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94" i="371" l="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Q14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6" i="431"/>
  <c r="D9" i="431"/>
  <c r="D17" i="431"/>
  <c r="E14" i="431"/>
  <c r="F11" i="431"/>
  <c r="F19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8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D13" i="431"/>
  <c r="E10" i="431"/>
  <c r="E18" i="431"/>
  <c r="F15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8" i="431"/>
  <c r="P8" i="431"/>
  <c r="F8" i="431"/>
  <c r="N8" i="431"/>
  <c r="O8" i="431"/>
  <c r="I8" i="431"/>
  <c r="M8" i="431"/>
  <c r="J8" i="431"/>
  <c r="E8" i="431"/>
  <c r="K8" i="431"/>
  <c r="L8" i="431"/>
  <c r="G8" i="431"/>
  <c r="H8" i="431"/>
  <c r="D8" i="431"/>
  <c r="C8" i="431"/>
  <c r="S10" i="431" l="1"/>
  <c r="R10" i="431"/>
  <c r="S17" i="431"/>
  <c r="R17" i="431"/>
  <c r="S13" i="431"/>
  <c r="R13" i="431"/>
  <c r="S9" i="431"/>
  <c r="R9" i="431"/>
  <c r="S18" i="431"/>
  <c r="R18" i="431"/>
  <c r="R16" i="431"/>
  <c r="S16" i="431"/>
  <c r="R12" i="431"/>
  <c r="S12" i="431"/>
  <c r="S14" i="431"/>
  <c r="R14" i="431"/>
  <c r="R19" i="431"/>
  <c r="S19" i="431"/>
  <c r="R15" i="431"/>
  <c r="S15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J12" i="339" l="1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<sst xmlns="http://schemas.openxmlformats.org/spreadsheetml/2006/main" count="37034" uniqueCount="4279">
  <si>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</si>
  <si>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</si>
  <si>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</si>
  <si>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</si>
  <si>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</si>
  <si>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</si>
  <si>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</si>
  <si>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</si>
  <si>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</si>
  <si>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</si>
  <si>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</si>
  <si>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</si>
  <si>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</si>
  <si>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</si>
  <si>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</si>
  <si>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</si>
  <si>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</si>
  <si>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</si>
  <si>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</si>
  <si>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</si>
  <si>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</si>
  <si>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</si>
  <si>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</si>
  <si>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</si>
  <si>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</si>
  <si>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</si>
  <si>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</si>
  <si>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</si>
  <si>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</si>
  <si>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</si>
  <si>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</si>
  <si>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</si>
  <si>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</si>
  <si>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</si>
  <si>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</si>
  <si>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</si>
  <si>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</si>
  <si>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</si>
  <si>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</si>
  <si>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</si>
  <si>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</si>
  <si>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</si>
  <si>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</si>
  <si>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</si>
  <si>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</si>
  <si>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</si>
  <si>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</si>
  <si>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</si>
  <si>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</si>
  <si>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</si>
  <si>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</si>
  <si>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</si>
  <si>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</si>
  <si>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</si>
  <si>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</si>
  <si>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</si>
  <si>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</si>
  <si>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</si>
  <si>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</si>
  <si>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</si>
  <si>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</si>
  <si>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</si>
  <si>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</si>
  <si>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</si>
  <si>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</si>
  <si>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</si>
  <si>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</si>
  <si>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</si>
  <si>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</si>
  <si>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</si>
  <si>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</si>
  <si>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</si>
  <si>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</si>
  <si>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</si>
  <si>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</si>
  <si>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</si>
  <si>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</si>
  <si>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</si>
  <si>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</si>
  <si>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</si>
  <si>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</si>
  <si>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</si>
  <si>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</si>
  <si>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</si>
  <si>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</si>
  <si>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</si>
  <si>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</si>
  <si>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</si>
  <si>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</si>
  <si>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</si>
  <si>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</si>
  <si>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</si>
  <si>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</si>
  <si>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</si>
  <si>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</si>
  <si>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</si>
  <si>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</si>
  <si>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</si>
  <si>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</si>
  <si>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</si>
  <si>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</si>
  <si>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</si>
  <si>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</si>
  <si>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</si>
  <si>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</si>
  <si>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</si>
  <si>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</si>
  <si>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</si>
  <si>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</si>
  <si>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</si>
  <si>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</si>
  <si>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</si>
  <si>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</si>
  <si>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</si>
  <si>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</si>
  <si>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</si>
  <si>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</si>
  <si>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</si>
  <si>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</si>
  <si>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</si>
  <si>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</si>
  <si>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</si>
  <si>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</si>
  <si>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</si>
  <si>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</si>
  <si>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</si>
  <si>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</si>
  <si>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</si>
  <si>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</si>
  <si>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</si>
  <si>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</si>
  <si>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</si>
  <si>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</si>
  <si>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</si>
  <si>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</si>
  <si>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</si>
  <si>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</si>
  <si>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</si>
  <si>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</si>
  <si>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</si>
  <si>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</si>
  <si>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</si>
  <si>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</si>
  <si>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</si>
  <si>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</si>
  <si>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</si>
  <si>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</si>
  <si>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</si>
  <si>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</si>
  <si>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</si>
  <si>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</si>
  <si>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</si>
  <si>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</si>
  <si>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</si>
  <si>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</si>
  <si>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</si>
  <si>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</si>
  <si>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</si>
  <si>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</si>
  <si>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</si>
  <si>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</si>
  <si>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</si>
  <si>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</si>
  <si>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</si>
  <si>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</si>
  <si>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</si>
  <si>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</si>
  <si>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</si>
  <si>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</si>
  <si>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</si>
  <si>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</si>
  <si>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</si>
  <si>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</si>
  <si>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</si>
  <si>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</si>
  <si>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</si>
  <si>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</si>
  <si>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</si>
  <si>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</si>
  <si>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</si>
  <si>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</si>
  <si>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</si>
  <si>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</si>
  <si>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</si>
  <si>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</si>
  <si>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</si>
  <si>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</si>
  <si>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</si>
  <si>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</si>
  <si>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</si>
  <si>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</si>
  <si>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</si>
  <si>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</si>
  <si>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</si>
  <si>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</si>
  <si>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</si>
  <si>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</si>
  <si>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</si>
  <si>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</si>
  <si>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</si>
  <si>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</si>
  <si>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</si>
  <si>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</si>
  <si>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</si>
  <si>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</si>
  <si>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</si>
  <si>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</si>
  <si>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</si>
  <si>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</si>
  <si>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</si>
  <si>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</si>
  <si>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</si>
  <si>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</si>
  <si>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</si>
  <si>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</si>
  <si>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</si>
  <si>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</si>
  <si>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</si>
  <si>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</si>
  <si>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</si>
  <si>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</si>
  <si>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</si>
  <si>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</si>
  <si>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</si>
  <si>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</si>
  <si>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</si>
  <si>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</si>
  <si>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</si>
  <si>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</si>
  <si>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</si>
  <si>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</si>
  <si>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</si>
  <si>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</si>
  <si>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</si>
  <si>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</si>
  <si>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</si>
  <si>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</si>
  <si>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</si>
  <si>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</si>
  <si>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</si>
  <si>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</si>
  <si>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</si>
  <si>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</si>
  <si>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</si>
  <si>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</si>
  <si>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</si>
  <si>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</si>
  <si>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</si>
  <si>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</si>
  <si>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</si>
  <si>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</si>
  <si>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</si>
  <si>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</si>
  <si>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</si>
  <si>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</si>
  <si>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</si>
  <si>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</si>
  <si>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</si>
  <si>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</si>
  <si>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</si>
  <si>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</si>
  <si>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</si>
  <si>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</si>
  <si>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</si>
  <si>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</si>
  <si>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</si>
  <si>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</si>
  <si>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</si>
  <si>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</si>
  <si>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</si>
  <si>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</si>
  <si>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</si>
  <si>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</si>
  <si>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</si>
  <si>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</si>
  <si>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</si>
  <si>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</si>
  <si>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</si>
  <si>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</si>
  <si>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</si>
  <si>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</si>
  <si>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</si>
  <si>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</si>
  <si>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</si>
  <si>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</si>
  <si>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</si>
  <si>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</si>
  <si>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</si>
  <si>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</si>
  <si>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</si>
  <si>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</si>
  <si>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</si>
  <si>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</si>
  <si>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</si>
  <si>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</si>
  <si>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</si>
  <si>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</si>
  <si>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</si>
  <si>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</si>
  <si>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</si>
  <si>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</si>
  <si>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</si>
  <si>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</si>
  <si>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</si>
  <si>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</si>
  <si>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</si>
  <si>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</si>
  <si>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</si>
  <si>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</si>
  <si>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</si>
  <si>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</si>
  <si>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</si>
  <si>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</si>
  <si>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</si>
  <si>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</si>
  <si>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</si>
  <si>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</si>
  <si>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</si>
  <si>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</si>
  <si>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</si>
  <si>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</si>
  <si>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</si>
  <si>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</si>
  <si>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</si>
  <si>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</si>
  <si>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</si>
  <si>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</si>
  <si>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</si>
  <si>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</si>
  <si>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</si>
  <si>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</si>
  <si>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</si>
  <si>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</si>
  <si>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</si>
  <si>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</si>
  <si>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</si>
  <si>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</si>
  <si>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</si>
  <si>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</si>
  <si>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</si>
  <si>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</si>
  <si>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</si>
  <si>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</si>
  <si>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</si>
  <si>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</si>
  <si>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</si>
  <si>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</si>
  <si>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</si>
  <si>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</si>
  <si>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</si>
  <si>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</si>
  <si>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</si>
  <si>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</si>
  <si>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</si>
  <si>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</si>
  <si>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</si>
  <si>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</si>
  <si>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</si>
  <si>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</si>
  <si>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</si>
  <si>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</si>
  <si>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</si>
  <si>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</si>
  <si>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</si>
  <si>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</si>
  <si>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</si>
  <si>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</si>
  <si>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</si>
  <si>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</si>
  <si>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</si>
  <si>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</si>
  <si>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</si>
  <si>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</si>
  <si>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</si>
  <si>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</si>
  <si>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</si>
  <si>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</si>
  <si>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</si>
  <si>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</si>
  <si>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</si>
  <si>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</si>
  <si>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</si>
  <si>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</si>
  <si>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</si>
  <si>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</si>
  <si>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</si>
  <si>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</si>
  <si>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</si>
  <si>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</si>
  <si>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</si>
  <si>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</si>
  <si>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</si>
  <si>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</si>
  <si>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</si>
  <si>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</si>
  <si>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</si>
  <si>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</si>
  <si>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</si>
  <si>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</si>
  <si>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</si>
  <si>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</si>
  <si>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</si>
  <si>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</si>
  <si>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</si>
  <si>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</si>
  <si>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</si>
  <si>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</si>
  <si>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</si>
  <si>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</si>
  <si>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</si>
  <si>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</si>
  <si>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</si>
  <si>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</si>
  <si>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</si>
  <si>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</si>
  <si>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</si>
  <si>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</si>
  <si>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</si>
  <si>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</si>
  <si>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</si>
  <si>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</si>
  <si>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</si>
  <si>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</si>
  <si>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</si>
  <si>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</si>
  <si>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</si>
  <si>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</si>
  <si>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</si>
  <si>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</si>
  <si>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</si>
  <si>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</si>
  <si>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</si>
  <si>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</si>
  <si>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</si>
  <si>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</si>
  <si>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</si>
  <si>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</si>
  <si>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</si>
  <si>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</si>
  <si>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</si>
  <si>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</si>
  <si>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</si>
  <si>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</si>
  <si>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</si>
  <si>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</si>
  <si>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</si>
  <si>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</si>
  <si>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</si>
  <si>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</si>
  <si>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</si>
  <si>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</si>
  <si>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</si>
  <si>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</si>
  <si>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</si>
  <si>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</si>
  <si>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</si>
  <si>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</si>
  <si>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</si>
  <si>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</si>
  <si>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</si>
  <si>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</si>
  <si>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</si>
  <si>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</si>
  <si>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</si>
  <si>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</si>
  <si>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</si>
  <si>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</si>
  <si>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</si>
  <si>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</si>
  <si>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</si>
  <si>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</si>
  <si>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</si>
  <si>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</si>
  <si>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</si>
  <si>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</si>
  <si>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</si>
  <si>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</si>
  <si>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</si>
  <si>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</si>
  <si>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</si>
  <si>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</si>
  <si>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</si>
  <si>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</si>
  <si>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</si>
  <si>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</si>
  <si>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</si>
  <si>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</si>
  <si>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</si>
  <si>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</si>
  <si>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</si>
  <si>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</si>
  <si>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</si>
  <si>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</si>
  <si>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</si>
  <si>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</si>
  <si>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</si>
  <si>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</si>
  <si>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</si>
  <si>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</si>
  <si>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</si>
  <si>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</si>
  <si>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</si>
  <si>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</si>
  <si>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</si>
  <si>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</si>
  <si>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</si>
  <si>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</si>
  <si>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</si>
  <si>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</si>
  <si>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</si>
  <si>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</si>
  <si>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</si>
  <si>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</si>
  <si>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</si>
  <si>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</si>
  <si>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</si>
  <si>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</si>
  <si>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</si>
  <si>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</si>
  <si>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</si>
  <si>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</si>
  <si>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</si>
  <si>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</si>
  <si>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</si>
  <si>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</si>
  <si>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</si>
  <si>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</si>
  <si>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</si>
  <si>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</si>
  <si>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</si>
  <si>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</si>
  <si>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</si>
  <si>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</si>
  <si>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</si>
  <si>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</si>
  <si>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</si>
  <si>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</si>
  <si>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</si>
  <si>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</si>
  <si>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</si>
  <si>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</si>
  <si>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</si>
  <si>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</si>
  <si>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</si>
  <si>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</si>
  <si>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</si>
  <si>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</si>
  <si>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</si>
  <si>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</si>
  <si>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</si>
  <si>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</si>
  <si>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</si>
  <si>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</si>
  <si>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</si>
  <si>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</si>
  <si>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</si>
  <si>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</si>
  <si>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</si>
  <si>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</si>
  <si>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</si>
  <si>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</si>
  <si>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</si>
  <si>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</si>
  <si>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</si>
  <si>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</si>
  <si>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</si>
  <si>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</si>
  <si>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</si>
  <si>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</si>
  <si>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</si>
  <si>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</si>
  <si>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</si>
  <si>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</si>
  <si>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</si>
  <si>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</si>
  <si>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</si>
  <si>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</si>
  <si>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</si>
  <si>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</si>
  <si>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</si>
  <si>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</si>
  <si>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</si>
  <si>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</si>
  <si>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</si>
  <si>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</si>
  <si>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Klinika otorinolaryngolog. a chir.hlav.a krku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</si>
  <si>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</si>
  <si>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</si>
  <si>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</si>
  <si>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</si>
  <si>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</si>
  <si>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</si>
  <si>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</si>
  <si>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</si>
  <si>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</si>
  <si>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</si>
  <si>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</si>
  <si>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</si>
  <si>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</si>
  <si>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</si>
  <si>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</si>
  <si>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</si>
  <si>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</si>
  <si>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</si>
  <si>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</si>
  <si>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</si>
  <si>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</si>
  <si>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</si>
  <si>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</si>
  <si>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</si>
  <si>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ACC INJEKT</t>
  </si>
  <si>
    <t>INJ SOL 5X3ML/300MG</t>
  </si>
  <si>
    <t>ACIDUM ASCORBICUM</t>
  </si>
  <si>
    <t>INJ 5X5ML</t>
  </si>
  <si>
    <t>ADRENALIN LECIVA</t>
  </si>
  <si>
    <t>INJ 5X1ML/1MG</t>
  </si>
  <si>
    <t>AESCIN-TEVA</t>
  </si>
  <si>
    <t>POR TBL ENT 90X20MG</t>
  </si>
  <si>
    <t>POR TBL FLM 30X20MG</t>
  </si>
  <si>
    <t>ALGIFEN NEO</t>
  </si>
  <si>
    <t>POR GTT SOL 1X50ML</t>
  </si>
  <si>
    <t>ALPHA D3 1MCG</t>
  </si>
  <si>
    <t>POR CPS MOL 30X1RG</t>
  </si>
  <si>
    <t>AMBROBENE</t>
  </si>
  <si>
    <t>INJ 5X2ML/15MG</t>
  </si>
  <si>
    <t>AMBROBENE 7.5MG/ML</t>
  </si>
  <si>
    <t>SOL 1X100ML</t>
  </si>
  <si>
    <t>ANOPYRIN 100MG</t>
  </si>
  <si>
    <t>TBL 20X100MG</t>
  </si>
  <si>
    <t>APO-IBUPROFEN 400 MG</t>
  </si>
  <si>
    <t>POR TBL FLM 100X400MG</t>
  </si>
  <si>
    <t>AQUA PRO INJECTIONE BRAUN</t>
  </si>
  <si>
    <t>PAR LQF 20X100ML-PE</t>
  </si>
  <si>
    <t>AULIN</t>
  </si>
  <si>
    <t>POR TBL NOB 30X100MG</t>
  </si>
  <si>
    <t>POR GRA SOL30SÁČKŮ</t>
  </si>
  <si>
    <t>AVAMYS NAS.SPR.SUS 120X27,5RG</t>
  </si>
  <si>
    <t>BELOSALIC</t>
  </si>
  <si>
    <t>DRM UNG 1X30GM</t>
  </si>
  <si>
    <t>BETADINE - zelená</t>
  </si>
  <si>
    <t>LIQ 1X1000ML</t>
  </si>
  <si>
    <t>BETADINE (CHIRURG.) - hnědá</t>
  </si>
  <si>
    <t>BETAHISTIN ACTAVIS</t>
  </si>
  <si>
    <t>16MG TBL NOB 60</t>
  </si>
  <si>
    <t>BETAHISTIN-RATIOPHARM 16 MG</t>
  </si>
  <si>
    <t>POR TBL NOB 60X16MG</t>
  </si>
  <si>
    <t>CALCII CARBONICI 0,5 TBL. MEDICAMENTA</t>
  </si>
  <si>
    <t>0,5G TBL NOB 50</t>
  </si>
  <si>
    <t>CALCIUM BIOTIKA</t>
  </si>
  <si>
    <t>INJ 10X10ML/1GM</t>
  </si>
  <si>
    <t>Carbosorb tbl.20-blistr</t>
  </si>
  <si>
    <t>P</t>
  </si>
  <si>
    <t>CAVINTON</t>
  </si>
  <si>
    <t>TBL 50X5MG</t>
  </si>
  <si>
    <t>INJ 10X2ML/10MG</t>
  </si>
  <si>
    <t>CAVINTON FORTE</t>
  </si>
  <si>
    <t>POR TBL NOB 90X10MG</t>
  </si>
  <si>
    <t>POR TBL NOB 30X10MG</t>
  </si>
  <si>
    <t>CILOXAN</t>
  </si>
  <si>
    <t>3MG/ML AUR/OPH GTT SOL 1X5ML</t>
  </si>
  <si>
    <t>CIPRALEX 20 MG/ML</t>
  </si>
  <si>
    <t>POR GTT SOL 1X15ML</t>
  </si>
  <si>
    <t>CITALEC 20 ZENTIVA</t>
  </si>
  <si>
    <t>20MG TBL FLM 30</t>
  </si>
  <si>
    <t>CLARINASE REPETABS</t>
  </si>
  <si>
    <t>POR TBL PRO 14 II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</si>
  <si>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</si>
  <si>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</si>
  <si>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</si>
  <si>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</si>
  <si>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</si>
  <si>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</si>
  <si>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</si>
  <si>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</si>
  <si>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DEGAN</t>
  </si>
  <si>
    <t>TBL 40X10MG</t>
  </si>
  <si>
    <t>DETRALEX</t>
  </si>
  <si>
    <t>POR TBL FLM 60</t>
  </si>
  <si>
    <t>POR TBL FLM 120X500MG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</si>
  <si>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</si>
  <si>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</si>
  <si>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</si>
  <si>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</si>
  <si>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</si>
  <si>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</si>
  <si>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5MG TBL NOB 20(2X10)</t>
  </si>
  <si>
    <t>DICYNONE 250</t>
  </si>
  <si>
    <t>INJ SOL 4X2ML/250MG</t>
  </si>
  <si>
    <t>DIPIDOLOR</t>
  </si>
  <si>
    <t>INJ 5X2ML 7.5MG/ML</t>
  </si>
  <si>
    <t>DITHIADEN</t>
  </si>
  <si>
    <t>INJ 10X2ML</t>
  </si>
  <si>
    <t>TBL 20X2MG</t>
  </si>
  <si>
    <t>DITUSTAT</t>
  </si>
  <si>
    <t>POR GTT SOL 1X25ML</t>
  </si>
  <si>
    <t>DOLMINA INJ.</t>
  </si>
  <si>
    <t>INJ 5X3ML/75MG</t>
  </si>
  <si>
    <t>DOPEGYT</t>
  </si>
  <si>
    <t>TBL 50X250MG</t>
  </si>
  <si>
    <t>DUPHALAC</t>
  </si>
  <si>
    <t>667MG/ML POR SOL 1X500ML IV</t>
  </si>
  <si>
    <t>ELICEA 10 MG</t>
  </si>
  <si>
    <t>POR TBL FLM 28X10MG</t>
  </si>
  <si>
    <t>ENELBIN 100 RETARD</t>
  </si>
  <si>
    <t>TBL RET 100X100MG</t>
  </si>
  <si>
    <t>ERDOMED</t>
  </si>
  <si>
    <t>POR CPS DUR 60X300MG</t>
  </si>
  <si>
    <t>ERDOMED 300MG</t>
  </si>
  <si>
    <t>CPS 20X300MG</t>
  </si>
  <si>
    <t>CPS 10X300MG</t>
  </si>
  <si>
    <t>Espumisan kapky 100mg/ml por. gtt.30ml</t>
  </si>
  <si>
    <t>ESSENTIALE FORTE</t>
  </si>
  <si>
    <t>600MG CPS DUR 30</t>
  </si>
  <si>
    <t>EUTHYROX 112 MIKROGRAMŮ</t>
  </si>
  <si>
    <t>POR TBL NOB 100X112RG II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</si>
  <si>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</si>
  <si>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</si>
  <si>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</si>
  <si>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</si>
  <si>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</si>
  <si>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</si>
  <si>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FLONIDAN</t>
  </si>
  <si>
    <t>TBL 10X10MG</t>
  </si>
  <si>
    <t>FLORSALMIN</t>
  </si>
  <si>
    <t>CNC GGR 1X50ML</t>
  </si>
  <si>
    <t>FOKUSIN</t>
  </si>
  <si>
    <t>POR CPS RDR 90X0.4MG</t>
  </si>
  <si>
    <t>FRAXIPARINE</t>
  </si>
  <si>
    <t>INJ SOL 10X0.6ML</t>
  </si>
  <si>
    <t>INJ SOL 10X0.4ML</t>
  </si>
  <si>
    <t>INJ SOL 10X0.3ML</t>
  </si>
  <si>
    <t>FUROSEMID ACCORD</t>
  </si>
  <si>
    <t>10MG/ML INJ/INF SOL 10X2ML</t>
  </si>
  <si>
    <t>GENTADEX 5 MG/ML + 1 MG/ML</t>
  </si>
  <si>
    <t>OPH GTT SOL 1X5ML</t>
  </si>
  <si>
    <t>GERATAM 800MG</t>
  </si>
  <si>
    <t>TBL OBD 60X800MG</t>
  </si>
  <si>
    <t>GLIMEPIRID SANDOZ 1 MG TABLETY</t>
  </si>
  <si>
    <t>POR TBL NOB 30X1MG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</si>
  <si>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</si>
  <si>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</si>
  <si>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</si>
  <si>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</si>
  <si>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</si>
  <si>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</si>
  <si>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HELICID 20 ZENTIVA</t>
  </si>
  <si>
    <t>POR CPS ETD 90X20MG</t>
  </si>
  <si>
    <t>HELIDES 20 MG ENTEROSOLVENTNÍ TVRDÉ TOBOLKY</t>
  </si>
  <si>
    <t>POR CPS ETD 28X20MG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</si>
  <si>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</si>
  <si>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</si>
  <si>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</si>
  <si>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</si>
  <si>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</si>
  <si>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</si>
  <si>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VALEANT 100 MG-výpadek</t>
  </si>
  <si>
    <t>INJ PLV SOL 10X100MG</t>
  </si>
  <si>
    <t>HYLAK FORTE</t>
  </si>
  <si>
    <t>POR SOL 100ML</t>
  </si>
  <si>
    <t>Hypromeloza -P 10ml</t>
  </si>
  <si>
    <t>CHLORID SODNÝ 0,9% BRAUN</t>
  </si>
  <si>
    <t>INF SOL 10X250MLPELAH</t>
  </si>
  <si>
    <t>INF SOL 10X500MLPELAH</t>
  </si>
  <si>
    <t>INF SOL 20X100MLPELAH</t>
  </si>
  <si>
    <t>INF SOL 10X1000MLPLAH</t>
  </si>
  <si>
    <t>IMACORT</t>
  </si>
  <si>
    <t>10MG/G+2,5MG/G+5MG/G CRM 20G</t>
  </si>
  <si>
    <t>INFADOLAN</t>
  </si>
  <si>
    <t>1600IU/G+300IU/G UNG 30G II</t>
  </si>
  <si>
    <t>ITOPRID PMCS 50 MG</t>
  </si>
  <si>
    <t>POR TBL FLM 40X50MG II</t>
  </si>
  <si>
    <t>JANUMET 50 MG/1000 MG</t>
  </si>
  <si>
    <t>POR TBL FLM 56X50MG/1000MG</t>
  </si>
  <si>
    <t>KALIUM CHLORATUM LECIVA 7.5%</t>
  </si>
  <si>
    <t>INJ 5X10ML 7.5%</t>
  </si>
  <si>
    <t>KANAVIT</t>
  </si>
  <si>
    <t>20MG/ML POR GTT EML 1X5ML</t>
  </si>
  <si>
    <t>INJ 5X1ML/10MG</t>
  </si>
  <si>
    <t>KL AQUA PURIF. BAG IN BOX 5 l</t>
  </si>
  <si>
    <t>KL BENZINUM 500 ml/330g HVLP</t>
  </si>
  <si>
    <t>KL ELIXÍR NA OPTIKU</t>
  </si>
  <si>
    <t>KL OLIVAE OLEUM 20G</t>
  </si>
  <si>
    <t>KL SOL.ARG.NITR.10% 20G</t>
  </si>
  <si>
    <t>KL SOL.HIRSCH 25g</t>
  </si>
  <si>
    <t>ORL</t>
  </si>
  <si>
    <t>KL SOL.HYD.PEROX.3% 250G</t>
  </si>
  <si>
    <t>KL SOL.LUGOLI 10G</t>
  </si>
  <si>
    <t>LEXAURIN 1,5</t>
  </si>
  <si>
    <t>POR TBL NOB 30X1.5MG</t>
  </si>
  <si>
    <t>LEXAURIN 3</t>
  </si>
  <si>
    <t>3MG TBL NOB 30</t>
  </si>
  <si>
    <t>LOPERON CPS</t>
  </si>
  <si>
    <t>POR CPS DUR 10X2MG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</si>
  <si>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</si>
  <si>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</si>
  <si>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</si>
  <si>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</si>
  <si>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</si>
  <si>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</si>
  <si>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INJ 5X10ML 20%</t>
  </si>
  <si>
    <t>MAXI-KALZ 1000</t>
  </si>
  <si>
    <t>1000MG TBL EFF 10</t>
  </si>
  <si>
    <t>MAXI-KALZ 500</t>
  </si>
  <si>
    <t>500MG TBL EFF 20</t>
  </si>
  <si>
    <t>MAXITROL</t>
  </si>
  <si>
    <t>OPH GTT SUS 1X5ML</t>
  </si>
  <si>
    <t>OPH UNG 3,5G</t>
  </si>
  <si>
    <t>MEDROL 4MG</t>
  </si>
  <si>
    <t>TBL NOB 30 II</t>
  </si>
  <si>
    <t>MESOCAIN</t>
  </si>
  <si>
    <t>GEL 1X20GM</t>
  </si>
  <si>
    <t>INJ 10X10ML 1%</t>
  </si>
  <si>
    <t>MIRTAZAPIN MYLAN 45MG</t>
  </si>
  <si>
    <t>POR TBL DIS 30</t>
  </si>
  <si>
    <t>MIRZATEN ORO TAB 15 MG</t>
  </si>
  <si>
    <t>POR TBL DIS 30X15MG</t>
  </si>
  <si>
    <t>NASIVIN 0,05%</t>
  </si>
  <si>
    <t>NAS SPR SOL 10ML-SK</t>
  </si>
  <si>
    <t>NASIVIN SENSITIVE 0,05%</t>
  </si>
  <si>
    <t>NAS SPR SOL 1X10ML/5MG</t>
  </si>
  <si>
    <t>NEUROL 0.25</t>
  </si>
  <si>
    <t>TBL 30X0.25MG</t>
  </si>
  <si>
    <t>NEUROL 0.5</t>
  </si>
  <si>
    <t>POR TBL NOB30X0.5MG</t>
  </si>
  <si>
    <t>NEUROTOP RETARD 600</t>
  </si>
  <si>
    <t>POR TBL PRO 50X600MG</t>
  </si>
  <si>
    <t>NOVALGIN</t>
  </si>
  <si>
    <t>INJ 5X5ML/2500MG</t>
  </si>
  <si>
    <t>500MG TBL FLM 20</t>
  </si>
  <si>
    <t>INJ 10X2ML/1000MG</t>
  </si>
  <si>
    <t>NOVORAPID 100 U/ML</t>
  </si>
  <si>
    <t>INJ SOL 1X10ML</t>
  </si>
  <si>
    <t>OLANZAPIN MYLAN 5 MG</t>
  </si>
  <si>
    <t>POR TBL FLM 28X5MG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</si>
  <si>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</si>
  <si>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</si>
  <si>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</si>
  <si>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</si>
  <si>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</si>
  <si>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</si>
  <si>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OTOBACID N</t>
  </si>
  <si>
    <t>AUR GTT SOL 1X5ML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</si>
  <si>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</si>
  <si>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</si>
  <si>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</si>
  <si>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</si>
  <si>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</si>
  <si>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</si>
  <si>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</si>
  <si>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POR TBL NOB 12X500MG</t>
  </si>
  <si>
    <t>PREDNISON 20 LECIVA</t>
  </si>
  <si>
    <t>TBL 20X20MG(BLISTR)</t>
  </si>
  <si>
    <t>PREDNISON 5 LECIVA</t>
  </si>
  <si>
    <t>TBL 20X5MG</t>
  </si>
  <si>
    <t>RENNIE</t>
  </si>
  <si>
    <t>POR TBL MND 24</t>
  </si>
  <si>
    <t>SALAZOPYRIN EN</t>
  </si>
  <si>
    <t>POR TBLENT100X500MG</t>
  </si>
  <si>
    <t>SANORIN</t>
  </si>
  <si>
    <t>LIQ 10ML 0.05%</t>
  </si>
  <si>
    <t>SANORIN 1 PM</t>
  </si>
  <si>
    <t>1MG/ML NAS GTT SOL 1X10ML</t>
  </si>
  <si>
    <t>SOLU-MEDROL</t>
  </si>
  <si>
    <t>INJ SIC 1X500MG+8ML</t>
  </si>
  <si>
    <t>INJ SIC 1X40MG+1ML</t>
  </si>
  <si>
    <t>INJ SIC 1X1GM+16ML</t>
  </si>
  <si>
    <t>STOPTUSSIN</t>
  </si>
  <si>
    <t>STOPTUSSIN 40MG/ML+100MG/ML</t>
  </si>
  <si>
    <t>POR GTT SOL 50ML + PIP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</si>
  <si>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</si>
  <si>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</si>
  <si>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</si>
  <si>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</si>
  <si>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</si>
  <si>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</si>
  <si>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TELMISARTAN SANDOZ 80 MG</t>
  </si>
  <si>
    <t>POR TBL NOB 30X80MG</t>
  </si>
  <si>
    <t>TENAXUM</t>
  </si>
  <si>
    <t>POR TBL NOB 90X1MG</t>
  </si>
  <si>
    <t>TENORETIC</t>
  </si>
  <si>
    <t>TBL OBD 28</t>
  </si>
  <si>
    <t>TENSIOMIN</t>
  </si>
  <si>
    <t>TBL 30X12.5MG</t>
  </si>
  <si>
    <t>THIAMIN LECIVA</t>
  </si>
  <si>
    <t>INJ 10X2ML/100MG</t>
  </si>
  <si>
    <t>TIAPRIDAL</t>
  </si>
  <si>
    <t>POR TBLNOB 50X100MG</t>
  </si>
  <si>
    <t>INJ SOL 12X2ML/100MG</t>
  </si>
  <si>
    <t>TRALGIT 50 INJ</t>
  </si>
  <si>
    <t>INJ SOL 5X1ML/50MG</t>
  </si>
  <si>
    <t>TRALGIT GTT.</t>
  </si>
  <si>
    <t>POR GTT SOL 1X10ML</t>
  </si>
  <si>
    <t>TRALGIT SR 100</t>
  </si>
  <si>
    <t>POR TBL RET30X100MG</t>
  </si>
  <si>
    <t>TRIPLIXAM 5 MG/1,25 MG/5 MG</t>
  </si>
  <si>
    <t>POR TBL FLM 30</t>
  </si>
  <si>
    <t>VALACICLOVIR MYLAN 500 MG</t>
  </si>
  <si>
    <t>POR TBL FLM 42X500MG</t>
  </si>
  <si>
    <t>VALTREX 500 MG</t>
  </si>
  <si>
    <t>POR TBL FLM 10X500MG</t>
  </si>
  <si>
    <t>VASOCARDIN 50</t>
  </si>
  <si>
    <t>POR TBL NOB 50X50MG</t>
  </si>
  <si>
    <t>VENTOLIN INHALER N</t>
  </si>
  <si>
    <t>INHSUSPSS200X100RG</t>
  </si>
  <si>
    <t>VERTIBETIS 16MG</t>
  </si>
  <si>
    <t>TBL NOB 60</t>
  </si>
  <si>
    <t>VIDISIC</t>
  </si>
  <si>
    <t>GEL OPH 3X10GM</t>
  </si>
  <si>
    <t>GEL OPH 1X10GM</t>
  </si>
  <si>
    <t>VIGANTOL</t>
  </si>
  <si>
    <t>POR GTT SOL 1x10ML</t>
  </si>
  <si>
    <t>Vincentka přírod.0.7l-nevrat.láhev</t>
  </si>
  <si>
    <t>VITAMIN B12 LECIVA 1000RG</t>
  </si>
  <si>
    <t>INJ 5X1ML/1000RG</t>
  </si>
  <si>
    <t>VITAMIN B12 LECIVA 300RG</t>
  </si>
  <si>
    <t>INJ 5X1ML/300RG</t>
  </si>
  <si>
    <t>XADOS 20 MG TABLETY</t>
  </si>
  <si>
    <t>POR TBL NOB 30X20MG</t>
  </si>
  <si>
    <t>ZALDIAR</t>
  </si>
  <si>
    <t>POR TBL FLM 20</t>
  </si>
  <si>
    <t>ZARZIO 30 MU/0,5 ML</t>
  </si>
  <si>
    <t>INJ+INF SOL 5X0.5ML</t>
  </si>
  <si>
    <t>ZODAC</t>
  </si>
  <si>
    <t>TBL OBD 30X10MG</t>
  </si>
  <si>
    <t>ZOLPIDEM MYLAN</t>
  </si>
  <si>
    <t>POR TBL FLM 50X10MG</t>
  </si>
  <si>
    <t>léky - parenterální výživa (LEK)</t>
  </si>
  <si>
    <t>NUTRIFLEX PERI</t>
  </si>
  <si>
    <t>INF SOL 5X2000ML</t>
  </si>
  <si>
    <t>léky - enterální výživa (LEK)</t>
  </si>
  <si>
    <t>FRESUBIN 2 KCAL DRINK VANILKA</t>
  </si>
  <si>
    <t>POR SOL 4X200ML</t>
  </si>
  <si>
    <t>FRESUBIN HP ENERGY</t>
  </si>
  <si>
    <t>POR SOL 15X500ML</t>
  </si>
  <si>
    <t>FRESUBIN PROTEIN POWDER</t>
  </si>
  <si>
    <t>1x300G</t>
  </si>
  <si>
    <t>NUTRIDRINK COMPACT S PŘÍCHUTÍ KÁVY</t>
  </si>
  <si>
    <t>POR SOL 4X125ML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</si>
  <si>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</si>
  <si>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</si>
  <si>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</si>
  <si>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</si>
  <si>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Nutrison Advanced Diason 1000ml</t>
  </si>
  <si>
    <t>NUTRISON ENERGY MULTI FIBRE</t>
  </si>
  <si>
    <t>POR SOL 8X1000ML</t>
  </si>
  <si>
    <t>PROTIFAR</t>
  </si>
  <si>
    <t>POR PLV SOL 1X225GM</t>
  </si>
  <si>
    <t>léky - krev.deriváty ZUL (TO)</t>
  </si>
  <si>
    <t>OCPLEX</t>
  </si>
  <si>
    <t>500IU INF PSO LQF 1+1X20ML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</si>
  <si>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</si>
  <si>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</si>
  <si>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</si>
  <si>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</si>
  <si>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</si>
  <si>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</si>
  <si>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</si>
  <si>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</si>
  <si>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AXETINE 750MG</t>
  </si>
  <si>
    <t>INJ SIC 10X750MG</t>
  </si>
  <si>
    <t>BELOGENT MAST</t>
  </si>
  <si>
    <t>UNG 1X30GM</t>
  </si>
  <si>
    <t>BISEPTOL 480</t>
  </si>
  <si>
    <t>INJ 10X5ML</t>
  </si>
  <si>
    <t>CEFTAZIDIM KABI 2 GM</t>
  </si>
  <si>
    <t>INJ+INF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</si>
  <si>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</si>
  <si>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</si>
  <si>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</si>
  <si>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</si>
  <si>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</si>
  <si>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</si>
  <si>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</si>
  <si>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</si>
  <si>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</si>
  <si>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>GENTAMICIN B.BRAUN INF SOL 240MG</t>
  </si>
  <si>
    <t>3MG/ML 20X80ML</t>
  </si>
  <si>
    <t>KLACID 500</t>
  </si>
  <si>
    <t>POR TBL FLM 14X500MG</t>
  </si>
  <si>
    <t>METRONIDAZOL 500MG BRAUN</t>
  </si>
  <si>
    <t>INJ 10X100ML(LDPE)</t>
  </si>
  <si>
    <t>PIPERACILLIN/TAZOBACTAM KABI 4 G/0,5 G</t>
  </si>
  <si>
    <t>INF PLV SOL 10X4.5GM</t>
  </si>
  <si>
    <t>SEFOTAK 1 G</t>
  </si>
  <si>
    <t>INJ PLV SOL 1X1GM</t>
  </si>
  <si>
    <t>XORIMAX 500 MG POTAH.TABLETY</t>
  </si>
  <si>
    <t>PORTBLFLM10X500MG</t>
  </si>
  <si>
    <t>léky - antimykotika (LEK)</t>
  </si>
  <si>
    <t>FLUCONAZOL KABI 2 MG/ML</t>
  </si>
  <si>
    <t>INF SOL 10X100ML/200MG</t>
  </si>
  <si>
    <t>INJ SOL 20X10ML-PLA</t>
  </si>
  <si>
    <t>ATARAX</t>
  </si>
  <si>
    <t>TBL OBD 25X25MG</t>
  </si>
  <si>
    <t>ATROPIN BIOTIKA 1MG</t>
  </si>
  <si>
    <t>INJ 10X1ML/1MG</t>
  </si>
  <si>
    <t>BETADINE</t>
  </si>
  <si>
    <t>UNG 1X20GM</t>
  </si>
  <si>
    <t>LIQ 1X120ML</t>
  </si>
  <si>
    <t>CEZERA 5 MG</t>
  </si>
  <si>
    <t>POR TBL FLM 90X5MG</t>
  </si>
  <si>
    <t>Diprophos 5mg/2mg - MIMOŘÁDNÝ DOVOZ!!</t>
  </si>
  <si>
    <t>5x1ml inj.</t>
  </si>
  <si>
    <t>EXACYL</t>
  </si>
  <si>
    <t>INJ 5X5ML/500MG</t>
  </si>
  <si>
    <t>IBUPROFEN AL 400</t>
  </si>
  <si>
    <t>TBL OBD 30X400MG</t>
  </si>
  <si>
    <t>KL AQUA PURIF. KUL., FAG. 1 kg</t>
  </si>
  <si>
    <t>KL PRIPRAVEK</t>
  </si>
  <si>
    <t>KL SOL.AC.TRICHLORACET. 10% 20G</t>
  </si>
  <si>
    <t>KL SOL.BONAIN 10 g</t>
  </si>
  <si>
    <t>KL SOL.EPINEPHRINI T.0,01% 20G</t>
  </si>
  <si>
    <t>KL UNG.ATB UŠNÍ, 60G</t>
  </si>
  <si>
    <t>2 x 30g</t>
  </si>
  <si>
    <t>LIDOCAIN EGIS 10 %</t>
  </si>
  <si>
    <t>DRM SPR SOL 1X38GM</t>
  </si>
  <si>
    <t>LIPANTHYL 267 M</t>
  </si>
  <si>
    <t>267MG CPS DUR 30</t>
  </si>
  <si>
    <t>MAGNOSOLV</t>
  </si>
  <si>
    <t>365MG POR GRA SOL SCC 30</t>
  </si>
  <si>
    <t>SAB SIMPLEX</t>
  </si>
  <si>
    <t>POR SUS 1X30ML</t>
  </si>
  <si>
    <t>SUPRACAIN 4%</t>
  </si>
  <si>
    <t>VACTETA</t>
  </si>
  <si>
    <t>40IU/0,5ML INJ SUS 1X0,5ML</t>
  </si>
  <si>
    <t>PAMYCON NA PŘÍPRAVU KAPEK</t>
  </si>
  <si>
    <t>DRM PLV SOL 1X1LAH</t>
  </si>
  <si>
    <t>LIQ 1X30ML</t>
  </si>
  <si>
    <t>POR TBL NOB 100X0.5GM</t>
  </si>
  <si>
    <t>HYDROCORTISON M LECIVA</t>
  </si>
  <si>
    <t>UNG 10GM 1%</t>
  </si>
  <si>
    <t>IR  AQUA STERILE OPLACH.1x1000 ml ECOTAINER</t>
  </si>
  <si>
    <t>IR OPLACH</t>
  </si>
  <si>
    <t>KL SOL.EPINEPHRINI T.0,1%  250G (1:1000)</t>
  </si>
  <si>
    <t>KL SOL.HYD.PEROX.3% 100G</t>
  </si>
  <si>
    <t>OPHTHALMO-HYDROCORTISON LECIVA</t>
  </si>
  <si>
    <t>UNG OPH 1X5GM 0.5%</t>
  </si>
  <si>
    <t>ROCALTROL 0.25 MCG</t>
  </si>
  <si>
    <t>POR CPSMOL30X0.25RG</t>
  </si>
  <si>
    <t>TISSEEL (FROZ)</t>
  </si>
  <si>
    <t>EPL GKU SOL 1X2ML</t>
  </si>
  <si>
    <t>OPHTHALMO-FRAMYKOIN</t>
  </si>
  <si>
    <t>1311 - ORL: lůžkové oddělení 14</t>
  </si>
  <si>
    <t>1321 - ORL: ambulance</t>
  </si>
  <si>
    <t>A02BC02 - PANTOPRAZOL</t>
  </si>
  <si>
    <t>A02BC05 - ESOMEPRAZOL</t>
  </si>
  <si>
    <t>B01AB06 - NADROPARIN</t>
  </si>
  <si>
    <t>C01BD01 - AMIODARON</t>
  </si>
  <si>
    <t>C03CA01 - FUROSEMID</t>
  </si>
  <si>
    <t>C05BA01 - ORGANO-HEPARINOID</t>
  </si>
  <si>
    <t>C07AB02 - METOPROLOL</t>
  </si>
  <si>
    <t>C09CA07 - TELMISARTAN</t>
  </si>
  <si>
    <t>G04CA02 - TAMSULOSIN</t>
  </si>
  <si>
    <t>H02AB04 - METHYLPREDNISOLON</t>
  </si>
  <si>
    <t>H02AB09 - HYDROKORTISON</t>
  </si>
  <si>
    <t>J01DC02 - CEFUROXIM</t>
  </si>
  <si>
    <t>J01DD01 - CEFOTAXIM</t>
  </si>
  <si>
    <t>J01FF01 - KLINDAMYCIN</t>
  </si>
  <si>
    <t>J01XD01 - METRONIDAZOL</t>
  </si>
  <si>
    <t>J02AC01 - FLUKONAZOL</t>
  </si>
  <si>
    <t>J05AB11 - VALACIKLOVIR</t>
  </si>
  <si>
    <t>L03AA02 - FILGRASTIM</t>
  </si>
  <si>
    <t>N02AB03 - FENTANYL</t>
  </si>
  <si>
    <t>N02BB02 - SODNÁ SŮL METAMIZOLU</t>
  </si>
  <si>
    <t>N02BE01 - PARACETAMOL</t>
  </si>
  <si>
    <t>N03AF01 - KARBAMAZEPIN</t>
  </si>
  <si>
    <t>N05AH03 - OLANZAPIN</t>
  </si>
  <si>
    <t>N05BA12 - ALPRAZOLAM</t>
  </si>
  <si>
    <t>N05CF02 - ZOLPIDEM</t>
  </si>
  <si>
    <t>N06AB10 - ESCITALOPRAM</t>
  </si>
  <si>
    <t>N06AX11 - MIRTAZAPIN</t>
  </si>
  <si>
    <t>N06BX18 - VINPOCETIN</t>
  </si>
  <si>
    <t>N07CA01 - BETAHISTIN</t>
  </si>
  <si>
    <t>R03AC02 - SALBUTAMOL</t>
  </si>
  <si>
    <t>R06AE07 - CETIRIZIN</t>
  </si>
  <si>
    <t>R06AX13 - LORATADIN</t>
  </si>
  <si>
    <t>C09BX01 - PERINDOPRIL, AMLODIPIN A INDAPAMID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</si>
  <si>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</si>
  <si>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</si>
  <si>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</si>
  <si>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</si>
  <si>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</si>
  <si>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</si>
  <si>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</si>
  <si>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</si>
  <si>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214526</t>
  </si>
  <si>
    <t>CONTROLOC</t>
  </si>
  <si>
    <t>40MG TBL ENT 100 I</t>
  </si>
  <si>
    <t>A02BC05</t>
  </si>
  <si>
    <t>180050</t>
  </si>
  <si>
    <t>HELIDES</t>
  </si>
  <si>
    <t>20MG CPS ETD 28</t>
  </si>
  <si>
    <t>A10AB05</t>
  </si>
  <si>
    <t>26786</t>
  </si>
  <si>
    <t>NOVORAPID</t>
  </si>
  <si>
    <t>100U/ML INJ SOL 1X10ML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</si>
  <si>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</si>
  <si>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</si>
  <si>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</si>
  <si>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</si>
  <si>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</si>
  <si>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</si>
  <si>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</si>
  <si>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</si>
  <si>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13767</t>
  </si>
  <si>
    <t>200MG TBL NOB 30</t>
  </si>
  <si>
    <t>C03CA01</t>
  </si>
  <si>
    <t>214036</t>
  </si>
  <si>
    <t>C05BA01</t>
  </si>
  <si>
    <t>100308</t>
  </si>
  <si>
    <t>300MG/100G CRM 40G</t>
  </si>
  <si>
    <t>C07AB02</t>
  </si>
  <si>
    <t>214628</t>
  </si>
  <si>
    <t>50MG TBL NOB 50</t>
  </si>
  <si>
    <t>C09BX01</t>
  </si>
  <si>
    <t>190958</t>
  </si>
  <si>
    <t>TRIPLIXAM</t>
  </si>
  <si>
    <t>5MG/1,25MG/5MG TBL FLM 30</t>
  </si>
  <si>
    <t>C09CA07</t>
  </si>
  <si>
    <t>158191</t>
  </si>
  <si>
    <t>TELMISARTAN SANDOZ</t>
  </si>
  <si>
    <t>80MG TBL NOB 30</t>
  </si>
  <si>
    <t>G04CA02</t>
  </si>
  <si>
    <t>49195</t>
  </si>
  <si>
    <t>0,4MG CPS RDR 90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</si>
  <si>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</si>
  <si>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</si>
  <si>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</si>
  <si>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</si>
  <si>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</si>
  <si>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</si>
  <si>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</si>
  <si>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H02AB09</t>
  </si>
  <si>
    <t>216670</t>
  </si>
  <si>
    <t>HYDROCORTISON VALEANT</t>
  </si>
  <si>
    <t>100MG INJ PLV SOL 1X10</t>
  </si>
  <si>
    <t>H03AA01</t>
  </si>
  <si>
    <t>147458</t>
  </si>
  <si>
    <t>EUTHYROX</t>
  </si>
  <si>
    <t>112MCG TBL NOB 100 II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</si>
  <si>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</si>
  <si>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</si>
  <si>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</si>
  <si>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</si>
  <si>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</si>
  <si>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</si>
  <si>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</si>
  <si>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</si>
  <si>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</si>
  <si>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</si>
  <si>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</si>
  <si>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</si>
  <si>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</si>
  <si>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</si>
  <si>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</si>
  <si>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</si>
  <si>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</si>
  <si>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</si>
  <si>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</si>
  <si>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</si>
  <si>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</si>
  <si>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</si>
  <si>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</si>
  <si>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</si>
  <si>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</si>
  <si>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</si>
  <si>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</si>
  <si>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</si>
  <si>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</si>
  <si>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J05AB11</t>
  </si>
  <si>
    <t>124231</t>
  </si>
  <si>
    <t>VALACICLOVIR MYLAN</t>
  </si>
  <si>
    <t>500MG TBL FLM 42</t>
  </si>
  <si>
    <t>47465</t>
  </si>
  <si>
    <t>VALTREX</t>
  </si>
  <si>
    <t>L03AA02</t>
  </si>
  <si>
    <t>500566</t>
  </si>
  <si>
    <t>ZARZIO</t>
  </si>
  <si>
    <t>30MU/0,5ML INJ/INF SOL ISP 5X0,5ML I</t>
  </si>
  <si>
    <t>N02AB03</t>
  </si>
  <si>
    <t>122572</t>
  </si>
  <si>
    <t>FENTALIS</t>
  </si>
  <si>
    <t>100MCG/H TDR EMP 5</t>
  </si>
  <si>
    <t>122593</t>
  </si>
  <si>
    <t>25MCG/H TDR EMP 5</t>
  </si>
  <si>
    <t>122600</t>
  </si>
  <si>
    <t>50MCG/H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</si>
  <si>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</si>
  <si>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</si>
  <si>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</si>
  <si>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</si>
  <si>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</si>
  <si>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</si>
  <si>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</si>
  <si>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</si>
  <si>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</si>
  <si>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</si>
  <si>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N03AF01</t>
  </si>
  <si>
    <t>162695</t>
  </si>
  <si>
    <t>600MG TBL PRO 50</t>
  </si>
  <si>
    <t>N05AH03</t>
  </si>
  <si>
    <t>500752</t>
  </si>
  <si>
    <t>OLANZAPIN MYLAN</t>
  </si>
  <si>
    <t>5MG TBL FLM 28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</si>
  <si>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</si>
  <si>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</si>
  <si>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</si>
  <si>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</si>
  <si>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</si>
  <si>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</si>
  <si>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</si>
  <si>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</si>
  <si>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</si>
  <si>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N06AB10</t>
  </si>
  <si>
    <t>134502</t>
  </si>
  <si>
    <t>ELICEA</t>
  </si>
  <si>
    <t>10MG TBL FLM 28</t>
  </si>
  <si>
    <t>N06AX11</t>
  </si>
  <si>
    <t>146079</t>
  </si>
  <si>
    <t>MIRTAZAPIN MYLAN</t>
  </si>
  <si>
    <t>45MG POR TBL DIS 30</t>
  </si>
  <si>
    <t>N06BX18</t>
  </si>
  <si>
    <t>10252</t>
  </si>
  <si>
    <t>10MG TBL NOB 30</t>
  </si>
  <si>
    <t>10253</t>
  </si>
  <si>
    <t>10MG TBL NOB 90</t>
  </si>
  <si>
    <t>4062</t>
  </si>
  <si>
    <t>5MG/ML INJ SOL 10X2ML</t>
  </si>
  <si>
    <t>4063</t>
  </si>
  <si>
    <t>5MG TBL NOB 50</t>
  </si>
  <si>
    <t>N07CA01</t>
  </si>
  <si>
    <t>126618</t>
  </si>
  <si>
    <t>BETAHISTIN-RATIOPHARM</t>
  </si>
  <si>
    <t>201082</t>
  </si>
  <si>
    <t>VERTIBETIS</t>
  </si>
  <si>
    <t>225589</t>
  </si>
  <si>
    <t>R03AC02</t>
  </si>
  <si>
    <t>31934</t>
  </si>
  <si>
    <t>100MCG/DÁV INH SUS PSS 200DÁV</t>
  </si>
  <si>
    <t>R06AE07</t>
  </si>
  <si>
    <t>66030</t>
  </si>
  <si>
    <t>10MG TBL FLM 30</t>
  </si>
  <si>
    <t>R06AX13</t>
  </si>
  <si>
    <t>88734</t>
  </si>
  <si>
    <t>10MG TBL NOB 10</t>
  </si>
  <si>
    <t>V06XX</t>
  </si>
  <si>
    <t>33220</t>
  </si>
  <si>
    <t>POR SOL 1X225G</t>
  </si>
  <si>
    <t>33420</t>
  </si>
  <si>
    <t>33421</t>
  </si>
  <si>
    <t>33749</t>
  </si>
  <si>
    <t>POR SOL 4X125G</t>
  </si>
  <si>
    <t>33751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</si>
  <si>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</si>
  <si>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</si>
  <si>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</si>
  <si>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</si>
  <si>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</si>
  <si>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</si>
  <si>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</si>
  <si>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</si>
  <si>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</si>
  <si>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</si>
  <si>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</si>
  <si>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</si>
  <si>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</si>
  <si>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</si>
  <si>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</si>
  <si>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</si>
  <si>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</si>
  <si>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</si>
  <si>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</si>
  <si>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</si>
  <si>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</si>
  <si>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</si>
  <si>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</si>
  <si>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Heřman Jan</t>
  </si>
  <si>
    <t>Hitari Faisal</t>
  </si>
  <si>
    <t>Horáková Zuzana</t>
  </si>
  <si>
    <t>Hoza Jiří</t>
  </si>
  <si>
    <t>Hučko Csaba</t>
  </si>
  <si>
    <t>Hyravý Martin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</si>
  <si>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</si>
  <si>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</si>
  <si>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</si>
  <si>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</si>
  <si>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</si>
  <si>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</si>
  <si>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Šišková Gabriela</t>
  </si>
  <si>
    <t>Šulavíková Petra</t>
  </si>
  <si>
    <t>Uhrová Michaela</t>
  </si>
  <si>
    <t>Vidura Radan</t>
  </si>
  <si>
    <t>Vitoul Kryštof</t>
  </si>
  <si>
    <t>Vitoul Markéta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</si>
  <si>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</si>
  <si>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</si>
  <si>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</si>
  <si>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</si>
  <si>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</si>
  <si>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</si>
  <si>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UNIMED PHARMA</t>
  </si>
  <si>
    <t>3MG/ML AUR/OPH GTT SOL 10ML</t>
  </si>
  <si>
    <t>ANTITUSIKA A EXPEKTORANCIA</t>
  </si>
  <si>
    <t>95459</t>
  </si>
  <si>
    <t>0,004G/0,1G TBL NOB 20</t>
  </si>
  <si>
    <t>AZITHROMYCIN</t>
  </si>
  <si>
    <t>45010</t>
  </si>
  <si>
    <t>AZITROMYCIN SANDOZ</t>
  </si>
  <si>
    <t>500MG TBL FLM 3</t>
  </si>
  <si>
    <t>153973</t>
  </si>
  <si>
    <t>AZITROMYCIN MYLAN</t>
  </si>
  <si>
    <t>230967</t>
  </si>
  <si>
    <t>BENZATHIN-FENOXYMETHYLPENICILIN</t>
  </si>
  <si>
    <t>49549</t>
  </si>
  <si>
    <t>OSPEN</t>
  </si>
  <si>
    <t>400000IU/5ML POR SUS 150ML</t>
  </si>
  <si>
    <t>BETAHISTIN</t>
  </si>
  <si>
    <t>176690</t>
  </si>
  <si>
    <t>24MG TBL NOB 60</t>
  </si>
  <si>
    <t>201088</t>
  </si>
  <si>
    <t>24MG TBL NOB 50</t>
  </si>
  <si>
    <t>215708</t>
  </si>
  <si>
    <t>BETASERC 24</t>
  </si>
  <si>
    <t>126623</t>
  </si>
  <si>
    <t>229648</t>
  </si>
  <si>
    <t>CEFPROZIL</t>
  </si>
  <si>
    <t>199793</t>
  </si>
  <si>
    <t>CEFZIL</t>
  </si>
  <si>
    <t>250MG TBL FLM 10</t>
  </si>
  <si>
    <t>CEFUROXIM</t>
  </si>
  <si>
    <t>18523</t>
  </si>
  <si>
    <t>CETYLPYRIDIN</t>
  </si>
  <si>
    <t>55500</t>
  </si>
  <si>
    <t>HALSET</t>
  </si>
  <si>
    <t>1,5MG PAS 24</t>
  </si>
  <si>
    <t>CIPROFLOXACIN</t>
  </si>
  <si>
    <t>15646</t>
  </si>
  <si>
    <t>CIPLOX</t>
  </si>
  <si>
    <t>15658</t>
  </si>
  <si>
    <t>DEHTY</t>
  </si>
  <si>
    <t>59982</t>
  </si>
  <si>
    <t>ICHTOXYL</t>
  </si>
  <si>
    <t>90MG/G UNG 30G</t>
  </si>
  <si>
    <t>DESLORATADIN</t>
  </si>
  <si>
    <t>168834</t>
  </si>
  <si>
    <t>DASSELTA</t>
  </si>
  <si>
    <t>5MG TBL FLM 10</t>
  </si>
  <si>
    <t>168836</t>
  </si>
  <si>
    <t>5MG TBL FLM 30</t>
  </si>
  <si>
    <t>168838</t>
  </si>
  <si>
    <t>5MG TBL FLM 90</t>
  </si>
  <si>
    <t>28837</t>
  </si>
  <si>
    <t>AERIUS</t>
  </si>
  <si>
    <t>0,5MG/ML POR SOL 60ML+LŽ</t>
  </si>
  <si>
    <t>178682</t>
  </si>
  <si>
    <t>JOVESTO</t>
  </si>
  <si>
    <t>5MG TBL FLM 30 I</t>
  </si>
  <si>
    <t>178683</t>
  </si>
  <si>
    <t>5MG TBL FLM 50 I</t>
  </si>
  <si>
    <t>178681</t>
  </si>
  <si>
    <t>5MG TBL FLM 10 I</t>
  </si>
  <si>
    <t>DEXAMETHASON</t>
  </si>
  <si>
    <t>84090</t>
  </si>
  <si>
    <t>8MG/2ML INJ SOL 10X2ML</t>
  </si>
  <si>
    <t>84700</t>
  </si>
  <si>
    <t>0,2MG/G+5MG/G+479,8MG/G AUR GTT SOL 1X5ML</t>
  </si>
  <si>
    <t>DEXAMETHASON A ANTIINFEKTIVA</t>
  </si>
  <si>
    <t>180988</t>
  </si>
  <si>
    <t>GENTADEX</t>
  </si>
  <si>
    <t>5MG/ML+1MG/ML OPH GTT SOL 1X5ML</t>
  </si>
  <si>
    <t>2546</t>
  </si>
  <si>
    <t>DIOSMIN, KOMBINACE</t>
  </si>
  <si>
    <t>201992</t>
  </si>
  <si>
    <t>500MG TBL FLM 120</t>
  </si>
  <si>
    <t>DOXYCYKLIN</t>
  </si>
  <si>
    <t>4013</t>
  </si>
  <si>
    <t>DOXYBENE</t>
  </si>
  <si>
    <t>200MG TBL NOB 10</t>
  </si>
  <si>
    <t>ERDOSTEIN</t>
  </si>
  <si>
    <t>47033</t>
  </si>
  <si>
    <t>35MG/ML POR PLV SUS 100ML</t>
  </si>
  <si>
    <t>87076</t>
  </si>
  <si>
    <t>300MG CPS DUR 20</t>
  </si>
  <si>
    <t>FLUTIKASON-FUROÁT</t>
  </si>
  <si>
    <t>29816</t>
  </si>
  <si>
    <t>AVAMYS</t>
  </si>
  <si>
    <t>27,5MCG/VSTŘIK NAS SPR SUS 1X120DÁV</t>
  </si>
  <si>
    <t>KLARITHROMYCIN</t>
  </si>
  <si>
    <t>216199</t>
  </si>
  <si>
    <t>KLACID</t>
  </si>
  <si>
    <t>500MG TBL FLM 14</t>
  </si>
  <si>
    <t>KODEIN</t>
  </si>
  <si>
    <t>56993</t>
  </si>
  <si>
    <t>CODEIN SLOVAKOFARMA</t>
  </si>
  <si>
    <t>30MG TBL NOB 10</t>
  </si>
  <si>
    <t>MOMETASON</t>
  </si>
  <si>
    <t>170760</t>
  </si>
  <si>
    <t>MOMMOX</t>
  </si>
  <si>
    <t>0,05MG/DÁV NAS SPR SUS 140DÁV</t>
  </si>
  <si>
    <t>NORETHISTERON A ESTROGEN</t>
  </si>
  <si>
    <t>96382</t>
  </si>
  <si>
    <t>TRISEQUENS</t>
  </si>
  <si>
    <t>2MG+2MG/1MG+1MG TBL FLM 1X28</t>
  </si>
  <si>
    <t>OMEPRAZOL</t>
  </si>
  <si>
    <t>25365</t>
  </si>
  <si>
    <t>20MG CPS ETD 28 I</t>
  </si>
  <si>
    <t>202855</t>
  </si>
  <si>
    <t>HELICID</t>
  </si>
  <si>
    <t>40MG CPS ETD 28 I</t>
  </si>
  <si>
    <t>202869</t>
  </si>
  <si>
    <t>40MG CPS ETD 28 II</t>
  </si>
  <si>
    <t>SALBUTAMOL</t>
  </si>
  <si>
    <t>THIETHYLPERAZIN</t>
  </si>
  <si>
    <t>9847</t>
  </si>
  <si>
    <t>TORECAN</t>
  </si>
  <si>
    <t>6,5MG SUP 6</t>
  </si>
  <si>
    <t>VINPOCETIN</t>
  </si>
  <si>
    <t>FLUTIKASON, KOMBINACE</t>
  </si>
  <si>
    <t>183553</t>
  </si>
  <si>
    <t>DYMISTIN</t>
  </si>
  <si>
    <t>137MCG/50MCG NAS SPR SUS 1X23G</t>
  </si>
  <si>
    <t>AMOXICILIN A  INHIBITOR BETA-LAKTAMASY</t>
  </si>
  <si>
    <t>5951</t>
  </si>
  <si>
    <t>875MG/125MG TBL FLM 14</t>
  </si>
  <si>
    <t>99366</t>
  </si>
  <si>
    <t>AMOKSIKLAV 457 MG/5 ML</t>
  </si>
  <si>
    <t>400MG/5ML+57MG/5ML POR PLV SUS 70ML</t>
  </si>
  <si>
    <t>132654</t>
  </si>
  <si>
    <t>132992</t>
  </si>
  <si>
    <t>JINÉ KAPILÁRY STABILIZUJÍCÍ LÁTKY</t>
  </si>
  <si>
    <t>107806</t>
  </si>
  <si>
    <t>20MG TBL ENT 30</t>
  </si>
  <si>
    <t>Jiná</t>
  </si>
  <si>
    <t>*2058</t>
  </si>
  <si>
    <t>Jiný</t>
  </si>
  <si>
    <t>BEKLOMETASON</t>
  </si>
  <si>
    <t>58408</t>
  </si>
  <si>
    <t>NASOBEC</t>
  </si>
  <si>
    <t>50MCG/DÁV NAS SPR SUS 1X200DÁV</t>
  </si>
  <si>
    <t>102684</t>
  </si>
  <si>
    <t>229646</t>
  </si>
  <si>
    <t>BETASERC 16</t>
  </si>
  <si>
    <t>199796</t>
  </si>
  <si>
    <t>CIKLOPIROX</t>
  </si>
  <si>
    <t>76152</t>
  </si>
  <si>
    <t>BATRAFEN ROZTOK</t>
  </si>
  <si>
    <t>10MG/ML DRM SOL 20ML</t>
  </si>
  <si>
    <t>28831</t>
  </si>
  <si>
    <t>2,5MG POR TBL DIS 30</t>
  </si>
  <si>
    <t>28833</t>
  </si>
  <si>
    <t>2,5MG POR TBL DIS 60</t>
  </si>
  <si>
    <t>28834</t>
  </si>
  <si>
    <t>2,5MG POR TBL DIS 90</t>
  </si>
  <si>
    <t>28839</t>
  </si>
  <si>
    <t>0,5MG/ML POR SOL 120ML+LŽ</t>
  </si>
  <si>
    <t>178675</t>
  </si>
  <si>
    <t>5MG TBL FLM 90 I</t>
  </si>
  <si>
    <t>187416</t>
  </si>
  <si>
    <t>SPERSADEX COMP.</t>
  </si>
  <si>
    <t>5MG/ML+1MG/ML OPH GTT SOL 1X5ML I</t>
  </si>
  <si>
    <t>32953</t>
  </si>
  <si>
    <t>DOXYHEXAL</t>
  </si>
  <si>
    <t>100MG TBL NOB 10</t>
  </si>
  <si>
    <t>FENOXYMETHYLPENICILIN</t>
  </si>
  <si>
    <t>45998</t>
  </si>
  <si>
    <t>OSPEN 1500</t>
  </si>
  <si>
    <t>1500000IU TBL FLM 30</t>
  </si>
  <si>
    <t>FLUOCINOLON-ACETONID</t>
  </si>
  <si>
    <t>201100</t>
  </si>
  <si>
    <t>FLUCINAR</t>
  </si>
  <si>
    <t>0,25MG/G GEL 15G</t>
  </si>
  <si>
    <t>FLUTIKASON</t>
  </si>
  <si>
    <t>30685</t>
  </si>
  <si>
    <t>NASOFAN</t>
  </si>
  <si>
    <t>50MCG/DÁV NAS SPR SUS 1X120DÁV</t>
  </si>
  <si>
    <t>CHLORID DRASELNÝ</t>
  </si>
  <si>
    <t>200935</t>
  </si>
  <si>
    <t>KALNORMIN</t>
  </si>
  <si>
    <t>1G TBL PRO 30</t>
  </si>
  <si>
    <t>JINÁ ANTIBIOTIKA PRO LOKÁLNÍ APLIKACI</t>
  </si>
  <si>
    <t>1066</t>
  </si>
  <si>
    <t>250IU/G+5,2MG/G UNG 10G</t>
  </si>
  <si>
    <t>201970</t>
  </si>
  <si>
    <t>33000IU/2500IU DRM PLV SOL 1</t>
  </si>
  <si>
    <t>235808</t>
  </si>
  <si>
    <t>KLONAZEPAM</t>
  </si>
  <si>
    <t>14957</t>
  </si>
  <si>
    <t>RIVOTRIL</t>
  </si>
  <si>
    <t>0,5MG TBL NOB 50</t>
  </si>
  <si>
    <t>KLOTRIMAZOL</t>
  </si>
  <si>
    <t>71980</t>
  </si>
  <si>
    <t>CANIFUG-LÖSUNG 1%</t>
  </si>
  <si>
    <t>0,01G/ML DRM SPR SOL 1X30ML</t>
  </si>
  <si>
    <t>NIMESULID</t>
  </si>
  <si>
    <t>199970</t>
  </si>
  <si>
    <t>NIMED</t>
  </si>
  <si>
    <t>100MG TBL NOB 6</t>
  </si>
  <si>
    <t>OFLOXACIN</t>
  </si>
  <si>
    <t>55636</t>
  </si>
  <si>
    <t>OFLOXIN</t>
  </si>
  <si>
    <t>200MG TBL FLM 10</t>
  </si>
  <si>
    <t>183668</t>
  </si>
  <si>
    <t>OFLOXACIN-POS</t>
  </si>
  <si>
    <t>3MG/ML OPH GTT SOL 1X5ML</t>
  </si>
  <si>
    <t>25364</t>
  </si>
  <si>
    <t>20MG CPS ETD 14 I</t>
  </si>
  <si>
    <t>25366</t>
  </si>
  <si>
    <t>20MG CPS ETD 90 I</t>
  </si>
  <si>
    <t>115308</t>
  </si>
  <si>
    <t>20MG CPS ETD 14 II</t>
  </si>
  <si>
    <t>OPIOVÉ DERIVÁTY A MUKOLYTIKA</t>
  </si>
  <si>
    <t>218696</t>
  </si>
  <si>
    <t>PLEUMOLYSIN</t>
  </si>
  <si>
    <t>POR GTT SOL 1X10ML II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</si>
  <si>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</si>
  <si>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</si>
  <si>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</si>
  <si>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</si>
  <si>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</si>
  <si>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</si>
  <si>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</si>
  <si>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</si>
  <si>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20MG TBL NOB 20</t>
  </si>
  <si>
    <t>PSEUDOEFEDRIN, KOMBINACE</t>
  </si>
  <si>
    <t>29050</t>
  </si>
  <si>
    <t>AERINAZE</t>
  </si>
  <si>
    <t>2,5MG/120MG TBL RET 10</t>
  </si>
  <si>
    <t>SÍRAN ŽELEZNATÝ</t>
  </si>
  <si>
    <t>14712</t>
  </si>
  <si>
    <t>TARDYFERON</t>
  </si>
  <si>
    <t>80MG TBL RET 100 I</t>
  </si>
  <si>
    <t>SULFAMETHOXAZOL A TRIMETHOPRIM</t>
  </si>
  <si>
    <t>3377</t>
  </si>
  <si>
    <t>BISEPTOL</t>
  </si>
  <si>
    <t>400MG/80MG TBL NOB 20</t>
  </si>
  <si>
    <t>TRAMADOL</t>
  </si>
  <si>
    <t>207966</t>
  </si>
  <si>
    <t>TRALGIT</t>
  </si>
  <si>
    <t>50MG CPS DUR 20(2X10)</t>
  </si>
  <si>
    <t>VITAMIN B1 V KOMBINACI S VITAMINEM B6 A/NEBO B12</t>
  </si>
  <si>
    <t>13818</t>
  </si>
  <si>
    <t>MILGAMMA N</t>
  </si>
  <si>
    <t>40/90/0,25MG CPS MOL 100</t>
  </si>
  <si>
    <t>VORIKONAZOL</t>
  </si>
  <si>
    <t>233749</t>
  </si>
  <si>
    <t>VORIKONAZOL MYLAN</t>
  </si>
  <si>
    <t>200MG TBL FLM 14</t>
  </si>
  <si>
    <t>CILOSTAZOL</t>
  </si>
  <si>
    <t>185513</t>
  </si>
  <si>
    <t>NOCLAUD</t>
  </si>
  <si>
    <t>100MG TBL NOB 98(7X14)</t>
  </si>
  <si>
    <t>FLUOCINOLON-ACETONID A ANTIINFEKTIVA</t>
  </si>
  <si>
    <t>189423</t>
  </si>
  <si>
    <t>INFALIN DUO</t>
  </si>
  <si>
    <t>3MG/ML+0,25MG/ML AUR GTT SOL 10ML</t>
  </si>
  <si>
    <t>JINANOVÝ LIST</t>
  </si>
  <si>
    <t>130502</t>
  </si>
  <si>
    <t>TEBOKAN</t>
  </si>
  <si>
    <t>120MG TBL FLM 30</t>
  </si>
  <si>
    <t>*2010</t>
  </si>
  <si>
    <t>Pomůcky respirační a inhalační</t>
  </si>
  <si>
    <t>82741</t>
  </si>
  <si>
    <t>INHALÁTOR KOMPRESOROVÝ OMRON NE-C28P</t>
  </si>
  <si>
    <t>OBSAHUJE 2 INHALAČNÍ SOUPRAVY</t>
  </si>
  <si>
    <t>Pomůcky pro laryngektomované</t>
  </si>
  <si>
    <t>41093</t>
  </si>
  <si>
    <t>ODSÁVAČKA ELEKTRICKÁ MINIASPIR T</t>
  </si>
  <si>
    <t>NEPŘENOSNÁ SACÍ OBJEM DO 10L ZA MIN.</t>
  </si>
  <si>
    <t>ACIKLOVIR</t>
  </si>
  <si>
    <t>155936</t>
  </si>
  <si>
    <t>400MG TBL NOB 25</t>
  </si>
  <si>
    <t>AMIDY</t>
  </si>
  <si>
    <t>2684</t>
  </si>
  <si>
    <t>10MG/G+2MG/G GEL 1X20G</t>
  </si>
  <si>
    <t>66006</t>
  </si>
  <si>
    <t>BECLOMET NASAL AQUA 100 MCG</t>
  </si>
  <si>
    <t>100MCG/DÁV NAS SPR SUS 200DÁV</t>
  </si>
  <si>
    <t>215566</t>
  </si>
  <si>
    <t>BROMAZEPAM</t>
  </si>
  <si>
    <t>88217</t>
  </si>
  <si>
    <t>LEXAURIN</t>
  </si>
  <si>
    <t>1,5MG TBL NOB 30</t>
  </si>
  <si>
    <t>42845</t>
  </si>
  <si>
    <t>ZINNAT</t>
  </si>
  <si>
    <t>125MG POR GRA SUS 50ML</t>
  </si>
  <si>
    <t>CETIRIZIN</t>
  </si>
  <si>
    <t>66029</t>
  </si>
  <si>
    <t>10MG TBL FLM 10</t>
  </si>
  <si>
    <t>CITALOPRAM</t>
  </si>
  <si>
    <t>94948</t>
  </si>
  <si>
    <t>SEROPRAM</t>
  </si>
  <si>
    <t>20MG TBL FLM 28</t>
  </si>
  <si>
    <t>DIGOXIN</t>
  </si>
  <si>
    <t>3542</t>
  </si>
  <si>
    <t>DIGOXIN LÉČIVA</t>
  </si>
  <si>
    <t>0,250MG TBL NOB 30</t>
  </si>
  <si>
    <t>DROTAVERIN</t>
  </si>
  <si>
    <t>192729</t>
  </si>
  <si>
    <t>NO-SPA</t>
  </si>
  <si>
    <t>40MG TBL NOB 24</t>
  </si>
  <si>
    <t>ELEKTROLYTY</t>
  </si>
  <si>
    <t>235772</t>
  </si>
  <si>
    <t>0,9% SODIUM CHLORIDE INTRAVENOUS INFUSION BP BAXTER</t>
  </si>
  <si>
    <t>9MG/ML INJ SOL 10X1000ML</t>
  </si>
  <si>
    <t>CHOLEKALCIFEROL</t>
  </si>
  <si>
    <t>12023</t>
  </si>
  <si>
    <t>0,5MG/ML POR GTT SOL 1X10ML</t>
  </si>
  <si>
    <t>56992</t>
  </si>
  <si>
    <t>15MG TBL NOB 10</t>
  </si>
  <si>
    <t>LANSOPRAZOL</t>
  </si>
  <si>
    <t>17121</t>
  </si>
  <si>
    <t>LANZUL</t>
  </si>
  <si>
    <t>30MG CPS DUR 28</t>
  </si>
  <si>
    <t>MELPERON</t>
  </si>
  <si>
    <t>199466</t>
  </si>
  <si>
    <t>BURONIL</t>
  </si>
  <si>
    <t>25MG TBL FLM 50</t>
  </si>
  <si>
    <t>MUPIROCIN</t>
  </si>
  <si>
    <t>89227</t>
  </si>
  <si>
    <t>BACTROBAN NASAL</t>
  </si>
  <si>
    <t>20MG/G NAS UNG 3G</t>
  </si>
  <si>
    <t>NADROPARIN</t>
  </si>
  <si>
    <t>12892</t>
  </si>
  <si>
    <t>100MG TBL NOB 30</t>
  </si>
  <si>
    <t>12895</t>
  </si>
  <si>
    <t>100MG POR GRA SUS 30 I</t>
  </si>
  <si>
    <t>PERINDOPRIL A AMLODIPIN</t>
  </si>
  <si>
    <t>124129</t>
  </si>
  <si>
    <t>PRESTANCE</t>
  </si>
  <si>
    <t>10MG/10MG TBL NOB 30</t>
  </si>
  <si>
    <t>216104</t>
  </si>
  <si>
    <t>5MG/120MG TBL PRO 14</t>
  </si>
  <si>
    <t>ROSUVASTATIN</t>
  </si>
  <si>
    <t>145567</t>
  </si>
  <si>
    <t>ROSUMOP</t>
  </si>
  <si>
    <t>SODNÁ SŮL METAMIZOLU</t>
  </si>
  <si>
    <t>SPIRONOLAKTON</t>
  </si>
  <si>
    <t>30434</t>
  </si>
  <si>
    <t>VEROSPIRON</t>
  </si>
  <si>
    <t>25MG TBL NOB 100</t>
  </si>
  <si>
    <t>TADALAFIL</t>
  </si>
  <si>
    <t>29255</t>
  </si>
  <si>
    <t>CIALIS</t>
  </si>
  <si>
    <t>10MG TBL FLM 4</t>
  </si>
  <si>
    <t>32083</t>
  </si>
  <si>
    <t>100MG/ML POR SOL 1X10ML+KAPÁTKO</t>
  </si>
  <si>
    <t>201125</t>
  </si>
  <si>
    <t>TRAMAL</t>
  </si>
  <si>
    <t>50MG CPS DUR 20 I</t>
  </si>
  <si>
    <t>201131</t>
  </si>
  <si>
    <t>TRAMAL KAPKY 100 MG/1 ML</t>
  </si>
  <si>
    <t>100MG/ML POR GTT SOL 1X10ML+KAPÁTKO</t>
  </si>
  <si>
    <t>ZOLPIDEM</t>
  </si>
  <si>
    <t>146894</t>
  </si>
  <si>
    <t>10MG TBL FLM 20</t>
  </si>
  <si>
    <t>214604</t>
  </si>
  <si>
    <t>HYPNOGEN</t>
  </si>
  <si>
    <t>10MG TBL FLM 100</t>
  </si>
  <si>
    <t>221061</t>
  </si>
  <si>
    <t>STILNOX</t>
  </si>
  <si>
    <t>TRAMADOL A PARACETAMOL</t>
  </si>
  <si>
    <t>132872</t>
  </si>
  <si>
    <t>37,5MG/325MG TBL FLM 30</t>
  </si>
  <si>
    <t>SODNÁ SŮL LEVOTHYROXINU</t>
  </si>
  <si>
    <t>46692</t>
  </si>
  <si>
    <t>75MCG TBL NOB 100 II</t>
  </si>
  <si>
    <t>69189</t>
  </si>
  <si>
    <t>50MCG TBL NOB 100 II</t>
  </si>
  <si>
    <t>POTRAVINY PRO ZVLÁŠTNÍ LÉKAŘSKÉ ÚČELY (PZLÚ) (ČESKÁ ATC SKUP</t>
  </si>
  <si>
    <t>33331</t>
  </si>
  <si>
    <t>NUTRIDRINK BALÍČEK 5+1</t>
  </si>
  <si>
    <t>POR SOL 6X200ML</t>
  </si>
  <si>
    <t>33678</t>
  </si>
  <si>
    <t>POR SOL 6X1500ML</t>
  </si>
  <si>
    <t>33855</t>
  </si>
  <si>
    <t>NUTRIDRINK BALÍČEK 5 + 1</t>
  </si>
  <si>
    <t>HOŘČÍK (KOMBINACE RŮZNÝCH SOLÍ)</t>
  </si>
  <si>
    <t>215978</t>
  </si>
  <si>
    <t>Kanyly tracheální, tracheostomické</t>
  </si>
  <si>
    <t>26139</t>
  </si>
  <si>
    <t>KANYLA TRACHEOSTOMICKÁ VOCALAID S NÍZKOTLAKOU MANŽ</t>
  </si>
  <si>
    <t>100/517/.VEL. 6, 7, 7.5, 8, 9, 10 MM ID</t>
  </si>
  <si>
    <t>Obvazový materiál, náplasti</t>
  </si>
  <si>
    <t>169380</t>
  </si>
  <si>
    <t>KOMPRESY Z NETKANÉHO TEXTILU STERILNÍ</t>
  </si>
  <si>
    <t>10X10CM,4 VRSTVY,5KS</t>
  </si>
  <si>
    <t>80233</t>
  </si>
  <si>
    <t>KOMPRESY MEDICOMP NESTERILNÍ</t>
  </si>
  <si>
    <t>10X10CM,NETKANÝ TEXTIL,100KS</t>
  </si>
  <si>
    <t>41052</t>
  </si>
  <si>
    <t>KANYLA TRACHEOSTOMICKÁ PEDIATRICKÁ SILIKON</t>
  </si>
  <si>
    <t>B-67PO MANŽETA TĚSNĚ PŘILÉHAJÍCÍ K TĚLU TK,15MM KONUS VEL.2,5 AŽ 5,5 MM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</si>
  <si>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</si>
  <si>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</si>
  <si>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</si>
  <si>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</si>
  <si>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</si>
  <si>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</si>
  <si>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82859</t>
  </si>
  <si>
    <t>KANYLA TRACHEOSTOMICKÁ BIESALSKI - PVC</t>
  </si>
  <si>
    <t>VEL. 4.0-13.0, PVC, SET, 858310, 1KS/BAL</t>
  </si>
  <si>
    <t>169439</t>
  </si>
  <si>
    <t>CÉVKA ODSÁVACÍ PVC WELLSPRING</t>
  </si>
  <si>
    <t>VELIKOST 12 F,S KONEKTOREM,DÉLKA 30CM,PRO DUPV,500KS</t>
  </si>
  <si>
    <t>130101</t>
  </si>
  <si>
    <t>CÉVKY ODSÁVACÍ CH 10 BAL 300KS</t>
  </si>
  <si>
    <t>K DUPV,300KS</t>
  </si>
  <si>
    <t>82855</t>
  </si>
  <si>
    <t>KANYLA TRACHEOSTOMICKÁ TRACFLEX PLUS - PVC+SILIKON</t>
  </si>
  <si>
    <t>VEL. 7.0-11.0, ARMOVANÁ, PVC, SILIKONIZOVANÁ, SET, 858000, 1KS/BAL</t>
  </si>
  <si>
    <t>130103</t>
  </si>
  <si>
    <t>CÉVKY ODSÁVACÍ CH 14 BAL 300KS</t>
  </si>
  <si>
    <t>41078</t>
  </si>
  <si>
    <t>KANYLA TRACHEOSTOMICKÁ MLUVÍCÍ 104 S-PVC</t>
  </si>
  <si>
    <t>NODOP,TYP B,2 VNITŘNÍ KANYLY,ID 7-14MM,PÁSEK</t>
  </si>
  <si>
    <t>41094</t>
  </si>
  <si>
    <t>ODSÁVAČKA ELEKTRICKÁ DYNAMIC II</t>
  </si>
  <si>
    <t>PŘENOSNÁ S 0,5 L LAHVÍ</t>
  </si>
  <si>
    <t>82857</t>
  </si>
  <si>
    <t>KANYLA TRACHEOSTOMICKÁ TRACHEOFIX  - PVC</t>
  </si>
  <si>
    <t>VEL. 7.0-11.0, PVC, SET, 859002, 1KS/BAL</t>
  </si>
  <si>
    <t>102674</t>
  </si>
  <si>
    <t>8MG TBL NOB 100</t>
  </si>
  <si>
    <t>205942</t>
  </si>
  <si>
    <t>BETAHISTIN AUROBINDO</t>
  </si>
  <si>
    <t>205949</t>
  </si>
  <si>
    <t>188400</t>
  </si>
  <si>
    <t>VERTIMED</t>
  </si>
  <si>
    <t>226320</t>
  </si>
  <si>
    <t>229223</t>
  </si>
  <si>
    <t>BETAHISTIN AUROVITAS</t>
  </si>
  <si>
    <t>233544</t>
  </si>
  <si>
    <t>BETAHISTIN MYLAN</t>
  </si>
  <si>
    <t>233540</t>
  </si>
  <si>
    <t>230111</t>
  </si>
  <si>
    <t>205954</t>
  </si>
  <si>
    <t>229216</t>
  </si>
  <si>
    <t>215111</t>
  </si>
  <si>
    <t>ZNOBACT</t>
  </si>
  <si>
    <t>CINARIZIN</t>
  </si>
  <si>
    <t>99884</t>
  </si>
  <si>
    <t>CINARIZIN LEK</t>
  </si>
  <si>
    <t>75MG TBL NOB 50</t>
  </si>
  <si>
    <t>99886</t>
  </si>
  <si>
    <t>25MG TBL NOB 50</t>
  </si>
  <si>
    <t>CINARIZIN, KOMBINACE</t>
  </si>
  <si>
    <t>122401</t>
  </si>
  <si>
    <t>ARLEVERT</t>
  </si>
  <si>
    <t>20MG/40MG TBL NOB 48</t>
  </si>
  <si>
    <t>17425</t>
  </si>
  <si>
    <t>CITALEC 10 ZENTIVA</t>
  </si>
  <si>
    <t>DIKLOFENAK</t>
  </si>
  <si>
    <t>119672</t>
  </si>
  <si>
    <t>DICLOFENAC DUO PHARMASWISS</t>
  </si>
  <si>
    <t>75MG CPS RDR 30 I</t>
  </si>
  <si>
    <t>ESCITALOPRAM</t>
  </si>
  <si>
    <t>135002</t>
  </si>
  <si>
    <t>201703</t>
  </si>
  <si>
    <t>0,25MG/G UNG 15G</t>
  </si>
  <si>
    <t>IBUPROFEN</t>
  </si>
  <si>
    <t>11063</t>
  </si>
  <si>
    <t>IBALGIN 600</t>
  </si>
  <si>
    <t>600MG TBL FLM 30</t>
  </si>
  <si>
    <t>JINÁ ANTIEMETIKA</t>
  </si>
  <si>
    <t>17996</t>
  </si>
  <si>
    <t>KINEDRYL</t>
  </si>
  <si>
    <t>25MG/30MG TBL NOB 10</t>
  </si>
  <si>
    <t>MEBENDAZOL</t>
  </si>
  <si>
    <t>122198</t>
  </si>
  <si>
    <t>VERMOX</t>
  </si>
  <si>
    <t>115318</t>
  </si>
  <si>
    <t>20MG CPS ETD 90 II</t>
  </si>
  <si>
    <t>SÍRAN HOŘEČNATÝ</t>
  </si>
  <si>
    <t>498</t>
  </si>
  <si>
    <t>100MG/ML INJ SOL 5X10ML</t>
  </si>
  <si>
    <t>SUMATRIPTAN</t>
  </si>
  <si>
    <t>234945</t>
  </si>
  <si>
    <t>SUMATRIPTAN MYLAN</t>
  </si>
  <si>
    <t>50MG TBL FLM 6</t>
  </si>
  <si>
    <t>234931</t>
  </si>
  <si>
    <t>100MG TBL FLM 2</t>
  </si>
  <si>
    <t>9844</t>
  </si>
  <si>
    <t>6,5MG TBL OBD 50</t>
  </si>
  <si>
    <t>ITOPRIDUM</t>
  </si>
  <si>
    <t>166760</t>
  </si>
  <si>
    <t>KINITO</t>
  </si>
  <si>
    <t>50MG TBL FLM 100(10X10)</t>
  </si>
  <si>
    <t>*1005</t>
  </si>
  <si>
    <t>*2002</t>
  </si>
  <si>
    <t>ALOPURINOL</t>
  </si>
  <si>
    <t>127263</t>
  </si>
  <si>
    <t>ALOPURINOL SANDOZ</t>
  </si>
  <si>
    <t>100MG TBL NOB 100</t>
  </si>
  <si>
    <t>45011</t>
  </si>
  <si>
    <t>500MG TBL FLM 6</t>
  </si>
  <si>
    <t>BISOPROLOL</t>
  </si>
  <si>
    <t>158716</t>
  </si>
  <si>
    <t>BISOPROLOL MYLAN</t>
  </si>
  <si>
    <t>88219</t>
  </si>
  <si>
    <t>14075</t>
  </si>
  <si>
    <t>500MG TBL FLM 60</t>
  </si>
  <si>
    <t>LEVOCETIRIZIN</t>
  </si>
  <si>
    <t>124346</t>
  </si>
  <si>
    <t>CEZERA</t>
  </si>
  <si>
    <t>32720</t>
  </si>
  <si>
    <t>XYZAL</t>
  </si>
  <si>
    <t>5MG TBL FLM 50</t>
  </si>
  <si>
    <t>201287</t>
  </si>
  <si>
    <t>0,05MG/DÁV NAS SPR SUS 3X140DÁV</t>
  </si>
  <si>
    <t>157258</t>
  </si>
  <si>
    <t>OMEPRAZOL ACTAVIS</t>
  </si>
  <si>
    <t>20MG CPS ETD 100</t>
  </si>
  <si>
    <t>216102</t>
  </si>
  <si>
    <t>5MG/120MG TBL PRO 7</t>
  </si>
  <si>
    <t>TELMISARTAN</t>
  </si>
  <si>
    <t>158198</t>
  </si>
  <si>
    <t>80MG TBL NOB 100</t>
  </si>
  <si>
    <t>32086</t>
  </si>
  <si>
    <t>84792</t>
  </si>
  <si>
    <t>AUGMENTIN DUO</t>
  </si>
  <si>
    <t>80MG/ML+11,4MG/ML POR PLV SUS 70ML+ODMĚRKA</t>
  </si>
  <si>
    <t>202701</t>
  </si>
  <si>
    <t>20MG TBL ENT 90</t>
  </si>
  <si>
    <t>BUSPIRON</t>
  </si>
  <si>
    <t>66132</t>
  </si>
  <si>
    <t>BUSPIRON-EGIS</t>
  </si>
  <si>
    <t>10MG TBL NOB 60</t>
  </si>
  <si>
    <t>47727</t>
  </si>
  <si>
    <t>84895</t>
  </si>
  <si>
    <t>125MG TBL FLM 10</t>
  </si>
  <si>
    <t>231949</t>
  </si>
  <si>
    <t>155683</t>
  </si>
  <si>
    <t>ZYRTEC</t>
  </si>
  <si>
    <t>76150</t>
  </si>
  <si>
    <t>BATRAFEN</t>
  </si>
  <si>
    <t>10MG/G CRM 20G</t>
  </si>
  <si>
    <t>199680</t>
  </si>
  <si>
    <t>300MG CPS DUR 60</t>
  </si>
  <si>
    <t>HYDROXYZIN</t>
  </si>
  <si>
    <t>85060</t>
  </si>
  <si>
    <t>25MG TBL FLM 25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</si>
  <si>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</si>
  <si>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</si>
  <si>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</si>
  <si>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</si>
  <si>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</si>
  <si>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</si>
  <si>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</si>
  <si>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124343</t>
  </si>
  <si>
    <t>192521</t>
  </si>
  <si>
    <t>NASONEX</t>
  </si>
  <si>
    <t>50MCG/DÁV NAS SPR SUS 140DÁV</t>
  </si>
  <si>
    <t>206009</t>
  </si>
  <si>
    <t>MOMETASON FUROÁT ACTAVIS</t>
  </si>
  <si>
    <t>0,05MG/DÁV NAS SPR SUS 1X140DÁV (18G)</t>
  </si>
  <si>
    <t>NAFTIDROFURYL</t>
  </si>
  <si>
    <t>66015</t>
  </si>
  <si>
    <t>100MG TBL PRO 100</t>
  </si>
  <si>
    <t>47224</t>
  </si>
  <si>
    <t>TANAKAN</t>
  </si>
  <si>
    <t>TBL FLM 90</t>
  </si>
  <si>
    <t>GUAIFENESIN</t>
  </si>
  <si>
    <t>94234</t>
  </si>
  <si>
    <t>GUAJACURAN</t>
  </si>
  <si>
    <t>200MG TBL OBD 30</t>
  </si>
  <si>
    <t>4000055</t>
  </si>
  <si>
    <t>EPITÉZA OBLIČEJOVÁ INDIV. ZHOTOVENÁ</t>
  </si>
  <si>
    <t>BILASTIN</t>
  </si>
  <si>
    <t>148675</t>
  </si>
  <si>
    <t>XADOS</t>
  </si>
  <si>
    <t>20MG TBL NOB 50</t>
  </si>
  <si>
    <t>176913</t>
  </si>
  <si>
    <t>RIVOCOR</t>
  </si>
  <si>
    <t>KYSELINA VALPROOVÁ</t>
  </si>
  <si>
    <t>44997</t>
  </si>
  <si>
    <t>DEPAKINE CHRONO 500 MG SÉCABLE</t>
  </si>
  <si>
    <t>500MG TBL RET 100</t>
  </si>
  <si>
    <t>42953</t>
  </si>
  <si>
    <t>LORATADIN</t>
  </si>
  <si>
    <t>53639</t>
  </si>
  <si>
    <t>METOPROLOL</t>
  </si>
  <si>
    <t>46980</t>
  </si>
  <si>
    <t>BETALOC SR</t>
  </si>
  <si>
    <t>200MG TBL PRO 100</t>
  </si>
  <si>
    <t>NATAMYCIN</t>
  </si>
  <si>
    <t>3800</t>
  </si>
  <si>
    <t>PIMAFUCIN</t>
  </si>
  <si>
    <t>20MG/G CRM 30G</t>
  </si>
  <si>
    <t>PERINDOPRIL</t>
  </si>
  <si>
    <t>140127</t>
  </si>
  <si>
    <t>PRESTARIUM NEO</t>
  </si>
  <si>
    <t>5MG POR TBL DIS 90(3X30)</t>
  </si>
  <si>
    <t>PERINDOPRIL A DIURETIKA</t>
  </si>
  <si>
    <t>122690</t>
  </si>
  <si>
    <t>PRESTARIUM NEO COMBI</t>
  </si>
  <si>
    <t>5MG/1,25MG TBL FLM 90(3X30)</t>
  </si>
  <si>
    <t>RAMIPRIL A FELODIPIN</t>
  </si>
  <si>
    <t>50117</t>
  </si>
  <si>
    <t>TRIASYN</t>
  </si>
  <si>
    <t>5MG/5MG TBL RET 30</t>
  </si>
  <si>
    <t>SILDENAFIL</t>
  </si>
  <si>
    <t>166801</t>
  </si>
  <si>
    <t>OLVION</t>
  </si>
  <si>
    <t>100MG TBL FLM 8</t>
  </si>
  <si>
    <t>96416</t>
  </si>
  <si>
    <t>AMOKSIKLAV FORTE 312,5 MG/5ML</t>
  </si>
  <si>
    <t>250MG/62,5MG/5ML POR PLV SUS 1</t>
  </si>
  <si>
    <t>214055</t>
  </si>
  <si>
    <t>OSPEN 750</t>
  </si>
  <si>
    <t>750000IU/5ML POR SUS 1X60ML</t>
  </si>
  <si>
    <t>199802</t>
  </si>
  <si>
    <t>CEFZIL O.S.</t>
  </si>
  <si>
    <t>250MG POR PLV SUS 60ML</t>
  </si>
  <si>
    <t>169033</t>
  </si>
  <si>
    <t>500MG TBL FLM 16</t>
  </si>
  <si>
    <t>215109</t>
  </si>
  <si>
    <t>155686</t>
  </si>
  <si>
    <t>10MG TBL FLM 90</t>
  </si>
  <si>
    <t>99600</t>
  </si>
  <si>
    <t>27899</t>
  </si>
  <si>
    <t>28812</t>
  </si>
  <si>
    <t>5MG POR TBL DIS 90</t>
  </si>
  <si>
    <t>132893</t>
  </si>
  <si>
    <t>HYDROKORTISON A ANTIBIOTIKA</t>
  </si>
  <si>
    <t>173196</t>
  </si>
  <si>
    <t>PIMAFUCORT</t>
  </si>
  <si>
    <t>10MG/G+10MG/G+3,5MG/G CRM 15G</t>
  </si>
  <si>
    <t>ITRAKONAZOL</t>
  </si>
  <si>
    <t>56067</t>
  </si>
  <si>
    <t>SPORANOX</t>
  </si>
  <si>
    <t>10MG/ML POR SOL 150ML</t>
  </si>
  <si>
    <t>62806</t>
  </si>
  <si>
    <t>0,5MG/ML POR SOL 1X200ML</t>
  </si>
  <si>
    <t>216532</t>
  </si>
  <si>
    <t>ZENARO</t>
  </si>
  <si>
    <t>5MG TBL FLM 90 IV</t>
  </si>
  <si>
    <t>213480</t>
  </si>
  <si>
    <t>FRAXIPARINE FORTE</t>
  </si>
  <si>
    <t>19000IU/ML INJ SOL ISP 10X0,6ML</t>
  </si>
  <si>
    <t>12894</t>
  </si>
  <si>
    <t>100MG POR GRA SUS 15 I</t>
  </si>
  <si>
    <t>115317</t>
  </si>
  <si>
    <t>20MG CPS ETD 28 II</t>
  </si>
  <si>
    <t>215605</t>
  </si>
  <si>
    <t>215608</t>
  </si>
  <si>
    <t>HELICID 10 ZENTIVA</t>
  </si>
  <si>
    <t>10MG CPS ETD 28 I</t>
  </si>
  <si>
    <t>162008</t>
  </si>
  <si>
    <t>10MG/2,5MG TBL FLM 30</t>
  </si>
  <si>
    <t>88708</t>
  </si>
  <si>
    <t>ALGIFEN</t>
  </si>
  <si>
    <t>500MG/5,25MG/0,1MG TBL NOB 20</t>
  </si>
  <si>
    <t>VALACIKLOVIR</t>
  </si>
  <si>
    <t>132948</t>
  </si>
  <si>
    <t>85524</t>
  </si>
  <si>
    <t>AMOKSIKLAV 375 MG</t>
  </si>
  <si>
    <t>250MG/125MG TBL FLM 21</t>
  </si>
  <si>
    <t>97186</t>
  </si>
  <si>
    <t>100MCG TBL NOB 100 I</t>
  </si>
  <si>
    <t>81419</t>
  </si>
  <si>
    <t>KOMPRESY NESTERILNÍ</t>
  </si>
  <si>
    <t>10X10CM,4 VRSTVY,NETKANÝ TEXTIL,100KS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</si>
  <si>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</si>
  <si>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</si>
  <si>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</si>
  <si>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</si>
  <si>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</si>
  <si>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</si>
  <si>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170990</t>
  </si>
  <si>
    <t>PŘÍSLUŠENSTVÍ KE KANYLE TRACHEOSTOMICKÉ</t>
  </si>
  <si>
    <t>NOS UMĚLÝ HYDRO TRACH T MK II HME S O2 HADIČKOU STERILNÍ,1874000S</t>
  </si>
  <si>
    <t>41040</t>
  </si>
  <si>
    <t>PÁSEK FIXAČNÍ VELKRO 100/503/200</t>
  </si>
  <si>
    <t>26329</t>
  </si>
  <si>
    <t>ACEKLOFENAK</t>
  </si>
  <si>
    <t>191729</t>
  </si>
  <si>
    <t>BIOFENAC</t>
  </si>
  <si>
    <t>100MG TBL FLM 20</t>
  </si>
  <si>
    <t>13703</t>
  </si>
  <si>
    <t>ZOVIRAX</t>
  </si>
  <si>
    <t>200MG TBL NOB 25</t>
  </si>
  <si>
    <t>155685</t>
  </si>
  <si>
    <t>32018</t>
  </si>
  <si>
    <t>400MG TBL FLM 30</t>
  </si>
  <si>
    <t>JODOVANÝ POVIDON</t>
  </si>
  <si>
    <t>16320</t>
  </si>
  <si>
    <t>BRAUNOVIDON</t>
  </si>
  <si>
    <t>100MG/G UNG 100G</t>
  </si>
  <si>
    <t>LOSARTAN</t>
  </si>
  <si>
    <t>114059</t>
  </si>
  <si>
    <t>LOZAP 12,5 ZENTIVA</t>
  </si>
  <si>
    <t>12,5MG TBL FLM 30 PVC</t>
  </si>
  <si>
    <t>114067</t>
  </si>
  <si>
    <t>LOZAP 50 ZENTIVA</t>
  </si>
  <si>
    <t>50MG TBL FLM 90 II</t>
  </si>
  <si>
    <t>26913</t>
  </si>
  <si>
    <t>VIAGRA</t>
  </si>
  <si>
    <t>100MG TBL FLM 8 I</t>
  </si>
  <si>
    <t>132996</t>
  </si>
  <si>
    <t>132904</t>
  </si>
  <si>
    <t>HOŘČÍK</t>
  </si>
  <si>
    <t>96635</t>
  </si>
  <si>
    <t>MAGNE B6</t>
  </si>
  <si>
    <t>470MG/5MG TBL OBD 50</t>
  </si>
  <si>
    <t>46694</t>
  </si>
  <si>
    <t>125MCG TBL NOB 100 II</t>
  </si>
  <si>
    <t>*2053</t>
  </si>
  <si>
    <t>AMOXICILIN</t>
  </si>
  <si>
    <t>19751</t>
  </si>
  <si>
    <t>DUOMOX</t>
  </si>
  <si>
    <t>1000MG TBL SUS 14</t>
  </si>
  <si>
    <t>47728</t>
  </si>
  <si>
    <t>101211</t>
  </si>
  <si>
    <t>5MG TBL FLM 90(3X30)</t>
  </si>
  <si>
    <t>215559</t>
  </si>
  <si>
    <t>BETASERC 8</t>
  </si>
  <si>
    <t>BETAMETHASON A ANTIBIOTIKA</t>
  </si>
  <si>
    <t>17170</t>
  </si>
  <si>
    <t>BELOGENT</t>
  </si>
  <si>
    <t>0,5MG/G+1MG/G CRM 30G</t>
  </si>
  <si>
    <t>17171</t>
  </si>
  <si>
    <t>0,5MG/G+1MG/G UNG 30G</t>
  </si>
  <si>
    <t>28814</t>
  </si>
  <si>
    <t>5MG POR TBL DIS 60</t>
  </si>
  <si>
    <t>178686</t>
  </si>
  <si>
    <t>0,5MG/ML POR SOL 120ML I</t>
  </si>
  <si>
    <t>26331</t>
  </si>
  <si>
    <t>5MG TBL FLM 100</t>
  </si>
  <si>
    <t>232954</t>
  </si>
  <si>
    <t>2547</t>
  </si>
  <si>
    <t>FEXOFENADIN</t>
  </si>
  <si>
    <t>164033</t>
  </si>
  <si>
    <t>FEXIGRA</t>
  </si>
  <si>
    <t>180MG TBL FLM 60</t>
  </si>
  <si>
    <t>JINÁ ANTIHISTAMINIKA PRO SYSTÉMOVOU APLIKACI</t>
  </si>
  <si>
    <t>2479</t>
  </si>
  <si>
    <t>2MG TBL NOB 20</t>
  </si>
  <si>
    <t>JINÁ IMUNOSTIMULANCIA</t>
  </si>
  <si>
    <t>14256</t>
  </si>
  <si>
    <t>BRONCHO-VAXOM PRO INFANTIBUS SÁČKY</t>
  </si>
  <si>
    <t>3,5MG GRA SCC 30</t>
  </si>
  <si>
    <t>98189</t>
  </si>
  <si>
    <t>RIBOMUNYL</t>
  </si>
  <si>
    <t>POR GRA SOL 20</t>
  </si>
  <si>
    <t>KETOPROFEN</t>
  </si>
  <si>
    <t>119940</t>
  </si>
  <si>
    <t>PRONTOFLEX 10%</t>
  </si>
  <si>
    <t>100MG/ML DRM SPR SOL 25ML</t>
  </si>
  <si>
    <t>KYSELINA FUSIDOVÁ</t>
  </si>
  <si>
    <t>84492</t>
  </si>
  <si>
    <t>FUCIDIN</t>
  </si>
  <si>
    <t>20MG/G CRM 1X15G</t>
  </si>
  <si>
    <t>METHYLPREDNISOLON</t>
  </si>
  <si>
    <t>157254</t>
  </si>
  <si>
    <t>20MG CPS ETD 30</t>
  </si>
  <si>
    <t>PANTOPRAZOL</t>
  </si>
  <si>
    <t>214433</t>
  </si>
  <si>
    <t>20MG TBL ENT 28 I</t>
  </si>
  <si>
    <t>214463</t>
  </si>
  <si>
    <t>20MG TBL ENT 90 II</t>
  </si>
  <si>
    <t>214572</t>
  </si>
  <si>
    <t>40MG TBL ENT 90</t>
  </si>
  <si>
    <t>58380</t>
  </si>
  <si>
    <t>VENTOLIN</t>
  </si>
  <si>
    <t>5MG/ML INH SOL 1X20ML</t>
  </si>
  <si>
    <t>TOBRAMYCIN</t>
  </si>
  <si>
    <t>86264</t>
  </si>
  <si>
    <t>TOBREX</t>
  </si>
  <si>
    <t>93207</t>
  </si>
  <si>
    <t>3MG/G OPH UNG 3,5G</t>
  </si>
  <si>
    <t>VORTIOXETIN</t>
  </si>
  <si>
    <t>194726</t>
  </si>
  <si>
    <t>BRINTELLIX</t>
  </si>
  <si>
    <t>225850</t>
  </si>
  <si>
    <t>9999999</t>
  </si>
  <si>
    <t>NESPECIFIKOVANÝ VÝROBEK PZT</t>
  </si>
  <si>
    <t>80974</t>
  </si>
  <si>
    <t>GÁZA HYDROFILNÍ SKLÁDANÁ KOMPRESY STERILNÍ</t>
  </si>
  <si>
    <t>5X5CM,8 VRSTEV,100KS</t>
  </si>
  <si>
    <t>130100</t>
  </si>
  <si>
    <t>CÉVKY ODSÁVACÍ CH 08 BAL 300KS</t>
  </si>
  <si>
    <t>169437</t>
  </si>
  <si>
    <t>VELIKOST 8 F,S KONEKTOREM,DÉLKA 30CM,PRO DUPV,500KS</t>
  </si>
  <si>
    <t>169438</t>
  </si>
  <si>
    <t>VELIKOST 10 F,S KONEKTOREM,DÉLKA 30CM,PRO DUPV,500KS</t>
  </si>
  <si>
    <t>170748</t>
  </si>
  <si>
    <t>CÉVKA ODSÁVACÍ PVC CAP-CONE</t>
  </si>
  <si>
    <t>CÉVKA ODSÁVACÍ PVC VEL.8,DÉLKA 50 CM,100KS</t>
  </si>
  <si>
    <t>32559</t>
  </si>
  <si>
    <t>OSPAMOX</t>
  </si>
  <si>
    <t>1000MG TBL FLM 14</t>
  </si>
  <si>
    <t>52336</t>
  </si>
  <si>
    <t>FORTECORTIN 4</t>
  </si>
  <si>
    <t>4MG TBL NOB 100</t>
  </si>
  <si>
    <t>FLUKONAZOL</t>
  </si>
  <si>
    <t>64942</t>
  </si>
  <si>
    <t>DIFLUCAN</t>
  </si>
  <si>
    <t>100MG CPS DUR 28 I</t>
  </si>
  <si>
    <t>42463</t>
  </si>
  <si>
    <t>FLIXOTIDE 125 INHALER N</t>
  </si>
  <si>
    <t>125MCG/DÁV INH SUS PSS 60DÁV</t>
  </si>
  <si>
    <t>GUAJAZULEN</t>
  </si>
  <si>
    <t>874</t>
  </si>
  <si>
    <t>1,5MG/G OPH UNG 5G</t>
  </si>
  <si>
    <t>INOSIN PRANOBEX</t>
  </si>
  <si>
    <t>107676</t>
  </si>
  <si>
    <t>ISOPRINOSINE</t>
  </si>
  <si>
    <t>500MG TBL NOB 50</t>
  </si>
  <si>
    <t>KARBAMAZEPIN</t>
  </si>
  <si>
    <t>163754</t>
  </si>
  <si>
    <t>NEUROTOP RETARD 300</t>
  </si>
  <si>
    <t>300MG TBL PRO 50</t>
  </si>
  <si>
    <t>216195</t>
  </si>
  <si>
    <t>250MG/5ML POR GRA SUS 100ML</t>
  </si>
  <si>
    <t>MAGNESIUM-LAKTÁT</t>
  </si>
  <si>
    <t>17992</t>
  </si>
  <si>
    <t>0,5G TBL NOB 100</t>
  </si>
  <si>
    <t>40368</t>
  </si>
  <si>
    <t>MEDROL</t>
  </si>
  <si>
    <t>4MG TBL NOB 30 I</t>
  </si>
  <si>
    <t>17187</t>
  </si>
  <si>
    <t>NIMESIL</t>
  </si>
  <si>
    <t>100MG POR GRA SUS 30</t>
  </si>
  <si>
    <t>214435</t>
  </si>
  <si>
    <t>20MG TBL ENT 100</t>
  </si>
  <si>
    <t>PENTOXIFYLIN</t>
  </si>
  <si>
    <t>155872</t>
  </si>
  <si>
    <t>TRENTAL 400</t>
  </si>
  <si>
    <t>400MG TBL RET 20</t>
  </si>
  <si>
    <t>3550</t>
  </si>
  <si>
    <t>25MG TBL NOB 20</t>
  </si>
  <si>
    <t>132870</t>
  </si>
  <si>
    <t>100MG/ML POR GTT SOL 1X96ML+PUMPA</t>
  </si>
  <si>
    <t>138841</t>
  </si>
  <si>
    <t>DORETA</t>
  </si>
  <si>
    <t>37,5MG/325MG TBL FLM 30 I</t>
  </si>
  <si>
    <t>KODEIN A PARACETAMOL</t>
  </si>
  <si>
    <t>109799</t>
  </si>
  <si>
    <t>ULTRACOD</t>
  </si>
  <si>
    <t>500MG/30MG TBL NOB 30</t>
  </si>
  <si>
    <t>0</t>
  </si>
  <si>
    <t>41092</t>
  </si>
  <si>
    <t>KANYLA TRACHEOSTOMICKÁ STANDARDNÍ KOVOVÁ ALPAKA</t>
  </si>
  <si>
    <t>DVOUDÍLNÁ ZAVADĚČ ALPAKA  PRŮMĚR  4-13 MM</t>
  </si>
  <si>
    <t>ALFAKALCIDOL</t>
  </si>
  <si>
    <t>14398</t>
  </si>
  <si>
    <t>ALPHA D3</t>
  </si>
  <si>
    <t>1MCG CPS MOL 30</t>
  </si>
  <si>
    <t>ALPRAZOLAM</t>
  </si>
  <si>
    <t>230117</t>
  </si>
  <si>
    <t>230582</t>
  </si>
  <si>
    <t>230583</t>
  </si>
  <si>
    <t>500MG TBL FLM 180</t>
  </si>
  <si>
    <t>HYDROKORTISON</t>
  </si>
  <si>
    <t>2668</t>
  </si>
  <si>
    <t>OPHTHALMO-HYDROCORTISON LÉČIVA</t>
  </si>
  <si>
    <t>5MG/G OPH UNG 5G</t>
  </si>
  <si>
    <t>KALCITRIOL</t>
  </si>
  <si>
    <t>14937</t>
  </si>
  <si>
    <t>ROCALTROL</t>
  </si>
  <si>
    <t>0,25MCG CPS MOL 30</t>
  </si>
  <si>
    <t>LATANOPROST</t>
  </si>
  <si>
    <t>211165</t>
  </si>
  <si>
    <t>MONOPOST</t>
  </si>
  <si>
    <t>50MCG/ML OPH GTT SOL 1X6ML</t>
  </si>
  <si>
    <t>215607</t>
  </si>
  <si>
    <t>10MG CPS ETD 14 I</t>
  </si>
  <si>
    <t>107987</t>
  </si>
  <si>
    <t>ANALGIN</t>
  </si>
  <si>
    <t>INJ SOL 5X5ML</t>
  </si>
  <si>
    <t>PREDNISOLON A ANTISEPTIKA</t>
  </si>
  <si>
    <t>16467</t>
  </si>
  <si>
    <t>UHLIČITAN VÁPENATÝ</t>
  </si>
  <si>
    <t>17994</t>
  </si>
  <si>
    <t>208837</t>
  </si>
  <si>
    <t>179333</t>
  </si>
  <si>
    <t>75MG/650MG TBL FLM 90 I</t>
  </si>
  <si>
    <t>14329</t>
  </si>
  <si>
    <t>168837</t>
  </si>
  <si>
    <t>225549</t>
  </si>
  <si>
    <t>500MG TBL FLM 180(2X90)</t>
  </si>
  <si>
    <t>DROSPIRENON A ETHINYLESTRADIOL</t>
  </si>
  <si>
    <t>175973</t>
  </si>
  <si>
    <t>SYLVIANE</t>
  </si>
  <si>
    <t>0,03MG/3MG TBL FLM 3X21</t>
  </si>
  <si>
    <t>CHLORHEXIDIN, KOMBINACE</t>
  </si>
  <si>
    <t>98191</t>
  </si>
  <si>
    <t>CYTEAL</t>
  </si>
  <si>
    <t>0,5G/0,5G/1,5G DRM LIQ 500ML</t>
  </si>
  <si>
    <t>16476</t>
  </si>
  <si>
    <t>KLABAX</t>
  </si>
  <si>
    <t>171577</t>
  </si>
  <si>
    <t>MAGNESIUM LACTATE BIOMEDICA</t>
  </si>
  <si>
    <t>MEFENOXALON</t>
  </si>
  <si>
    <t>85656</t>
  </si>
  <si>
    <t>DORSIFLEX</t>
  </si>
  <si>
    <t>METRONIDAZOL</t>
  </si>
  <si>
    <t>2427</t>
  </si>
  <si>
    <t>ENTIZOL</t>
  </si>
  <si>
    <t>250MG TBL NOB 20</t>
  </si>
  <si>
    <t>162012</t>
  </si>
  <si>
    <t>10MG/2,5MG TBL FLM 90(3X30)</t>
  </si>
  <si>
    <t>50335</t>
  </si>
  <si>
    <t>500MG/ML+5MG/ML POR GTT SOL 1X25ML</t>
  </si>
  <si>
    <t>219801</t>
  </si>
  <si>
    <t>TRAMYLPA</t>
  </si>
  <si>
    <t>37,5MG/325MG TBL FLM 30 II</t>
  </si>
  <si>
    <t>85525</t>
  </si>
  <si>
    <t>AMOKSIKLAV 625 MG</t>
  </si>
  <si>
    <t>500MG/125MG TBL FLM 21</t>
  </si>
  <si>
    <t>155938</t>
  </si>
  <si>
    <t>HERPESIN 200</t>
  </si>
  <si>
    <t>155941</t>
  </si>
  <si>
    <t>HERPESIN</t>
  </si>
  <si>
    <t>50MG/G CRM 5G</t>
  </si>
  <si>
    <t>225168</t>
  </si>
  <si>
    <t>87073</t>
  </si>
  <si>
    <t>225MG POR GRA SUS 20</t>
  </si>
  <si>
    <t>137119</t>
  </si>
  <si>
    <t>CALCIUM 500 MG PHARMAVIT</t>
  </si>
  <si>
    <t>90959</t>
  </si>
  <si>
    <t>XANAX</t>
  </si>
  <si>
    <t>5496</t>
  </si>
  <si>
    <t>10MG TBL FLM 60</t>
  </si>
  <si>
    <t>234823</t>
  </si>
  <si>
    <t>ESCITALOPRAM MYLAN</t>
  </si>
  <si>
    <t>ETAMSYLÁT</t>
  </si>
  <si>
    <t>40538</t>
  </si>
  <si>
    <t>DICYNONE 500</t>
  </si>
  <si>
    <t>500MG CPS DUR 30</t>
  </si>
  <si>
    <t>858</t>
  </si>
  <si>
    <t>HYDROCORTISON LÉČIVA</t>
  </si>
  <si>
    <t>10MG/G UNG 10G</t>
  </si>
  <si>
    <t>87299</t>
  </si>
  <si>
    <t>IMUNOR</t>
  </si>
  <si>
    <t>10MG POR LYO 4</t>
  </si>
  <si>
    <t>KYSELINA CHROMOGLYKANOVÁ</t>
  </si>
  <si>
    <t>163324</t>
  </si>
  <si>
    <t>ALLERGO-COMOD OČNÍ KAPKY</t>
  </si>
  <si>
    <t>20MG/ML OPH GTT SOL 1X10ML</t>
  </si>
  <si>
    <t>90778</t>
  </si>
  <si>
    <t>BACTROBAN</t>
  </si>
  <si>
    <t>20MG/G UNG 15G</t>
  </si>
  <si>
    <t>215606</t>
  </si>
  <si>
    <t>160379</t>
  </si>
  <si>
    <t>PANTOMYL</t>
  </si>
  <si>
    <t>40MG TBL ENT 100</t>
  </si>
  <si>
    <t>499</t>
  </si>
  <si>
    <t>200MG/ML INJ SOL 5X10ML</t>
  </si>
  <si>
    <t>AMBROXOL</t>
  </si>
  <si>
    <t>200156</t>
  </si>
  <si>
    <t>AMBROSAN</t>
  </si>
  <si>
    <t>60MG TBL NOB 20</t>
  </si>
  <si>
    <t>JINÁ LÉČIVA PROTI NACHLAZENÍ</t>
  </si>
  <si>
    <t>75744</t>
  </si>
  <si>
    <t>SINUPRET</t>
  </si>
  <si>
    <t>TBL OBD 50</t>
  </si>
  <si>
    <t>62320</t>
  </si>
  <si>
    <t>100MG/G UNG 20G</t>
  </si>
  <si>
    <t>207940</t>
  </si>
  <si>
    <t>237886</t>
  </si>
  <si>
    <t>215604</t>
  </si>
  <si>
    <t>PROMETHAZIN</t>
  </si>
  <si>
    <t>122197</t>
  </si>
  <si>
    <t>PROTHAZIN</t>
  </si>
  <si>
    <t>25MG TBL FLM 20X1</t>
  </si>
  <si>
    <t>12473</t>
  </si>
  <si>
    <t>TRAMABENE</t>
  </si>
  <si>
    <t>100MG/ML POR SOL 1X100ML+PUMPA</t>
  </si>
  <si>
    <t>84262</t>
  </si>
  <si>
    <t>100MG/ML POR SOL 1X96ML+PUMPA</t>
  </si>
  <si>
    <t>Další osteosyntetický materiál</t>
  </si>
  <si>
    <t>72769</t>
  </si>
  <si>
    <t>3-D DLAHA FIXAČNÍ, VELIKOST XS, TITAN</t>
  </si>
  <si>
    <t>57-05192,1,0,5,7</t>
  </si>
  <si>
    <t>41162</t>
  </si>
  <si>
    <t>KANYLA TRACHEOSTOMICKÁ LARYNGEKTOMICKÁ PVC/POLYKAR</t>
  </si>
  <si>
    <t>SHILEY DVOUPLÁŠŤOVÁ BEZ MANŽETY, X=VEL.6,8,10 MM, XLGT</t>
  </si>
  <si>
    <t>13816</t>
  </si>
  <si>
    <t>40/90/0,25MG CPS MOL 50</t>
  </si>
  <si>
    <t>213485</t>
  </si>
  <si>
    <t>9500IU/ML INJ SOL ISP 10X0,8ML</t>
  </si>
  <si>
    <t>CYPROTERON A ESTROGEN</t>
  </si>
  <si>
    <t>40416</t>
  </si>
  <si>
    <t>MINERVA</t>
  </si>
  <si>
    <t>0,035MG/2MG TBL OBD 3X21</t>
  </si>
  <si>
    <t>ESOMEPRAZOL</t>
  </si>
  <si>
    <t>191108</t>
  </si>
  <si>
    <t>EMANERA</t>
  </si>
  <si>
    <t>40MG CPS ETD 90 II</t>
  </si>
  <si>
    <t>122114</t>
  </si>
  <si>
    <t>APO-OME 20</t>
  </si>
  <si>
    <t>195330</t>
  </si>
  <si>
    <t>OMEPRAZOL FARMAX</t>
  </si>
  <si>
    <t>164958</t>
  </si>
  <si>
    <t>OMEPRAZOL TEVA PHARMA</t>
  </si>
  <si>
    <t>10MG CPS ETD 28</t>
  </si>
  <si>
    <t>14134</t>
  </si>
  <si>
    <t>ROSEMIG</t>
  </si>
  <si>
    <t>50MG TBL FLM 6 I</t>
  </si>
  <si>
    <t>11485</t>
  </si>
  <si>
    <t>187427</t>
  </si>
  <si>
    <t>LETROX</t>
  </si>
  <si>
    <t>100MCG TBL NOB 100</t>
  </si>
  <si>
    <t>53913</t>
  </si>
  <si>
    <t>250MG TBL FLM 6</t>
  </si>
  <si>
    <t>26330</t>
  </si>
  <si>
    <t>185330</t>
  </si>
  <si>
    <t>147933</t>
  </si>
  <si>
    <t>40MG CPS ETD 90 I</t>
  </si>
  <si>
    <t>GESTODEN A ETHINYLESTRADIOL</t>
  </si>
  <si>
    <t>132820</t>
  </si>
  <si>
    <t>MIRELLE</t>
  </si>
  <si>
    <t>0,06MG/0,015MG TBL FLM 3X28</t>
  </si>
  <si>
    <t>61980</t>
  </si>
  <si>
    <t>10MG/G+10MG/G+3,5MG/G UNG 15G</t>
  </si>
  <si>
    <t>HYDROKORTISON-BUTYRÁT</t>
  </si>
  <si>
    <t>83212</t>
  </si>
  <si>
    <t>LOCOID CRELO 0,1%</t>
  </si>
  <si>
    <t>1MG/G DRM EML 1X30G</t>
  </si>
  <si>
    <t>50352</t>
  </si>
  <si>
    <t>PROKANAZOL</t>
  </si>
  <si>
    <t>100MG CPS DUR 28</t>
  </si>
  <si>
    <t>17122</t>
  </si>
  <si>
    <t>30MG CPS DUR 56</t>
  </si>
  <si>
    <t>216114</t>
  </si>
  <si>
    <t>CLARITINE</t>
  </si>
  <si>
    <t>NIFUROXAZID</t>
  </si>
  <si>
    <t>214593</t>
  </si>
  <si>
    <t>ERCEFURYL 200 MG CPS.</t>
  </si>
  <si>
    <t>200MG CPS DUR 14</t>
  </si>
  <si>
    <t>OLOPATADIN</t>
  </si>
  <si>
    <t>27557</t>
  </si>
  <si>
    <t>OPATANOL</t>
  </si>
  <si>
    <t>1MG/ML OPH GTT SOL 1X5ML</t>
  </si>
  <si>
    <t>158341</t>
  </si>
  <si>
    <t>OMEPRAZOL MYLAN</t>
  </si>
  <si>
    <t>202874</t>
  </si>
  <si>
    <t>40MG CPS ETD 28(2X14) I</t>
  </si>
  <si>
    <t>162079</t>
  </si>
  <si>
    <t>NOLPAZA</t>
  </si>
  <si>
    <t>20MG TBL ENT 98</t>
  </si>
  <si>
    <t>151301</t>
  </si>
  <si>
    <t>PANTOPRAZOL +PHARMA</t>
  </si>
  <si>
    <t>40MG TBL ENT 28</t>
  </si>
  <si>
    <t>PYRIDOXIN (VITAMIN B6)</t>
  </si>
  <si>
    <t>584</t>
  </si>
  <si>
    <t>PYRIDOXIN LÉČIVA INJ.</t>
  </si>
  <si>
    <t>50MG/ML INJ SOL 5X1ML</t>
  </si>
  <si>
    <t>RANITIDIN</t>
  </si>
  <si>
    <t>47471</t>
  </si>
  <si>
    <t>RANISAN</t>
  </si>
  <si>
    <t>150MG TBL FLM 60</t>
  </si>
  <si>
    <t>237329</t>
  </si>
  <si>
    <t>MAGNESIUM SULFURICUM BBP</t>
  </si>
  <si>
    <t>THIAMIN (VITAMIN B1)</t>
  </si>
  <si>
    <t>616</t>
  </si>
  <si>
    <t>THIAMIN LÉČIVA</t>
  </si>
  <si>
    <t>50MG/ML INJ SOL 10X2ML</t>
  </si>
  <si>
    <t>TRIAMCINOLON</t>
  </si>
  <si>
    <t>2828</t>
  </si>
  <si>
    <t>TRIAMCINOLON LÉČIVA CRM</t>
  </si>
  <si>
    <t>1MG/G CRM 10G</t>
  </si>
  <si>
    <t>42476</t>
  </si>
  <si>
    <t>MILGAMMA</t>
  </si>
  <si>
    <t>50MG/250MCG TBL OBD 50</t>
  </si>
  <si>
    <t>146893</t>
  </si>
  <si>
    <t>223159</t>
  </si>
  <si>
    <t>MUCOSOLVAN</t>
  </si>
  <si>
    <t>7,5MG/ML POR SOL/INH SOL 60ML</t>
  </si>
  <si>
    <t>BUDESONID</t>
  </si>
  <si>
    <t>15128</t>
  </si>
  <si>
    <t>TINKAIR 100 MCG</t>
  </si>
  <si>
    <t>219580</t>
  </si>
  <si>
    <t>45997</t>
  </si>
  <si>
    <t>OSPEN 1000</t>
  </si>
  <si>
    <t>1000000IU TBL FLM 30</t>
  </si>
  <si>
    <t>230965</t>
  </si>
  <si>
    <t>AMOXICILLIN/CLAVULANIC ACID MYLAN</t>
  </si>
  <si>
    <t>231955</t>
  </si>
  <si>
    <t>231948</t>
  </si>
  <si>
    <t>216183</t>
  </si>
  <si>
    <t>500MG INF PLV CSL 1</t>
  </si>
  <si>
    <t>NITROFURANTOIN</t>
  </si>
  <si>
    <t>207280</t>
  </si>
  <si>
    <t>FUROLIN</t>
  </si>
  <si>
    <t>53283</t>
  </si>
  <si>
    <t>FROMILID</t>
  </si>
  <si>
    <t>58491</t>
  </si>
  <si>
    <t>125MG/5ML POR GRA SUS 1X60ML</t>
  </si>
  <si>
    <t>AMOROLFIN</t>
  </si>
  <si>
    <t>45304</t>
  </si>
  <si>
    <t>LOCERYL</t>
  </si>
  <si>
    <t>50MG/ML LAC UGC 1X2,5ML I</t>
  </si>
  <si>
    <t>AVOKÁDOVÝ A SÓJOVÝ OLEJ, NEZMÝDELNITELNÉ</t>
  </si>
  <si>
    <t>216478</t>
  </si>
  <si>
    <t>PIASCLEDINE 300</t>
  </si>
  <si>
    <t>CPS DUR 30</t>
  </si>
  <si>
    <t>CIKLESONID</t>
  </si>
  <si>
    <t>214421</t>
  </si>
  <si>
    <t>ALVESCO 160 INHALER</t>
  </si>
  <si>
    <t>160MCG/DÁV INH SOL PSS 60DÁV</t>
  </si>
  <si>
    <t>178660</t>
  </si>
  <si>
    <t>DESLORATADIN +PHARMA</t>
  </si>
  <si>
    <t>INDOMETACIN</t>
  </si>
  <si>
    <t>93723</t>
  </si>
  <si>
    <t>INDOMETACIN BERLIN-CHEMIE</t>
  </si>
  <si>
    <t>50MG SUP 10</t>
  </si>
  <si>
    <t>132560</t>
  </si>
  <si>
    <t>FROMILID 500</t>
  </si>
  <si>
    <t>KYSELINA ACETYLSALICYLOVÁ</t>
  </si>
  <si>
    <t>125114</t>
  </si>
  <si>
    <t>ANOPYRIN</t>
  </si>
  <si>
    <t>100MG TBL NOB 60(3X20)</t>
  </si>
  <si>
    <t>METHYLPREDNISOLON-ACEPONÁT</t>
  </si>
  <si>
    <t>203002</t>
  </si>
  <si>
    <t>ADVANTAN MASTNÝ KRÉM</t>
  </si>
  <si>
    <t>1MG/G CRM 1X15G</t>
  </si>
  <si>
    <t>183840</t>
  </si>
  <si>
    <t>MOMETASON FUROÁT CIPLA</t>
  </si>
  <si>
    <t>MONTELUKAST</t>
  </si>
  <si>
    <t>53077</t>
  </si>
  <si>
    <t>SINGULAIR</t>
  </si>
  <si>
    <t>SPAZMOLYTIKA, PSYCHOLEPTIKA A ANALGETIKA V KOMBINACI</t>
  </si>
  <si>
    <t>91261</t>
  </si>
  <si>
    <t>SPASMOPAN</t>
  </si>
  <si>
    <t>500MG/19,2MG/10MG/0,1MG SUP 5</t>
  </si>
  <si>
    <t>TELMISARTAN A AMLODIPIN</t>
  </si>
  <si>
    <t>206214</t>
  </si>
  <si>
    <t>TEZEFORT</t>
  </si>
  <si>
    <t>80MG/10MG TBL NOB 90</t>
  </si>
  <si>
    <t>TETRYZOLIN, KOMBINACE</t>
  </si>
  <si>
    <t>187418</t>
  </si>
  <si>
    <t>SPERSALLERG</t>
  </si>
  <si>
    <t>0,5MG/ML+0,4MG/ML OPH GTT SOL 10ML</t>
  </si>
  <si>
    <t>MULTIENZYMOVÉ PŘÍPRAVKY (LIPASA, PROTEASA APOD.)</t>
  </si>
  <si>
    <t>215172</t>
  </si>
  <si>
    <t>KREON 25 000</t>
  </si>
  <si>
    <t>25000U CPS ETD 50</t>
  </si>
  <si>
    <t>62316</t>
  </si>
  <si>
    <t>100MG/ML DRM SOL 120ML</t>
  </si>
  <si>
    <t>LÉČIVA K TERAPII ONEMOCNĚNÍ JATER</t>
  </si>
  <si>
    <t>125753</t>
  </si>
  <si>
    <t>ESSENTIALE FORTE N</t>
  </si>
  <si>
    <t>300MG CPS DUR 100</t>
  </si>
  <si>
    <t>42591</t>
  </si>
  <si>
    <t>RECTODELT</t>
  </si>
  <si>
    <t>100MG SUP 4</t>
  </si>
  <si>
    <t>*4016</t>
  </si>
  <si>
    <t>69503</t>
  </si>
  <si>
    <t>KANYLA TRACHEOSTOMICKÁ S NÍZKOTLAKOU MANŽETOU FENE</t>
  </si>
  <si>
    <t>S 2 VNITŘNÍMI KANYLAMI VEL. 6,7,7.5,8,8.5,9,10 MM 100/812</t>
  </si>
  <si>
    <t>41167</t>
  </si>
  <si>
    <t>ZVLHČOVAČ TRACHEOLIFE II, VÁHA NAD 15KG, 50KS, 353/19004</t>
  </si>
  <si>
    <t>200901</t>
  </si>
  <si>
    <t>216196</t>
  </si>
  <si>
    <t>250MG TBL FLM 14</t>
  </si>
  <si>
    <t>216185</t>
  </si>
  <si>
    <t>KLACID SR</t>
  </si>
  <si>
    <t>500MG TBL RET 7</t>
  </si>
  <si>
    <t>216194</t>
  </si>
  <si>
    <t>250MG/5ML POR GRA SUS 60ML</t>
  </si>
  <si>
    <t>MAKROGOL</t>
  </si>
  <si>
    <t>58827</t>
  </si>
  <si>
    <t>FORTRANS</t>
  </si>
  <si>
    <t>POR PLV SOL 4</t>
  </si>
  <si>
    <t>138847</t>
  </si>
  <si>
    <t>37,5MG/325MG TBL FLM 90 I</t>
  </si>
  <si>
    <t>132908</t>
  </si>
  <si>
    <t>47467</t>
  </si>
  <si>
    <t>86016</t>
  </si>
  <si>
    <t>TALVOSILEN</t>
  </si>
  <si>
    <t>500MG/20MG TBL NOB 20</t>
  </si>
  <si>
    <t>32954</t>
  </si>
  <si>
    <t>100MG TBL NOB 20</t>
  </si>
  <si>
    <t>226406</t>
  </si>
  <si>
    <t>FLUCONAZOL AUROBINDO 100 MG TVRDÉ TOBOLKY</t>
  </si>
  <si>
    <t>192200</t>
  </si>
  <si>
    <t>ELOCOM</t>
  </si>
  <si>
    <t>1MG/G CRM 1X100G</t>
  </si>
  <si>
    <t>124091</t>
  </si>
  <si>
    <t>5MG/5MG TBL NOB 90(3X30)</t>
  </si>
  <si>
    <t>RUTOSID, KOMBINACE</t>
  </si>
  <si>
    <t>96303</t>
  </si>
  <si>
    <t>ASCORUTIN</t>
  </si>
  <si>
    <t>100MG/20MG TBL FLM 50</t>
  </si>
  <si>
    <t>201133</t>
  </si>
  <si>
    <t>DIMETINDEN</t>
  </si>
  <si>
    <t>173500</t>
  </si>
  <si>
    <t>FENISTIL</t>
  </si>
  <si>
    <t>1MG/ML POR GTT SOL 1X20ML</t>
  </si>
  <si>
    <t>66036</t>
  </si>
  <si>
    <t>MYCOMAX</t>
  </si>
  <si>
    <t>ORGANO-HEPARINOID</t>
  </si>
  <si>
    <t>100304</t>
  </si>
  <si>
    <t>300MG/100G GEL 40G</t>
  </si>
  <si>
    <t>89831</t>
  </si>
  <si>
    <t>DIAZEPAM</t>
  </si>
  <si>
    <t>221074</t>
  </si>
  <si>
    <t>10MG TBL NOB 20</t>
  </si>
  <si>
    <t>16031</t>
  </si>
  <si>
    <t>VOLTAREN</t>
  </si>
  <si>
    <t>50MG TBL ENT 20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</si>
  <si>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</si>
  <si>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</si>
  <si>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</si>
  <si>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</si>
  <si>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</si>
  <si>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</si>
  <si>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</si>
  <si>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R01AD09 - MOMETASON</t>
  </si>
  <si>
    <t>C09DB04 - TELMISARTAN A AMLODIPIN</t>
  </si>
  <si>
    <t>R03DC03 - MONTELUKAST</t>
  </si>
  <si>
    <t>J01FA10 - AZITHROMYCIN</t>
  </si>
  <si>
    <t>N02AJ13 - TRAMADOL A PARACETAMOL</t>
  </si>
  <si>
    <t>A02BA02 - RANITIDIN</t>
  </si>
  <si>
    <t>C09AA04 - PERINDOPRIL</t>
  </si>
  <si>
    <t>N06AB04 - CITALOPRAM</t>
  </si>
  <si>
    <t>C07AB07 - BISOPROLOL</t>
  </si>
  <si>
    <t>C10AA07 - ROSUVASTATIN</t>
  </si>
  <si>
    <t>C09CA01 - LOSARTAN</t>
  </si>
  <si>
    <t>C09BB04 - PERINDOPRIL A AMLODIPIN</t>
  </si>
  <si>
    <t>R05CB06 - AMBROXOL</t>
  </si>
  <si>
    <t>A03FA07 - ITOPRIDUM</t>
  </si>
  <si>
    <t>N03AG01 - KYSELINA VALPROOVÁ</t>
  </si>
  <si>
    <t>R01AD05 - BUDESONID</t>
  </si>
  <si>
    <t>N02AJ06 - KODEIN A PARACETAMOL</t>
  </si>
  <si>
    <t>R03BA05 - FLUTIKASON</t>
  </si>
  <si>
    <t>A02BC03 - LANSOPRAZOL</t>
  </si>
  <si>
    <t>J05AX05 - INOSIN PRANOBEX</t>
  </si>
  <si>
    <t>M04AA01 - ALOPURINOL</t>
  </si>
  <si>
    <t>J01FA10</t>
  </si>
  <si>
    <t>R01AD09</t>
  </si>
  <si>
    <t>R06AX27</t>
  </si>
  <si>
    <t>A02BC03</t>
  </si>
  <si>
    <t>C09BB04</t>
  </si>
  <si>
    <t>C10AA07</t>
  </si>
  <si>
    <t>N06AB04</t>
  </si>
  <si>
    <t>R01AD05</t>
  </si>
  <si>
    <t>A03FA07</t>
  </si>
  <si>
    <t>C07AB07</t>
  </si>
  <si>
    <t>M04AA01</t>
  </si>
  <si>
    <t>R05CB06</t>
  </si>
  <si>
    <t>C09AA04</t>
  </si>
  <si>
    <t>N03AG01</t>
  </si>
  <si>
    <t>J05AX05</t>
  </si>
  <si>
    <t>R03BA05</t>
  </si>
  <si>
    <t>N02AJ13</t>
  </si>
  <si>
    <t>N02AJ06</t>
  </si>
  <si>
    <t>A02BA02</t>
  </si>
  <si>
    <t>C09CA01</t>
  </si>
  <si>
    <t>C09DB04</t>
  </si>
  <si>
    <t>R03DC03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</si>
  <si>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</si>
  <si>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</si>
  <si>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</si>
  <si>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</si>
  <si>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</si>
  <si>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</si>
  <si>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</si>
  <si>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</si>
  <si>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</si>
  <si>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</si>
  <si>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</si>
  <si>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</si>
  <si>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</si>
  <si>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</si>
  <si>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</si>
  <si>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</si>
  <si>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50115050</t>
  </si>
  <si>
    <t>obvazový materiál (Z502)</t>
  </si>
  <si>
    <t>ZA321</t>
  </si>
  <si>
    <t>Kompresa gáza 7,5 cm x 7,5 cm/100 ks nesterilní 06002</t>
  </si>
  <si>
    <t>ZF077</t>
  </si>
  <si>
    <t>Kompresa NT 10 x 10 cm/1 ks prostřižená 0123</t>
  </si>
  <si>
    <t>ZA464</t>
  </si>
  <si>
    <t>Kompresa NT 10 x 10 cm/2 ks sterilní 26520</t>
  </si>
  <si>
    <t>ZC854</t>
  </si>
  <si>
    <t>Kompresa NT 7,5 x 7,5 cm/2 ks sterilní 26510</t>
  </si>
  <si>
    <t>ZE076</t>
  </si>
  <si>
    <t>Kompresa vatová 10 x 10/1 ks 0160</t>
  </si>
  <si>
    <t>ZN814</t>
  </si>
  <si>
    <t>Krytí gelové na rány ActiMaris bal. á 20g 3097749</t>
  </si>
  <si>
    <t>ZA547</t>
  </si>
  <si>
    <t>Krytí inadine nepřilnavé 9,5 x 9,5 cm 1/10 SYS01512EE</t>
  </si>
  <si>
    <t>ZL854</t>
  </si>
  <si>
    <t>Krytí mastný tyl jelonet 10 x 10 cm á 36 ks 66007478</t>
  </si>
  <si>
    <t>ZA324</t>
  </si>
  <si>
    <t>Krytí tegaderm 10,0 cm x 12,0 cm bal. á 50 ks 1626W</t>
  </si>
  <si>
    <t>ZA562</t>
  </si>
  <si>
    <t>Náplast cosmopor i. v. 6 x 8 cm bal. á 50 ks 9008054</t>
  </si>
  <si>
    <t>ZF352</t>
  </si>
  <si>
    <t>Náplast transpore bílá 2,50 cm x 9,14 m bal. á 12 ks 1534-1</t>
  </si>
  <si>
    <t>ZN477</t>
  </si>
  <si>
    <t>Obinadlo elastické universal 12 cm x 5 m 1323100314</t>
  </si>
  <si>
    <t>ZA339</t>
  </si>
  <si>
    <t>Obinadlo hydrofilní   8 cm x   5 m 13006</t>
  </si>
  <si>
    <t>ZN321</t>
  </si>
  <si>
    <t>Obvaz elastický síťový CareFix Head velikost L bal. á 10 ks 0170 L</t>
  </si>
  <si>
    <t>ZN091</t>
  </si>
  <si>
    <t>Obvaz elastický síťový CareFix Tube k zajištění a ochraně fixace IV kanyl vel. M bal. á 15 ks 0151 M</t>
  </si>
  <si>
    <t>ZD570</t>
  </si>
  <si>
    <t>Obvaz nosu Funda nesterilní 0251</t>
  </si>
  <si>
    <t>ZF076</t>
  </si>
  <si>
    <t>Tampon sterilní stáčený 19 x 20 cm / 3 ks 0444</t>
  </si>
  <si>
    <t>ZA606</t>
  </si>
  <si>
    <t>Tamponáda s vazelína album 4 vrstvá 2,5 cm x 20 cm bal. á 50 ks 0346</t>
  </si>
  <si>
    <t>ZF096</t>
  </si>
  <si>
    <t>Tyčinka vatová ušní bal. á 100 ks 60201189 (601801183)</t>
  </si>
  <si>
    <t>ZQ569</t>
  </si>
  <si>
    <t>Vata buničitá dělená cellin 2 role / 500 ks 40 x 50 mm 1230206310</t>
  </si>
  <si>
    <t>ZA446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</si>
  <si>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</si>
  <si>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</si>
  <si>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</si>
  <si>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</si>
  <si>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</si>
  <si>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ZD151</t>
  </si>
  <si>
    <t>Ambuvak pro dospělé vak 1,5 l komplet (maska, hadička, rezervoár) 7152000</t>
  </si>
  <si>
    <t>ZK977</t>
  </si>
  <si>
    <t>Cévka odsávací CH14 s přerušovačem sání, délka 50 cm, P01173a</t>
  </si>
  <si>
    <t>ZB770</t>
  </si>
  <si>
    <t>Držák jehly excentrický Holdex 450263</t>
  </si>
  <si>
    <t>ZB771</t>
  </si>
  <si>
    <t>Držák jehly základní 450201</t>
  </si>
  <si>
    <t>ZI496</t>
  </si>
  <si>
    <t>Elektroda defibrilační pro dospělé QC 11996-000017</t>
  </si>
  <si>
    <t>ZA738</t>
  </si>
  <si>
    <t>Filtr mini spike zelený 4550242</t>
  </si>
  <si>
    <t>ZQ249</t>
  </si>
  <si>
    <t>Hadička spojovací HS 1,8 x 1800 mm LL DEPH free 2200 180 ND</t>
  </si>
  <si>
    <t>ZQ251</t>
  </si>
  <si>
    <t>Hadička spojovací HS 1,8 x 1800 mm UNIV DEPH free 2201 180 ND</t>
  </si>
  <si>
    <t>ZQ248</t>
  </si>
  <si>
    <t>Hadička spojovací HS 1,8 x 450 mm LL DEPH free 2200 045 ND</t>
  </si>
  <si>
    <t>ZQ250</t>
  </si>
  <si>
    <t>Hadička spojovací HS 1,8 x 450 mm UNIV DEPH free 2201 045 ND</t>
  </si>
  <si>
    <t>ZD809</t>
  </si>
  <si>
    <t>Kanyla vasofix 20G růžová safety 4269110S-01</t>
  </si>
  <si>
    <t>ZD808</t>
  </si>
  <si>
    <t>Kanyla vasofix 22G modrá safety 4269098S-01</t>
  </si>
  <si>
    <t>ZO372</t>
  </si>
  <si>
    <t>Konektor bezjehlový OptiSyte JIM:JSM4001</t>
  </si>
  <si>
    <t>ZB299</t>
  </si>
  <si>
    <t>Konektor bezjehlový safeflow s prodl.hadičkou, bal.á 100 ks, 4097154</t>
  </si>
  <si>
    <t>ZD350</t>
  </si>
  <si>
    <t>Lanceta haemolance zelená 21 G á 100 ks DIS7372</t>
  </si>
  <si>
    <t>ZA728</t>
  </si>
  <si>
    <t>Lopatka ústní dřevěná lékařská nesterilní bal. á 100 ks 1320100655</t>
  </si>
  <si>
    <t>ZF159</t>
  </si>
  <si>
    <t>Nádoba na kontaminovaný odpad 1 l 15-0002</t>
  </si>
  <si>
    <t>Nádoba na kontaminovaný odpad 1 obdélník l 15-0002</t>
  </si>
  <si>
    <t>ZP203</t>
  </si>
  <si>
    <t>Odsávačka ušní Metal suction tip, oranžová 2,50 mm x 80,00 mm bal. á 30 ks 6066500250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</si>
  <si>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</si>
  <si>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</si>
  <si>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</si>
  <si>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</si>
  <si>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</si>
  <si>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</si>
  <si>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</si>
  <si>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</si>
  <si>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</si>
  <si>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</si>
  <si>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</si>
  <si>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</si>
  <si>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</si>
  <si>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</si>
  <si>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</si>
  <si>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</si>
  <si>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</si>
  <si>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</si>
  <si>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</si>
  <si>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</si>
  <si>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ZB586</t>
  </si>
  <si>
    <t>Vzduchovod nosní PVC 7/9 KVS 321028 (579209)</t>
  </si>
  <si>
    <t>ZB587</t>
  </si>
  <si>
    <t>Vzduchovod nosní PVC 8,0/10 KVS 579210</t>
  </si>
  <si>
    <t>ZB588</t>
  </si>
  <si>
    <t>Vzduchovod nosní PVC 8,5/11 KVS 321034</t>
  </si>
  <si>
    <t>ZC735</t>
  </si>
  <si>
    <t>Vzduchovod ústní guedell 100 mm 24107</t>
  </si>
  <si>
    <t>ZB756</t>
  </si>
  <si>
    <t>Zkumavka 3 ml K3 edta fialová 454086</t>
  </si>
  <si>
    <t>ZB774</t>
  </si>
  <si>
    <t>Zkumavka červená 5 ml gel 456071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</si>
  <si>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</si>
  <si>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</si>
  <si>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</si>
  <si>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</si>
  <si>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</si>
  <si>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</si>
  <si>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</si>
  <si>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</si>
  <si>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</si>
  <si>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</si>
  <si>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</si>
  <si>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</si>
  <si>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</si>
  <si>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</si>
  <si>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</si>
  <si>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</si>
  <si>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</si>
  <si>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</si>
  <si>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</si>
  <si>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</si>
  <si>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</si>
  <si>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</si>
  <si>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</si>
  <si>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</si>
  <si>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50115070</t>
  </si>
  <si>
    <t>ZPr - katetry ostatní (Z513)</t>
  </si>
  <si>
    <t>ZC638</t>
  </si>
  <si>
    <t>Katetr na epistaxi 5,0 mm ID/12 cm EP0050</t>
  </si>
  <si>
    <t>50115079</t>
  </si>
  <si>
    <t>ZPr - internzivní péče (Z542)</t>
  </si>
  <si>
    <t>ZB751</t>
  </si>
  <si>
    <t>Hadice PVC 8/12 á 30 m P00468</t>
  </si>
  <si>
    <t>50115011</t>
  </si>
  <si>
    <t>IUTN - ostat.nákl.PZT (Z515)</t>
  </si>
  <si>
    <t>KJ309</t>
  </si>
  <si>
    <t>protéza hlasová Provox Vega prům. 22,5 Fr délka 10 mm 8133</t>
  </si>
  <si>
    <t>KJ307</t>
  </si>
  <si>
    <t>protéza hlasová Provox Vega prům. 22,5 Fr délka 6 mm 8131</t>
  </si>
  <si>
    <t>KJ308</t>
  </si>
  <si>
    <t>protéza hlasová Provox Vega prům. 22,5 Fr délka 8 mm 8132</t>
  </si>
  <si>
    <t>50115040</t>
  </si>
  <si>
    <t>laboratorní materiál (Z505)</t>
  </si>
  <si>
    <t>ZC040</t>
  </si>
  <si>
    <t>Kádinka nízká sklo 25 ml VTRB632411010025</t>
  </si>
  <si>
    <t>ZC041</t>
  </si>
  <si>
    <t>Kádinka nízká sklo 50 ml VTRB632411010050</t>
  </si>
  <si>
    <t>ZA315</t>
  </si>
  <si>
    <t>Kompresa NT 5 x 5 cm/2 ks sterilní 26501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</si>
  <si>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</si>
  <si>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</si>
  <si>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</si>
  <si>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</si>
  <si>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</si>
  <si>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</si>
  <si>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</si>
  <si>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</si>
  <si>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</si>
  <si>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</si>
  <si>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</si>
  <si>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</si>
  <si>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ZF351</t>
  </si>
  <si>
    <t>Náplast transpore bílá 1,25 cm x 9,14 m bal. á 24 ks 1534-0</t>
  </si>
  <si>
    <t>ZN475</t>
  </si>
  <si>
    <t>Obinadlo elastické universal   8 cm x 5 m 1323100312</t>
  </si>
  <si>
    <t>ZA338</t>
  </si>
  <si>
    <t>Obinadlo hydrofilní   6 cm x   5 m 13005</t>
  </si>
  <si>
    <t>ZL996</t>
  </si>
  <si>
    <t>Obinadlo hyrofilní sterilní  8 cm x 5 m  004310182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</si>
  <si>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</si>
  <si>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</si>
  <si>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</si>
  <si>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</si>
  <si>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</si>
  <si>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</si>
  <si>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ZA441</t>
  </si>
  <si>
    <t>Steh náplasťový Steri-strip 6 x 38 mm bal. á 50 ks R1542</t>
  </si>
  <si>
    <t>ZA443</t>
  </si>
  <si>
    <t>Šátek trojcípý NT 136 x 96 x 96 cm 20002</t>
  </si>
  <si>
    <t>ZA444</t>
  </si>
  <si>
    <t>Tampon nesterilní stáčený 20 x 19 cm bez RTG nití bal. á 100 ks 1320300404</t>
  </si>
  <si>
    <t>ZE074</t>
  </si>
  <si>
    <t>Tampon sterilní stáčený 9 x 9 cm / 5 ks 0435</t>
  </si>
  <si>
    <t>ZA641</t>
  </si>
  <si>
    <t>Tamponáda 6 vrstvá 2,5 cm x 0,2 m / 5 ks 0349</t>
  </si>
  <si>
    <t>ZA467</t>
  </si>
  <si>
    <t>Tyčinka vatová nesterilní 15 cm bal. á 100 ks 9679369</t>
  </si>
  <si>
    <t>ZM000</t>
  </si>
  <si>
    <t>Vata obvazová skládaná 50 g 1102323</t>
  </si>
  <si>
    <t>ZK975</t>
  </si>
  <si>
    <t>Cévka odsávací CH10 s přerušovačem sání, délka 50 cm, P01169a</t>
  </si>
  <si>
    <t>ZK976</t>
  </si>
  <si>
    <t>Cévka odsávací CH12 s přerušovačem sání, délka 50 cm, P01171a</t>
  </si>
  <si>
    <t>ZC692</t>
  </si>
  <si>
    <t>Hadička 2,0 x 3,0 mm 041</t>
  </si>
  <si>
    <t>ZB639</t>
  </si>
  <si>
    <t>Hmota otiskovací otoform 2 x 800 g 452</t>
  </si>
  <si>
    <t>ZQ633</t>
  </si>
  <si>
    <t>Kanyla tracheostomická PORTEX Blue Line Ultrafenestrovaná vel. 7, délka 70 mm (vnitřní kanyla s mluvícím ventilen, odpojovací klín, držák tracheostom. kanyly, čistící kartáček, pacientský štítek) 100/832/070</t>
  </si>
  <si>
    <t>ZQ634</t>
  </si>
  <si>
    <t>Kanyla tracheostomická PORTEX Blue Line Ultrafenestrovaná vel. 8, délka 75,5 mm (vnitřní kanyla s mluvícím ventilen, odpojovací klín, držák tracheostom. kanyly, čistící kartáček, pacientský štítek) 100/832/080</t>
  </si>
  <si>
    <t>ZQ635</t>
  </si>
  <si>
    <t>Kanyla tracheostomická PORTEX Blue Line Ultrafenestrovaná vel. 9, délka 81,0 mm (vnitřní kanyla s mluvícím ventilen, odpojovací klín, držák tracheostom. kanyly, čistící kartáček, pacientský štítek) 100/832/080</t>
  </si>
  <si>
    <t>ZC981</t>
  </si>
  <si>
    <t>Kanyla TS 8,0 bez manžety +2 hlad.vnitřní vyměnit.kanyly 100/811/080</t>
  </si>
  <si>
    <t>ZF239</t>
  </si>
  <si>
    <t>Kanyla TS 8,0 s manžetou +2 hlad.vnitřní vyměnit.kanyly 100/810/080</t>
  </si>
  <si>
    <t>ZN704</t>
  </si>
  <si>
    <t>Kanyla TS 8,0 s manžetou TTS Portex Bivona silikonová armovaná HYPEREFLEX  67HA80</t>
  </si>
  <si>
    <t>ZE083</t>
  </si>
  <si>
    <t>Kanyla TS 8,5 bez manžety 100/811/085</t>
  </si>
  <si>
    <t>ZB516</t>
  </si>
  <si>
    <t>Kanyla TS 9,0 bez manžety 100/811/090</t>
  </si>
  <si>
    <t>ZP076</t>
  </si>
  <si>
    <t>Koncovka náústku náhradní k inhalátoru OMRON NE-U12/NE-U17, univerzální, jednorázová</t>
  </si>
  <si>
    <t>ZP078</t>
  </si>
  <si>
    <t>Kontejner 25 ml PP šroubový sterilní uzávěr 2680/EST/SG</t>
  </si>
  <si>
    <t>ZA897</t>
  </si>
  <si>
    <t>Nůž na stehy sterilní  krátký bal. á 100 ks 11.000.00.010</t>
  </si>
  <si>
    <t>ZN069</t>
  </si>
  <si>
    <t>Pinzeta ušní jemná troeltsch jemná 110 mm 397114290010</t>
  </si>
  <si>
    <t>ZD941</t>
  </si>
  <si>
    <t>Sání jednorázové ušní 2,0 x 70,00 mm  bal. á 60 ks 6066500208</t>
  </si>
  <si>
    <t>ZD940</t>
  </si>
  <si>
    <t>Sání jednorázové ušní průměr 1,4 bal. á 60 ks 6066500170</t>
  </si>
  <si>
    <t>ZJ696</t>
  </si>
  <si>
    <t>Sonda žaludeční CH18 1200 mm s RTG linkou bal. á 30 ks 412018</t>
  </si>
  <si>
    <t>ZC730</t>
  </si>
  <si>
    <t>Vzduchovod ústní guedell 50 mm 24102</t>
  </si>
  <si>
    <t>ZC732</t>
  </si>
  <si>
    <t>Vzduchovod ústní guedell 70 mm 24104</t>
  </si>
  <si>
    <t>ZC734</t>
  </si>
  <si>
    <t>Vzduchovod ústní guedell 90 mm 24106</t>
  </si>
  <si>
    <t>ZK798</t>
  </si>
  <si>
    <t>Zátka combi modrá 4495152</t>
  </si>
  <si>
    <t>ZB759</t>
  </si>
  <si>
    <t>Zkumavka červená 8 ml gel 455071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</si>
  <si>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</si>
  <si>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</si>
  <si>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</si>
  <si>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</si>
  <si>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ZN479</t>
  </si>
  <si>
    <t>Zrcátko ušní Toynbee 3,0 mm KM 045/01</t>
  </si>
  <si>
    <t>ZA834</t>
  </si>
  <si>
    <t>Jehla injekční 0,7 x 40 mm černá 4660021</t>
  </si>
  <si>
    <t>ZA833</t>
  </si>
  <si>
    <t>Jehla injekční 0,8 x 40 mm zelená 4657527</t>
  </si>
  <si>
    <t>ZP255</t>
  </si>
  <si>
    <t>Katetr k epistaxi SPIGGLE&amp;THEIS se dvěma nezávislými balónky (10 ml, 30 ml) sterilní 2040200</t>
  </si>
  <si>
    <t>Katetr na epistaxi 5,0 mm ID/12 cm EP0050 - firma již nedodává</t>
  </si>
  <si>
    <t>50115080</t>
  </si>
  <si>
    <t>ZPr - staplery, extraktory, endoskop.mat. (Z523)</t>
  </si>
  <si>
    <t>ZO878</t>
  </si>
  <si>
    <t>Optika KARL STORZ HOPKINS s úhlem pohledu 0° průměr 4 mm délka 18 cm autoklavovatelná 7230 AA</t>
  </si>
  <si>
    <t>50115004</t>
  </si>
  <si>
    <t>IUTN - kovové (Z506)</t>
  </si>
  <si>
    <t>KJ299</t>
  </si>
  <si>
    <t>implantát středoušní PISTON RICHARDS platina/fluoroplast 0,4/4,50  mm EG141816</t>
  </si>
  <si>
    <t>KJ159</t>
  </si>
  <si>
    <t>implantát středoušní TORP TITAN 1,5 mm EG70142036</t>
  </si>
  <si>
    <t>KJ155</t>
  </si>
  <si>
    <t>implantát středoušní TORP TITAN 4,0 mm EG70142010</t>
  </si>
  <si>
    <t>KJ156</t>
  </si>
  <si>
    <t>implantát středoušní TORP TITAN 4,5 mm EG70142011</t>
  </si>
  <si>
    <t>KJ682</t>
  </si>
  <si>
    <t>implantát středoušní ventilační trubička Micron Bobbin 1,27 mm EG145281</t>
  </si>
  <si>
    <t>ZD094</t>
  </si>
  <si>
    <t>Gáza skládaná 8 cm x 17 cm / 5 ks karton á 1000 ks 37017</t>
  </si>
  <si>
    <t>ZA419</t>
  </si>
  <si>
    <t>Náplast octacare cotton tape- betaplast 10 cm x 5 m (510W) 10510</t>
  </si>
  <si>
    <t>ZA425</t>
  </si>
  <si>
    <t>Obinadlo hydrofilní 10 cm x   5 m 13007</t>
  </si>
  <si>
    <t>ZA599</t>
  </si>
  <si>
    <t>Steh náplasťový Steri-strip 6 x 75 mm bal. á 50 ks elast. E4541</t>
  </si>
  <si>
    <t>ZD802</t>
  </si>
  <si>
    <t>Tampon nesterilní špičatý s vláknem 6 cm á 250 ks 50170</t>
  </si>
  <si>
    <t>ZE315</t>
  </si>
  <si>
    <t>Tampon prošívaný předepraný s RTG 45 x 45 cm / 3 ks 0448</t>
  </si>
  <si>
    <t>ZA608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</si>
  <si>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</si>
  <si>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</si>
  <si>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</si>
  <si>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</si>
  <si>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sterilní stáčený 19 x 20 cm / 10 ks 0446</t>
  </si>
  <si>
    <t>ZA611</t>
  </si>
  <si>
    <t>Tampon sterilní stáčený 19 x 20 cm / 30 ks 0432</t>
  </si>
  <si>
    <t>ZH924</t>
  </si>
  <si>
    <t>Tampon sterilní stáčený 9 x 9 cm / 10 ks 0422</t>
  </si>
  <si>
    <t>ZE075</t>
  </si>
  <si>
    <t>Tampon sterilní stáčený 9 x 9 cm / 30 ks 0436</t>
  </si>
  <si>
    <t>Tamponáda s vazelína album 4 vrstvá 2,5 cm x 20 cm 0346</t>
  </si>
  <si>
    <t>ZA605</t>
  </si>
  <si>
    <t>Tamponáda s vazelína album 4 vrstvá 2,5 cm x 200 cm/1 ks šnek 0342</t>
  </si>
  <si>
    <t>Tamponáda s vazelína album 4 vrstvá 2,5 cm x 200 cm/1 ks šnek bal. á 50 ks 0342</t>
  </si>
  <si>
    <t>ZL379</t>
  </si>
  <si>
    <t>Tamponáda suchá 4 vrstvá obvaz 1,5 x 500 cm šnek 0355</t>
  </si>
  <si>
    <t>ZB557</t>
  </si>
  <si>
    <t>Adaptér přechodka combifix rekord - luer 4090306</t>
  </si>
  <si>
    <t>ZO238</t>
  </si>
  <si>
    <t>Adaptér touhy borst k fixaci laserového vlákna bal. á 25 ks (101503125) K12-09982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</si>
  <si>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</si>
  <si>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</si>
  <si>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</si>
  <si>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</si>
  <si>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</si>
  <si>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</si>
  <si>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ZP174</t>
  </si>
  <si>
    <t>Držák elektrod s dvojitým spínačem jednorázový  3,2 m přípojný kabel včetně skalpelové elektrody ke koagulaci Valleylab F4797</t>
  </si>
  <si>
    <t>ZO845</t>
  </si>
  <si>
    <t>Držák elektrod s dvojitým spínačem prům. 2,4 mm 3,2 m přípojný kabel včetně skalpel. elektrody koncovka ke koagulaci ERBE 6600F4797/ERB</t>
  </si>
  <si>
    <t>ZC840</t>
  </si>
  <si>
    <t>Elektroda neutrální zpětná pro dospělé bal. á 5 ks MF3.05.5005</t>
  </si>
  <si>
    <t>ZO869</t>
  </si>
  <si>
    <t>Hadička spojovací irigační 2,0 mm x 410 cm 2 úrovně průtoku k systémům Bie-Air Osseo bal. á 10 ks 1100037-010</t>
  </si>
  <si>
    <t>ZQ724</t>
  </si>
  <si>
    <t>Hadička spojovací PVC LL/L 100 cm k endotracheálním kanylám, jednorázová, nesterilní bal. á 10 ks 54-05-112</t>
  </si>
  <si>
    <t>ZE381</t>
  </si>
  <si>
    <t>Kanyla TR 7,5 armovaná s manžetou bal. á 5 ks 100/110/075</t>
  </si>
  <si>
    <t>ZC612</t>
  </si>
  <si>
    <t>Kanyla TR 8,0 armovaná s manžetou bal. á 5 ks 100/110/080</t>
  </si>
  <si>
    <t>ZA280</t>
  </si>
  <si>
    <t>Kanyla TS 4,0 67P040</t>
  </si>
  <si>
    <t>ZB499</t>
  </si>
  <si>
    <t>Kanyla TS 5,0 67P050</t>
  </si>
  <si>
    <t>ZA996</t>
  </si>
  <si>
    <t>Kanyla TS 8,0 s manžetou 100/800/080</t>
  </si>
  <si>
    <t>ZB103</t>
  </si>
  <si>
    <t>Láhev k odsávačce flovac 2l hadice 1,8 m 000-036-021</t>
  </si>
  <si>
    <t>ZC059</t>
  </si>
  <si>
    <t>Láhev redon drenofast 400 ml-kompletní bal. á 40 ks 28400</t>
  </si>
  <si>
    <t>ZM565</t>
  </si>
  <si>
    <t>Lepidlo tkáňové 5 ml floseal 1503353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</si>
  <si>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</si>
  <si>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</si>
  <si>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</si>
  <si>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</si>
  <si>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</si>
  <si>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</si>
  <si>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</si>
  <si>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</si>
  <si>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ZJ251</t>
  </si>
  <si>
    <t>Nasal splint large 0,25 mm o.č. 06-72-3034</t>
  </si>
  <si>
    <t>ZH760</t>
  </si>
  <si>
    <t>Popisovač na kůži sterilní, chirurgický, BLAYCO RQ-01, 13 cm, s jedním hrotem, gen. violeť + PVC pravítko 15 cm TCH02</t>
  </si>
  <si>
    <t>ZQ178</t>
  </si>
  <si>
    <t>Set lakrimální intubační DCR (G-34814) sterilní bal.á 3 kusy 2302734814</t>
  </si>
  <si>
    <t>ZN453</t>
  </si>
  <si>
    <t>Sonda k přístroji Celon ProBreath jednorázová bal. á 5 ks WB990004</t>
  </si>
  <si>
    <t>ZN455</t>
  </si>
  <si>
    <t>Sonda k přístroji Celon ProCut bal. á 5 ks WB990177 (WB992002)</t>
  </si>
  <si>
    <t>ZD492</t>
  </si>
  <si>
    <t>Svěrka držáku flovac-plast 100 11-5122 (230-500)</t>
  </si>
  <si>
    <t>ZC644</t>
  </si>
  <si>
    <t>Trubička ventilační 2,55/1,3 mm E1105</t>
  </si>
  <si>
    <t>ZC669</t>
  </si>
  <si>
    <t>Trubička ventilační 2,55/1,4 mm E1104</t>
  </si>
  <si>
    <t>ZQ706</t>
  </si>
  <si>
    <t>Vrták diamantový PM2  80K  prům. 3,1 mm délka 125 mm, sterilní 1100456-001</t>
  </si>
  <si>
    <t>ZQ704</t>
  </si>
  <si>
    <t>Vrták ocelový PM2  80K  prům. 3,1 mm délka 125 mm, sterilní 1100455-001</t>
  </si>
  <si>
    <t>ZQ705</t>
  </si>
  <si>
    <t>Vrták ocelový PM2  80K  prům. 4,0 mm délka 125 mm, sterilní 1100456-001</t>
  </si>
  <si>
    <t>50115064</t>
  </si>
  <si>
    <t>ZPr - šicí materiál (Z529)</t>
  </si>
  <si>
    <t>ZB217</t>
  </si>
  <si>
    <t>Šití dafilon modrý 3/0 (2) bal. á 36 ks C0932353</t>
  </si>
  <si>
    <t>ZC989</t>
  </si>
  <si>
    <t>Šití dafilon modrý 3/0 (2) bal. á 36 ks C0932655</t>
  </si>
  <si>
    <t>ZC992</t>
  </si>
  <si>
    <t>Šití dafilon modrý 4/0 (1.5) bal. á 36 ks C0932132</t>
  </si>
  <si>
    <t>ZB978</t>
  </si>
  <si>
    <t>Šití dafilon modrý 5/0 (1) bal. á 36 ks C0932124</t>
  </si>
  <si>
    <t>ZJ017</t>
  </si>
  <si>
    <t>Šití chirlac pletený fialový 4/0 bal. á 24 ks PG0256</t>
  </si>
  <si>
    <t>ZG876</t>
  </si>
  <si>
    <t>Šití premicron 0 (3,5) bal. á 12 ks G0120062</t>
  </si>
  <si>
    <t>ZL106</t>
  </si>
  <si>
    <t>Šití premicron zelený 2/0 (3) bal. á 36 ks C0026315</t>
  </si>
  <si>
    <t>ZF363</t>
  </si>
  <si>
    <t>Šití premicron zelený 3/0 (2) bal. á 36 ks C0026515</t>
  </si>
  <si>
    <t>ZC990</t>
  </si>
  <si>
    <t>Šití silkam černý 0 (3,5) bal. á 24 ks B0266671</t>
  </si>
  <si>
    <t>ZI631</t>
  </si>
  <si>
    <t>Šití tervalon HR27/1 bal. á 24 ks TG 4463</t>
  </si>
  <si>
    <t>ZD258</t>
  </si>
  <si>
    <t>Šití vicryl plus vi 2-0 bal. á 36 ks VCP317H</t>
  </si>
  <si>
    <t>ZC690</t>
  </si>
  <si>
    <t>Šití vicryl plus vi 3-0 bal. á 36 ks VCP1225H</t>
  </si>
  <si>
    <t>ZD260</t>
  </si>
  <si>
    <t>Šití vicryl plus vi 3-0 bal. á 36 ks VCP311H</t>
  </si>
  <si>
    <t>ZH404</t>
  </si>
  <si>
    <t>Šití vicryl plus vi 4-0 bal. á 36 ks VCP434H</t>
  </si>
  <si>
    <t>ZA835</t>
  </si>
  <si>
    <t>Jehla injekční 0,6 x 25 mm modrá 4657667</t>
  </si>
  <si>
    <t>ZQ790</t>
  </si>
  <si>
    <t>Jehla injekční KLAISASSER, pro injektáž tuku, LUER-Lock, přímá, prac. délka 23 cm 8598B</t>
  </si>
  <si>
    <t>ZQ685</t>
  </si>
  <si>
    <t>Rukavice operační GAMMEX Latex Ortho, vel. 6,0 bal. á 50 párů 330065060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</si>
  <si>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</si>
  <si>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</si>
  <si>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</si>
  <si>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</si>
  <si>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</si>
  <si>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</si>
  <si>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</si>
  <si>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</si>
  <si>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</si>
  <si>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</si>
  <si>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ZK499</t>
  </si>
  <si>
    <t>Rukavice operační latex s polyuretanem a silikonem sterilní ansell gammex PFXP chemo cytostatické vel. 6,5 bal. á 50 párů 330054065</t>
  </si>
  <si>
    <t>ZM953</t>
  </si>
  <si>
    <t>Hadice silikon 5 x 9 mm á 25 m 34.000.00.108</t>
  </si>
  <si>
    <t>ZB806</t>
  </si>
  <si>
    <t>Hadice silikon 8 x 12,0 mm á 25 m P00273</t>
  </si>
  <si>
    <t>50115090</t>
  </si>
  <si>
    <t>ZPr - zubolékařský materiál (Z509)</t>
  </si>
  <si>
    <t>ZC507</t>
  </si>
  <si>
    <t>Orthocryl červený 100 ml 161-620-00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</si>
  <si>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</si>
  <si>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</si>
  <si>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</si>
  <si>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</si>
  <si>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</si>
  <si>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</si>
  <si>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</si>
  <si>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</si>
  <si>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</si>
  <si>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</si>
  <si>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</si>
  <si>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</si>
  <si>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</si>
  <si>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</si>
  <si>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</si>
  <si>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</si>
  <si>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</si>
  <si>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</si>
  <si>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</si>
  <si>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</si>
  <si>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</si>
  <si>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</si>
  <si>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</si>
  <si>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</si>
  <si>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</si>
  <si>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Chrapková Petra</t>
  </si>
  <si>
    <t>Kincl Jiří</t>
  </si>
  <si>
    <t>Studecká Eva</t>
  </si>
  <si>
    <t>Zdravotní výkony vykázané na pracovišti v rámci ambulantní péče dle lékařů *</t>
  </si>
  <si>
    <t>06</t>
  </si>
  <si>
    <t>701</t>
  </si>
  <si>
    <t>1</t>
  </si>
  <si>
    <t>0000407</t>
  </si>
  <si>
    <t>0000409</t>
  </si>
  <si>
    <t>CALCIUM CHLORATUM BIOTIKA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</si>
  <si>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</si>
  <si>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</si>
  <si>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</si>
  <si>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</si>
  <si>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</si>
  <si>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</si>
  <si>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</si>
  <si>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</si>
  <si>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0009709</t>
  </si>
  <si>
    <t>0017011</t>
  </si>
  <si>
    <t>0055824</t>
  </si>
  <si>
    <t>0064831</t>
  </si>
  <si>
    <t>AXETINE</t>
  </si>
  <si>
    <t>0072972</t>
  </si>
  <si>
    <t>AMOKSIKLAV 1,2 G</t>
  </si>
  <si>
    <t>0076360</t>
  </si>
  <si>
    <t>ZINACEF</t>
  </si>
  <si>
    <t>0077044</t>
  </si>
  <si>
    <t>0084090</t>
  </si>
  <si>
    <t>0091836</t>
  </si>
  <si>
    <t>0094882</t>
  </si>
  <si>
    <t>0098864</t>
  </si>
  <si>
    <t>FYZIOLOGICKÝ ROZTOK VIAFLO</t>
  </si>
  <si>
    <t>0098872</t>
  </si>
  <si>
    <t>0098880</t>
  </si>
  <si>
    <t>0107291</t>
  </si>
  <si>
    <t>0,9% SODIUM CHLORIDE IN WATER FOR INJECTION FRESEN</t>
  </si>
  <si>
    <t>0107295</t>
  </si>
  <si>
    <t>0107298</t>
  </si>
  <si>
    <t>0107292</t>
  </si>
  <si>
    <t>0009711</t>
  </si>
  <si>
    <t>0064835</t>
  </si>
  <si>
    <t>0214427</t>
  </si>
  <si>
    <t>0146623</t>
  </si>
  <si>
    <t>5% GLUCOSE IN WATER FOR INJECTION FRESENIUS</t>
  </si>
  <si>
    <t>0096610</t>
  </si>
  <si>
    <t>APAURIN</t>
  </si>
  <si>
    <t>3</t>
  </si>
  <si>
    <t>0065050</t>
  </si>
  <si>
    <t>IMPLANTÁT STŘEDOUŠNÍ VENTILAČNÍ TRUBICE STIPULA</t>
  </si>
  <si>
    <t>0152069</t>
  </si>
  <si>
    <t>PROTÉZA HLASOVÁ - PROVOX VEGA</t>
  </si>
  <si>
    <t>V</t>
  </si>
  <si>
    <t>04850</t>
  </si>
  <si>
    <t>ODSTRANĚNÍ UZDIČKY JAZYKA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</si>
  <si>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</si>
  <si>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</si>
  <si>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</si>
  <si>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</si>
  <si>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</si>
  <si>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</si>
  <si>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</si>
  <si>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</si>
  <si>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</si>
  <si>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</si>
  <si>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</si>
  <si>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</si>
  <si>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</si>
  <si>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</si>
  <si>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</si>
  <si>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</si>
  <si>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51818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</si>
  <si>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</si>
  <si>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</si>
  <si>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</si>
  <si>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</si>
  <si>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</si>
  <si>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</si>
  <si>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</si>
  <si>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</si>
  <si>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</si>
  <si>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</si>
  <si>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</si>
  <si>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</si>
  <si>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</si>
  <si>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</si>
  <si>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</si>
  <si>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</si>
  <si>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</si>
  <si>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</si>
  <si>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</si>
  <si>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</si>
  <si>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</si>
  <si>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</si>
  <si>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</si>
  <si>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</si>
  <si>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</si>
  <si>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</si>
  <si>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</si>
  <si>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</si>
  <si>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</si>
  <si>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</si>
  <si>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</si>
  <si>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</si>
  <si>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</si>
  <si>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</si>
  <si>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</si>
  <si>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</si>
  <si>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</si>
  <si>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</si>
  <si>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</si>
  <si>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</si>
  <si>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</si>
  <si>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</si>
  <si>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</si>
  <si>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</si>
  <si>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</si>
  <si>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</si>
  <si>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</si>
  <si>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</si>
  <si>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</si>
  <si>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</si>
  <si>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</si>
  <si>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</si>
  <si>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</si>
  <si>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</si>
  <si>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72313</t>
  </si>
  <si>
    <t>ZVĚTŠOVACÍ STROBOSKOPIE NEBO STROBOSKOPIE FLEXIBIL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</si>
  <si>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</si>
  <si>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</si>
  <si>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</si>
  <si>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</si>
  <si>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</si>
  <si>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</si>
  <si>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</si>
  <si>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</si>
  <si>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</si>
  <si>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</si>
  <si>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</si>
  <si>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</si>
  <si>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</si>
  <si>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</si>
  <si>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</si>
  <si>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</si>
  <si>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</si>
  <si>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</si>
  <si>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</si>
  <si>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</si>
  <si>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</si>
  <si>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</si>
  <si>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</si>
  <si>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</si>
  <si>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</si>
  <si>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</si>
  <si>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</si>
  <si>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</si>
  <si>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</si>
  <si>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</si>
  <si>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</si>
  <si>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</si>
  <si>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</si>
  <si>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</si>
  <si>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</si>
  <si>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</si>
  <si>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</si>
  <si>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</si>
  <si>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</si>
  <si>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</si>
  <si>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</si>
  <si>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 xml:space="preserve">REVIZE, EXCIZE A SUTURA PORANĚNÍ KŮŽE A PODKOŽÍ A 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</si>
  <si>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</si>
  <si>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</si>
  <si>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</si>
  <si>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</si>
  <si>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</si>
  <si>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</si>
  <si>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</si>
  <si>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</si>
  <si>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</si>
  <si>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</si>
  <si>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</si>
  <si>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</si>
  <si>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</si>
  <si>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</si>
  <si>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</si>
  <si>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</si>
  <si>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</si>
  <si>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</si>
  <si>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</si>
  <si>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</si>
  <si>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</si>
  <si>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</si>
  <si>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</si>
  <si>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</si>
  <si>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</si>
  <si>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</si>
  <si>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</si>
  <si>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</si>
  <si>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</si>
  <si>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</si>
  <si>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</si>
  <si>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</si>
  <si>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</si>
  <si>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</si>
  <si>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</si>
  <si>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</si>
  <si>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</si>
  <si>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</si>
  <si>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</si>
  <si>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</si>
  <si>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</si>
  <si>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</si>
  <si>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</si>
  <si>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</si>
  <si>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</si>
  <si>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</si>
  <si>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</si>
  <si>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</si>
  <si>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</si>
  <si>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</si>
  <si>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</si>
  <si>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</si>
  <si>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</si>
  <si>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</si>
  <si>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</si>
  <si>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</si>
  <si>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</si>
  <si>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</si>
  <si>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</si>
  <si>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</si>
  <si>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</si>
  <si>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</si>
  <si>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</si>
  <si>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</si>
  <si>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</si>
  <si>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</si>
  <si>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</si>
  <si>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</si>
  <si>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</si>
  <si>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</si>
  <si>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</si>
  <si>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</si>
  <si>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</si>
  <si>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</si>
  <si>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</si>
  <si>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</si>
  <si>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</si>
  <si>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</si>
  <si>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</si>
  <si>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</si>
  <si>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</si>
  <si>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</si>
  <si>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</si>
  <si>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</si>
  <si>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</si>
  <si>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</si>
  <si>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</si>
  <si>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</si>
  <si>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</si>
  <si>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73029</t>
  </si>
  <si>
    <t>RESCREENING SLUCHU U NOVOROZENCŮ / KOJENCŮ</t>
  </si>
  <si>
    <t>72024</t>
  </si>
  <si>
    <t>VYŠETŘENÍ FONIATREM</t>
  </si>
  <si>
    <t>73024</t>
  </si>
  <si>
    <t>72139</t>
  </si>
  <si>
    <t>VYŠETŘENÍ SCHOPNOSTI ODEZÍRÁNÍ</t>
  </si>
  <si>
    <t>72114</t>
  </si>
  <si>
    <t>INDIVIDUÁLNÍ NASTAVENÍ DIGITÁLNÍHO SLUCHADLA A JEH</t>
  </si>
  <si>
    <t>71112</t>
  </si>
  <si>
    <t>AUDIOMETRICKÝ SCREENING SLUCHU DÍTĚTE VE VĚKU 5 LE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</si>
  <si>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</si>
  <si>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</si>
  <si>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</si>
  <si>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</si>
  <si>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</si>
  <si>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</si>
  <si>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</si>
  <si>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</si>
  <si>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</si>
  <si>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</si>
  <si>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</si>
  <si>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</si>
  <si>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</si>
  <si>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</si>
  <si>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</si>
  <si>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</si>
  <si>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</si>
  <si>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</si>
  <si>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</si>
  <si>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</si>
  <si>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</si>
  <si>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</si>
  <si>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</si>
  <si>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</si>
  <si>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</si>
  <si>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</si>
  <si>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</si>
  <si>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</si>
  <si>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</si>
  <si>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</si>
  <si>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</si>
  <si>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</si>
  <si>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</si>
  <si>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</si>
  <si>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</si>
  <si>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</si>
  <si>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</si>
  <si>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</si>
  <si>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</si>
  <si>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5F1</t>
  </si>
  <si>
    <t>51383</t>
  </si>
  <si>
    <t>GASTROTOMIE, DUODENOTOMIE NEBO JEDNODUCHÁ PYLOROPL</t>
  </si>
  <si>
    <t>51357</t>
  </si>
  <si>
    <t>JEJUNOSTOMIE, ILEOSTOMIE NEBO KOLOSTOMIE, ANTEPOZI</t>
  </si>
  <si>
    <t>5F6</t>
  </si>
  <si>
    <t>56165</t>
  </si>
  <si>
    <t>STEREOTAXE</t>
  </si>
  <si>
    <t>56435</t>
  </si>
  <si>
    <t>SPINÁLNÍ A KRANIÁLNÍ NAVIGACE Á 15 MIN.</t>
  </si>
  <si>
    <t>6F1</t>
  </si>
  <si>
    <t>61153</t>
  </si>
  <si>
    <t xml:space="preserve">UZAVŘENÍ DEFEKTU NA KONČETINÁCH NEBO TRUPU KOŽNÍM </t>
  </si>
  <si>
    <t>62410</t>
  </si>
  <si>
    <t>ŠTĚP PŘI POPÁLENÍ - DLAŇ, DORSUM RUKY, NOHY NEBO D</t>
  </si>
  <si>
    <t>62610</t>
  </si>
  <si>
    <t>ODBĚR DERMOEPIDERMÁLNÍHO ŠTĚPU DO 1 % POVRCHU TĚLA</t>
  </si>
  <si>
    <t>61169</t>
  </si>
  <si>
    <t>TRANSPOZICE MUSKULÁRNÍHO LALOKU</t>
  </si>
  <si>
    <t>6F5</t>
  </si>
  <si>
    <t>04400</t>
  </si>
  <si>
    <t>SVODNÁ ANESTEZIE</t>
  </si>
  <si>
    <t>04410</t>
  </si>
  <si>
    <t>INJEKČNÍ  ANESTESIE</t>
  </si>
  <si>
    <t>04740</t>
  </si>
  <si>
    <t>ODSTRANĚNÍ SEKVESTRU</t>
  </si>
  <si>
    <t>65923</t>
  </si>
  <si>
    <t>EGALIZACE ALVEOLÁRNÍHO VÝBĚŽKU ČELISTI NAD JEDEN S</t>
  </si>
  <si>
    <t>71753</t>
  </si>
  <si>
    <t>UZÁVĚR OROANTRÁLNÍ KOMUNIKACE</t>
  </si>
  <si>
    <t>04730</t>
  </si>
  <si>
    <t>REVIZE EXTRAKČNÍ RÁNY</t>
  </si>
  <si>
    <t>7F1</t>
  </si>
  <si>
    <t>0008807</t>
  </si>
  <si>
    <t>0011592</t>
  </si>
  <si>
    <t>0011706</t>
  </si>
  <si>
    <t>0016600</t>
  </si>
  <si>
    <t>UNASYN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</si>
  <si>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</si>
  <si>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</si>
  <si>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</si>
  <si>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</si>
  <si>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</si>
  <si>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</si>
  <si>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</si>
  <si>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</si>
  <si>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0131654</t>
  </si>
  <si>
    <t>CEFTAZIDIM KABI</t>
  </si>
  <si>
    <t>0131656</t>
  </si>
  <si>
    <t>0137499</t>
  </si>
  <si>
    <t>KLACID I.V.</t>
  </si>
  <si>
    <t>0151458</t>
  </si>
  <si>
    <t>CEFUROXIM KABI</t>
  </si>
  <si>
    <t>0162180</t>
  </si>
  <si>
    <t>CIPROFLOXACIN KABI</t>
  </si>
  <si>
    <t>0162187</t>
  </si>
  <si>
    <t>0113453</t>
  </si>
  <si>
    <t>0129834</t>
  </si>
  <si>
    <t>0129836</t>
  </si>
  <si>
    <t>0195147</t>
  </si>
  <si>
    <t>AMIKACIN MEDOPHARM</t>
  </si>
  <si>
    <t>0183817</t>
  </si>
  <si>
    <t>ARCHIFAR</t>
  </si>
  <si>
    <t>0207309</t>
  </si>
  <si>
    <t>VORICONAZOLE ACCORD</t>
  </si>
  <si>
    <t>0209227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</si>
  <si>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</si>
  <si>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</si>
  <si>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</si>
  <si>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</si>
  <si>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</si>
  <si>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</si>
  <si>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</si>
  <si>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</si>
  <si>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</si>
  <si>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</si>
  <si>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</si>
  <si>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</si>
  <si>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</si>
  <si>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</si>
  <si>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</si>
  <si>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</si>
  <si>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</si>
  <si>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</si>
  <si>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</si>
  <si>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</si>
  <si>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S NÍZKOTLAKOU MANŽETOU</t>
  </si>
  <si>
    <t>0067533</t>
  </si>
  <si>
    <t>0067524</t>
  </si>
  <si>
    <t>0067530</t>
  </si>
  <si>
    <t>0005608</t>
  </si>
  <si>
    <t>NÁVLEK NA OPMI, TYP 75                      306075</t>
  </si>
  <si>
    <t>0006770</t>
  </si>
  <si>
    <t>FIXÁTOR ZEVNÍ  KRUHOVÝ ILIZAREV, UNIVERS. DÍL</t>
  </si>
  <si>
    <t>00631</t>
  </si>
  <si>
    <t>OD TYPU 31 - PRO NEMOCNICE TYPU 3, (KATEGORIE 6)</t>
  </si>
  <si>
    <t>09227</t>
  </si>
  <si>
    <t>I. V. APLIKACE KRVE NEBO KREVNÍCH DERIVÁTŮ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</si>
  <si>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</si>
  <si>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</si>
  <si>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</si>
  <si>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</si>
  <si>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61422</t>
  </si>
  <si>
    <t>RINOPLASTIKA - MĚKKÝ NOS</t>
  </si>
  <si>
    <t>65613</t>
  </si>
  <si>
    <t>EXCIZE LÉZE V ÚSTNÍ DUTINĚ - OD 2 CM DO 4 CM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</si>
  <si>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</si>
  <si>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</si>
  <si>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</si>
  <si>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</si>
  <si>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</si>
  <si>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</si>
  <si>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</si>
  <si>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</si>
  <si>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</si>
  <si>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</si>
  <si>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</si>
  <si>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</si>
  <si>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</si>
  <si>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</si>
  <si>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</si>
  <si>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</si>
  <si>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</si>
  <si>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</si>
  <si>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</si>
  <si>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</si>
  <si>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</si>
  <si>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</si>
  <si>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</si>
  <si>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</si>
  <si>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</si>
  <si>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</si>
  <si>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</si>
  <si>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</si>
  <si>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</si>
  <si>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</si>
  <si>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</si>
  <si>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</si>
  <si>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</si>
  <si>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</si>
  <si>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</si>
  <si>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</si>
  <si>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</si>
  <si>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</si>
  <si>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</si>
  <si>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</si>
  <si>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</si>
  <si>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</si>
  <si>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71747</t>
  </si>
  <si>
    <t>ČÁSTEČNÁ EXSTIRPACE KRČNÍCH UZLIN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</si>
  <si>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</si>
  <si>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</si>
  <si>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</si>
  <si>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</si>
  <si>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</si>
  <si>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</si>
  <si>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</si>
  <si>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</si>
  <si>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</si>
  <si>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</si>
  <si>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</si>
  <si>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</si>
  <si>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</si>
  <si>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</si>
  <si>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</si>
  <si>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</si>
  <si>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</si>
  <si>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</si>
  <si>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</si>
  <si>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</si>
  <si>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</si>
  <si>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</si>
  <si>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</si>
  <si>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</si>
  <si>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</si>
  <si>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</si>
  <si>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00602</t>
  </si>
  <si>
    <t>OD TYPU 02 - PRO NEMOCNICE TYPU 3, (KATEGORIE 6)</t>
  </si>
  <si>
    <t>51111</t>
  </si>
  <si>
    <t>OPERACE CYSTY NEBO HEMANGIOMU NEBO LIPOMU NEBO PIL</t>
  </si>
  <si>
    <t>71749</t>
  </si>
  <si>
    <t>BLOKOVÁ DISEKCE KRČNÍCH UZLIN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</si>
  <si>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</si>
  <si>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</si>
  <si>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</si>
  <si>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</si>
  <si>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</si>
  <si>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</si>
  <si>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</si>
  <si>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</si>
  <si>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</si>
  <si>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</si>
  <si>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</si>
  <si>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</si>
  <si>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65951</t>
  </si>
  <si>
    <t>GLOSEKTOMIE PARCIÁLNÍ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</si>
  <si>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</si>
  <si>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</si>
  <si>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</si>
  <si>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</si>
  <si>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</si>
  <si>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</si>
  <si>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</si>
  <si>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</si>
  <si>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</si>
  <si>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</si>
  <si>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</si>
  <si>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</si>
  <si>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</si>
  <si>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</si>
  <si>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</si>
  <si>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</si>
  <si>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61131</t>
  </si>
  <si>
    <t>EXCIZE KOŽNÍ LÉZE, SUTURA VÍCE NEŽ 10 CM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</si>
  <si>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</si>
  <si>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</si>
  <si>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</si>
  <si>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</si>
  <si>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</si>
  <si>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</si>
  <si>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71529</t>
  </si>
  <si>
    <t>EXCIZE VÍCEČETNÝCH EXOSTÓZ ZVUKOVODU KOMPLIKOVANÁ</t>
  </si>
  <si>
    <t>65611</t>
  </si>
  <si>
    <t>EXCIZE LÉZE V DUTINĚ ÚSTNÍ NAD 4 CM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</si>
  <si>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</si>
  <si>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</si>
  <si>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</si>
  <si>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</si>
  <si>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</si>
  <si>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</si>
  <si>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</si>
  <si>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</si>
  <si>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</si>
  <si>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</si>
  <si>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</si>
  <si>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</si>
  <si>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71655</t>
  </si>
  <si>
    <t>OTEVŘENÁ REPOZICE ZLOMENINY NOSNÍCH KŮSTEK</t>
  </si>
  <si>
    <t>71649</t>
  </si>
  <si>
    <t>RESEKCE SPINY NEBO KRISTY NOSNÍ PŘEPÁŽKY</t>
  </si>
  <si>
    <t>71725</t>
  </si>
  <si>
    <t>VYTVOŘENÍ FONAČNÍ PÍŠTĚLE</t>
  </si>
  <si>
    <t>71779</t>
  </si>
  <si>
    <t>REKONSTRUKCE DUCTUS STENONI</t>
  </si>
  <si>
    <t>71785</t>
  </si>
  <si>
    <t>KRIKO-FARYNGEÁLNÍ MYOTOMIE S RESEKCÍ DIVERTIKLU</t>
  </si>
  <si>
    <t>71629</t>
  </si>
  <si>
    <t>ODSTRANĚNÍ ZADNÍ NOSNÍ TAMPONÁDY</t>
  </si>
  <si>
    <t>71536</t>
  </si>
  <si>
    <t>UZÁVĚR PÍŠTĚLE MASTOIDEÁLNÍ</t>
  </si>
  <si>
    <t>71799</t>
  </si>
  <si>
    <t>LATEROFIXACE, MEDIOFIXACE HLASIVKY</t>
  </si>
  <si>
    <t>71553</t>
  </si>
  <si>
    <t>TYMPANOTOMIE S ODSTRANĚNÍM STŘEDOUŠNÍHO TUMORU</t>
  </si>
  <si>
    <t>71822</t>
  </si>
  <si>
    <t>RADIOFREKVENČNÍ TERMOTERAPIE (RFITT) V ORL A CHIRU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</si>
  <si>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</si>
  <si>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</si>
  <si>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</si>
  <si>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</si>
  <si>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</si>
  <si>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</si>
  <si>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7F6</t>
  </si>
  <si>
    <t>76427</t>
  </si>
  <si>
    <t>CIRKUMCIZE, DĚTI OD 3 LET A DOSPĚLÍ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</si>
  <si>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</si>
  <si>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</si>
  <si>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</si>
  <si>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</si>
  <si>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</si>
  <si>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</si>
  <si>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</si>
  <si>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</si>
  <si>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</si>
  <si>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</si>
  <si>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</si>
  <si>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</si>
  <si>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</si>
  <si>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</si>
  <si>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</si>
  <si>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</si>
  <si>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</si>
  <si>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</si>
  <si>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</si>
  <si>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</si>
  <si>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</si>
  <si>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</si>
  <si>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</si>
  <si>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</si>
  <si>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</si>
  <si>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</si>
  <si>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</si>
  <si>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</si>
  <si>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</si>
  <si>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</si>
  <si>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</si>
  <si>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</si>
  <si>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</si>
  <si>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</si>
  <si>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</si>
  <si>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</si>
  <si>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</si>
  <si>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</si>
  <si>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</si>
  <si>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</si>
  <si>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</si>
  <si>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</si>
  <si>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</si>
  <si>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</si>
  <si>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</si>
  <si>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</si>
  <si>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</si>
  <si>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</si>
  <si>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</si>
  <si>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</si>
  <si>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</si>
  <si>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</si>
  <si>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</si>
  <si>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</si>
  <si>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</si>
  <si>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</si>
  <si>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</si>
  <si>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</si>
  <si>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</si>
  <si>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</si>
  <si>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</si>
  <si>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</si>
  <si>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</si>
  <si>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</si>
  <si>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</si>
  <si>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</si>
  <si>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</si>
  <si>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</si>
  <si>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</si>
  <si>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</si>
  <si>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</si>
  <si>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</si>
  <si>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</si>
  <si>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</si>
  <si>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</si>
  <si>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</si>
  <si>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</si>
  <si>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</si>
  <si>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</si>
  <si>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</si>
  <si>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</si>
  <si>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</si>
  <si>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</si>
  <si>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</si>
  <si>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</si>
  <si>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</si>
  <si>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</si>
  <si>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</si>
  <si>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</si>
  <si>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</si>
  <si>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</si>
  <si>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</si>
  <si>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</si>
  <si>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</si>
  <si>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</si>
  <si>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</si>
  <si>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</si>
  <si>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</si>
  <si>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</si>
  <si>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</si>
  <si>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</si>
  <si>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</si>
  <si>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</si>
  <si>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</si>
  <si>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</si>
  <si>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</si>
  <si>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</si>
  <si>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</si>
  <si>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</si>
  <si>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</si>
  <si>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05401</t>
  </si>
  <si>
    <t xml:space="preserve">HYPERTENZE BEZ CC                                                                                   </t>
  </si>
  <si>
    <t>06301</t>
  </si>
  <si>
    <t xml:space="preserve">MALIGNÍ ONEMOCNĚNÍ TRÁVICÍHO SYSTÉMU BEZ 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</si>
  <si>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</si>
  <si>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</si>
  <si>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</si>
  <si>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</si>
  <si>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08341</t>
  </si>
  <si>
    <t xml:space="preserve">OSTEOMYELITIDA BEZ CC               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</si>
  <si>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</si>
  <si>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</si>
  <si>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</si>
  <si>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</si>
  <si>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</si>
  <si>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</si>
  <si>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</si>
  <si>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</si>
  <si>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</si>
  <si>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</si>
  <si>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</si>
  <si>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</si>
  <si>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</si>
  <si>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</si>
  <si>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</si>
  <si>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</si>
  <si>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</si>
  <si>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</si>
  <si>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</si>
  <si>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</si>
  <si>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</si>
  <si>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</si>
  <si>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</si>
  <si>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</si>
  <si>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</si>
  <si>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</si>
  <si>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</si>
  <si>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</si>
  <si>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</si>
  <si>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</si>
  <si>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</si>
  <si>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</si>
  <si>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</si>
  <si>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</si>
  <si>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</si>
  <si>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</si>
  <si>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</si>
  <si>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</si>
  <si>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</si>
  <si>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</si>
  <si>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</si>
  <si>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</si>
  <si>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18343</t>
  </si>
  <si>
    <t xml:space="preserve">JINÉ INFEKČNÍ A PARAZITÁRNÍ NEMOCI S MCC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</si>
  <si>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</si>
  <si>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</si>
  <si>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</si>
  <si>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</si>
  <si>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</si>
  <si>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</si>
  <si>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</si>
  <si>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</si>
  <si>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</si>
  <si>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</si>
  <si>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</si>
  <si>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</si>
  <si>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</si>
  <si>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</si>
  <si>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</si>
  <si>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</si>
  <si>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</si>
  <si>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</si>
  <si>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</si>
  <si>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</si>
  <si>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</si>
  <si>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</si>
  <si>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</si>
  <si>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</si>
  <si>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</si>
  <si>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</si>
  <si>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</si>
  <si>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</si>
  <si>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</si>
  <si>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</si>
  <si>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</si>
  <si>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</si>
  <si>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</si>
  <si>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</si>
  <si>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</si>
  <si>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</si>
  <si>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</si>
  <si>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</si>
  <si>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</si>
  <si>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</si>
  <si>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</si>
  <si>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</si>
  <si>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</si>
  <si>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</si>
  <si>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</si>
  <si>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</si>
  <si>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</si>
  <si>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</si>
  <si>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</si>
  <si>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</si>
  <si>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</si>
  <si>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</si>
  <si>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</si>
  <si>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</si>
  <si>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</si>
  <si>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</si>
  <si>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</si>
  <si>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</si>
  <si>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</si>
  <si>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</si>
  <si>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</si>
  <si>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</si>
  <si>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</si>
  <si>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47021</t>
  </si>
  <si>
    <t>KOMPLEXNÍ VYŠETŘENÍ LÉKAŘEM SE SPECIALIZOVANOU ZPŮ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</si>
  <si>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</si>
  <si>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</si>
  <si>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</si>
  <si>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</si>
  <si>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</si>
  <si>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</si>
  <si>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</si>
  <si>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</si>
  <si>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</si>
  <si>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</si>
  <si>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</si>
  <si>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</si>
  <si>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</si>
  <si>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</si>
  <si>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</si>
  <si>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</si>
  <si>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</si>
  <si>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</si>
  <si>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</si>
  <si>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</si>
  <si>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</si>
  <si>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</si>
  <si>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</si>
  <si>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</si>
  <si>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</si>
  <si>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</si>
  <si>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</si>
  <si>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</si>
  <si>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</si>
  <si>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</si>
  <si>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</si>
  <si>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</si>
  <si>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</si>
  <si>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</si>
  <si>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</si>
  <si>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</si>
  <si>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</si>
  <si>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</si>
  <si>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96515</t>
  </si>
  <si>
    <t>FIBRIN DEGRADAČNÍ PRODUKTY KVANTITATIVNĚ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</si>
  <si>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</si>
  <si>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</si>
  <si>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</si>
  <si>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</si>
  <si>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</si>
  <si>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</si>
  <si>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</si>
  <si>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</si>
  <si>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</si>
  <si>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</si>
  <si>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</si>
  <si>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</si>
  <si>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</si>
  <si>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</si>
  <si>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</si>
  <si>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</si>
  <si>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</si>
  <si>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</si>
  <si>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</si>
  <si>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</si>
  <si>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</si>
  <si>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</si>
  <si>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</si>
  <si>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</si>
  <si>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</si>
  <si>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</si>
  <si>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</si>
  <si>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</si>
  <si>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</si>
  <si>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</si>
  <si>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</si>
  <si>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</si>
  <si>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</si>
  <si>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</si>
  <si>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</si>
  <si>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</si>
  <si>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</si>
  <si>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</si>
  <si>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</si>
  <si>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</si>
  <si>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</si>
  <si>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</si>
  <si>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</si>
  <si>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</si>
  <si>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</si>
  <si>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</si>
  <si>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</si>
  <si>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</si>
  <si>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</si>
  <si>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</si>
  <si>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</si>
  <si>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</si>
  <si>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</si>
  <si>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</si>
  <si>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</si>
  <si>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</si>
  <si>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</si>
  <si>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</si>
  <si>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</si>
  <si>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</si>
  <si>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</si>
  <si>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</si>
  <si>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</si>
  <si>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</si>
  <si>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</si>
  <si>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</si>
  <si>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</si>
  <si>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</si>
  <si>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</si>
  <si>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</si>
  <si>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</si>
  <si>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</si>
  <si>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</si>
  <si>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</si>
  <si>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</si>
  <si>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</si>
  <si>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</si>
  <si>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</si>
  <si>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</si>
  <si>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</si>
  <si>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</si>
  <si>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</si>
  <si>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</si>
  <si>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</si>
  <si>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</si>
  <si>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</si>
  <si>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</si>
  <si>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</si>
  <si>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</si>
  <si>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</si>
  <si>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</si>
  <si>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</si>
  <si>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</si>
  <si>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</si>
  <si>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</si>
  <si>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</si>
  <si>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</si>
  <si>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</si>
  <si>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</si>
  <si>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</si>
  <si>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</si>
  <si>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</si>
  <si>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</si>
  <si>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</si>
  <si>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</si>
  <si>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</si>
  <si>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</si>
  <si>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</si>
  <si>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</si>
  <si>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</si>
  <si>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</si>
  <si>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</si>
  <si>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</si>
  <si>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</si>
  <si>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</si>
  <si>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</si>
  <si>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</si>
  <si>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</si>
  <si>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</si>
  <si>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</si>
  <si>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</si>
  <si>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</si>
  <si>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</si>
  <si>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</si>
  <si>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</si>
  <si>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</si>
  <si>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</si>
  <si>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81125</t>
  </si>
  <si>
    <t>BÍLKOVINY CELKOVÉ (SÉRUM) STATIM</t>
  </si>
  <si>
    <t>91145</t>
  </si>
  <si>
    <t>STANOVENÍ HAPTOGLOBINU</t>
  </si>
  <si>
    <t>93193</t>
  </si>
  <si>
    <t>THYMIDINKINÁZA</t>
  </si>
  <si>
    <t>81123</t>
  </si>
  <si>
    <t>BILIRUBIN KONJUGOVANÝ STATIM</t>
  </si>
  <si>
    <t>81475</t>
  </si>
  <si>
    <t>CHOLINESTERÁZA</t>
  </si>
  <si>
    <t>93185</t>
  </si>
  <si>
    <t>TRIJODTYRONIN CELKOVÝ (TT3)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</si>
  <si>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</si>
  <si>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</si>
  <si>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</si>
  <si>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</si>
  <si>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</si>
  <si>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</si>
  <si>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</si>
  <si>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</si>
  <si>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</si>
  <si>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</si>
  <si>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</si>
  <si>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</si>
  <si>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</si>
  <si>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</si>
  <si>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</si>
  <si>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</si>
  <si>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</si>
  <si>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</si>
  <si>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0017039</t>
  </si>
  <si>
    <t>VISIPAQUE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</si>
  <si>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</si>
  <si>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</si>
  <si>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</si>
  <si>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</si>
  <si>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</si>
  <si>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</si>
  <si>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</si>
  <si>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0077018</t>
  </si>
  <si>
    <t>0077019</t>
  </si>
  <si>
    <t>0095607</t>
  </si>
  <si>
    <t>MICROPAQUE</t>
  </si>
  <si>
    <t>0151208</t>
  </si>
  <si>
    <t>0224709</t>
  </si>
  <si>
    <t>0224696</t>
  </si>
  <si>
    <t>ULTRAVIST 300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</si>
  <si>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</si>
  <si>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</si>
  <si>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</si>
  <si>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</si>
  <si>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</si>
  <si>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</si>
  <si>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</si>
  <si>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</si>
  <si>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</si>
  <si>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</si>
  <si>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</si>
  <si>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</si>
  <si>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</si>
  <si>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</si>
  <si>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</si>
  <si>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</si>
  <si>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</si>
  <si>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</si>
  <si>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</si>
  <si>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</si>
  <si>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</si>
  <si>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</si>
  <si>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</si>
  <si>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</si>
  <si>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</si>
  <si>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</si>
  <si>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</si>
  <si>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</si>
  <si>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</si>
  <si>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</si>
  <si>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0059986</t>
  </si>
  <si>
    <t>SYSTÉM BALÓN UZÁVĚROVÝ EQUINOX 104-4011..104-4470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</si>
  <si>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</si>
  <si>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</si>
  <si>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</si>
  <si>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</si>
  <si>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</si>
  <si>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</si>
  <si>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</si>
  <si>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</si>
  <si>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</si>
  <si>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</si>
  <si>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</si>
  <si>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</si>
  <si>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</si>
  <si>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</si>
  <si>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</si>
  <si>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</si>
  <si>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</si>
  <si>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</si>
  <si>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</si>
  <si>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</si>
  <si>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</si>
  <si>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</si>
  <si>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</si>
  <si>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</si>
  <si>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</si>
  <si>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</si>
  <si>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</si>
  <si>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</si>
  <si>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</si>
  <si>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</si>
  <si>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</si>
  <si>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</si>
  <si>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</si>
  <si>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</si>
  <si>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</si>
  <si>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</si>
  <si>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</si>
  <si>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</si>
  <si>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</si>
  <si>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</si>
  <si>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</si>
  <si>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</si>
  <si>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</si>
  <si>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</si>
  <si>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</si>
  <si>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</si>
  <si>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</si>
  <si>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</si>
  <si>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</si>
  <si>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</si>
  <si>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</si>
  <si>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</si>
  <si>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</si>
  <si>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</si>
  <si>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</si>
  <si>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</si>
  <si>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</si>
  <si>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</si>
  <si>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</si>
  <si>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</si>
  <si>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</si>
  <si>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</si>
  <si>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</si>
  <si>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</si>
  <si>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</si>
  <si>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</si>
  <si>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</si>
  <si>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</si>
  <si>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</si>
  <si>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</si>
  <si>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</si>
  <si>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</si>
  <si>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</si>
  <si>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</si>
  <si>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</si>
  <si>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</si>
  <si>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</si>
  <si>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</si>
  <si>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</si>
  <si>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</si>
  <si>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</si>
  <si>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</si>
  <si>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</si>
  <si>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</si>
  <si>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</si>
  <si>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</si>
  <si>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</si>
  <si>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</si>
  <si>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</si>
  <si>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</si>
  <si>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</si>
  <si>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</si>
  <si>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</si>
  <si>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</si>
  <si>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</si>
  <si>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</si>
  <si>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</si>
  <si>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</si>
  <si>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</si>
  <si>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</si>
  <si>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</si>
  <si>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</si>
  <si>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</si>
  <si>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</si>
  <si>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</si>
  <si>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</si>
  <si>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</si>
  <si>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</si>
  <si>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</si>
  <si>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</si>
  <si>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</si>
  <si>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</si>
  <si>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</si>
  <si>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</si>
  <si>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</si>
  <si>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</si>
  <si>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</si>
  <si>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</si>
  <si>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</si>
  <si>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</si>
  <si>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</si>
  <si>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</si>
  <si>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</si>
  <si>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</si>
  <si>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</si>
  <si>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</si>
  <si>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</si>
  <si>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</si>
  <si>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</si>
  <si>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</si>
  <si>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</si>
  <si>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</si>
  <si>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</si>
  <si>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</si>
  <si>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</si>
  <si>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</si>
  <si>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</si>
  <si>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</si>
  <si>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</si>
  <si>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</si>
  <si>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</si>
  <si>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</si>
  <si>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</si>
  <si>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</si>
  <si>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</si>
  <si>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</si>
  <si>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</si>
  <si>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</si>
  <si>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</si>
  <si>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</si>
  <si>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</si>
  <si>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</si>
  <si>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</si>
  <si>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</si>
  <si>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</si>
  <si>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</si>
  <si>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</si>
  <si>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</si>
  <si>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</si>
  <si>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</si>
  <si>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</si>
  <si>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</si>
  <si>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</si>
  <si>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</si>
  <si>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</si>
  <si>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</si>
  <si>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</si>
  <si>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</si>
  <si>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</si>
  <si>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</si>
  <si>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</si>
  <si>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</si>
  <si>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</si>
  <si>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</si>
  <si>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</si>
  <si>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</si>
  <si>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</si>
  <si>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</si>
  <si>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</si>
  <si>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</si>
  <si>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</si>
  <si>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</si>
  <si>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82034</t>
  </si>
  <si>
    <t>IZOLACE DNA PRO VYŠETŘENÍ EXTRAHUMÁNNÍHO GENOMU</t>
  </si>
  <si>
    <t>82060</t>
  </si>
  <si>
    <t>ANALÝZA HMOTOVÉHO SPEKTRA</t>
  </si>
  <si>
    <t>82051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</si>
  <si>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</si>
  <si>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</si>
  <si>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</si>
  <si>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</si>
  <si>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</si>
  <si>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91323</t>
  </si>
  <si>
    <t>PRŮKAZ ANCA IF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</si>
  <si>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</si>
  <si>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</si>
  <si>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</si>
  <si>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</si>
  <si>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</si>
  <si>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94189</t>
  </si>
  <si>
    <t>HYBRIDIZACE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</si>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</sst>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0.55265145324274756</c:v>
                </c:pt>
                <c:pt idx="1">
                  <c:v>1.0058226009211289</c:v>
                </c:pt>
                <c:pt idx="2">
                  <c:v>0.89943784631321488</c:v>
                </c:pt>
                <c:pt idx="3">
                  <c:v>1.0473776655203766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0.95530546216547996</c:v>
                </c:pt>
                <c:pt idx="1">
                  <c:v>0.95530546216547996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1.1654135338345866</c:v>
                </c:pt>
                <c:pt idx="1">
                  <c:v>0.98798521256931604</c:v>
                </c:pt>
                <c:pt idx="2">
                  <c:v>1</c:v>
                </c:pt>
                <c:pt idx="3">
                  <c:v>0.9654874892148404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5" totalsRowShown="0">
  <autoFilter ref="C3:S5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1252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2506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2507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2552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3002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3022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3030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3297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3298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3615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3785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4277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20485.403606548309</v>
      </c>
      <c r="D4" s="280">
        <f ca="1">IF(ISERROR(VLOOKUP("Náklady celkem",INDIRECT("HI!$A:$G"),5,0)),0,VLOOKUP("Náklady celkem",INDIRECT("HI!$A:$G"),5,0))</f>
        <v>19696.684920000003</v>
      </c>
      <c r="E4" s="281">
        <f ca="1">IF(C4=0,0,D4/C4)</f>
        <v>0.96149850392519554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469.99956718444827</v>
      </c>
      <c r="D7" s="288">
        <f>IF(ISERROR(HI!E5),"",HI!E5)</f>
        <v>498.11201000000005</v>
      </c>
      <c r="E7" s="285">
        <f t="shared" ref="E7:E15" si="0">IF(C7=0,0,D7/C7)</f>
        <v>1.059813763199742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0.98896001229463792</v>
      </c>
      <c r="E8" s="285">
        <f t="shared" si="0"/>
        <v>1.0988444581051533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9.3551316984559485E-2</v>
      </c>
      <c r="E9" s="285">
        <f>IF(C9=0,0,D9/C9)</f>
        <v>0.31183772328186499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0.65245373492170511</v>
      </c>
      <c r="E11" s="285">
        <f t="shared" si="0"/>
        <v>1.0874228915361752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0.80857113071639508</v>
      </c>
      <c r="E12" s="285">
        <f t="shared" si="0"/>
        <v>1.0107139133954939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916.0000163116456</v>
      </c>
      <c r="D15" s="288">
        <f>IF(ISERROR(HI!E6),"",HI!E6)</f>
        <v>879.68197000000009</v>
      </c>
      <c r="E15" s="285">
        <f t="shared" si="0"/>
        <v>0.96035147853175451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16404.781986328126</v>
      </c>
      <c r="D16" s="284">
        <f ca="1">IF(ISERROR(VLOOKUP("Osobní náklady (Kč) *",INDIRECT("HI!$A:$G"),5,0)),0,VLOOKUP("Osobní náklady (Kč) *",INDIRECT("HI!$A:$G"),5,0))</f>
        <v>15258.748599999999</v>
      </c>
      <c r="E16" s="285">
        <f ca="1">IF(C16=0,0,D16/C16)</f>
        <v>0.93014028547997529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19569.817960000022</v>
      </c>
      <c r="D18" s="303">
        <f ca="1">IF(ISERROR(VLOOKUP("Výnosy celkem",INDIRECT("HI!$A:$G"),5,0)),0,VLOOKUP("Výnosy celkem",INDIRECT("HI!$A:$G"),5,0))</f>
        <v>20629.86834000003</v>
      </c>
      <c r="E18" s="304">
        <f t="shared" ref="E18:E31" ca="1" si="1">IF(C18=0,0,D18/C18)</f>
        <v>1.0541676157727533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6909.8479600000228</v>
      </c>
      <c r="D19" s="284">
        <f ca="1">IF(ISERROR(VLOOKUP("Ambulance *",INDIRECT("HI!$A:$G"),5,0)),0,VLOOKUP("Ambulance *",INDIRECT("HI!$A:$G"),5,0))</f>
        <v>7962.608340000028</v>
      </c>
      <c r="E19" s="285">
        <f t="shared" ca="1" si="1"/>
        <v>1.1523565187098561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1.1523565187098561</v>
      </c>
      <c r="E20" s="285">
        <f t="shared" si="1"/>
        <v>1.1523565187098561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1.1523565187098561</v>
      </c>
      <c r="E21" s="285">
        <f t="shared" si="1"/>
        <v>1.1523565187098561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1.1032068950309575</v>
      </c>
      <c r="E23" s="285">
        <f t="shared" si="1"/>
        <v>1.2978904647423029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12659.970000000001</v>
      </c>
      <c r="D24" s="284">
        <f ca="1">IF(ISERROR(VLOOKUP("Hospitalizace *",INDIRECT("HI!$A:$G"),5,0)),0,VLOOKUP("Hospitalizace *",INDIRECT("HI!$A:$G"),5,0))</f>
        <v>12667.26</v>
      </c>
      <c r="E24" s="285">
        <f ca="1">IF(C24=0,0,D24/C24)</f>
        <v>1.0005758307484141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1.0005758307484141</v>
      </c>
      <c r="E25" s="285">
        <f t="shared" si="1"/>
        <v>1.0005758307484141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1.0005758307484141</v>
      </c>
      <c r="E26" s="285">
        <f t="shared" si="1"/>
        <v>1.0005758307484141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1.0734908136482939</v>
      </c>
      <c r="E29" s="285">
        <f t="shared" si="1"/>
        <v>1.129990330156099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0.9654874892148404</v>
      </c>
      <c r="E30" s="285">
        <f t="shared" si="1"/>
        <v>0.9654874892148404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1.2232980214571612</v>
      </c>
      <c r="E31" s="285">
        <f t="shared" si="1"/>
        <v>1.2876821278496433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503.22709000000009</v>
      </c>
      <c r="C5" s="33">
        <v>398.37450000000001</v>
      </c>
      <c r="D5" s="12"/>
      <c r="E5" s="226">
        <v>498.11201000000005</v>
      </c>
      <c r="F5" s="32">
        <v>469.99956718444827</v>
      </c>
      <c r="G5" s="225">
        <f>E5-F5</f>
        <v>28.112442815551788</v>
      </c>
      <c r="H5" s="231">
        <f>IF(F5&lt;0.00000001,"",E5/F5)</f>
        <v>1.059813763199742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784.21546999999998</v>
      </c>
      <c r="C6" s="35">
        <v>826.77800000000002</v>
      </c>
      <c r="D6" s="12"/>
      <c r="E6" s="227">
        <v>879.68197000000009</v>
      </c>
      <c r="F6" s="34">
        <v>916.0000163116456</v>
      </c>
      <c r="G6" s="228">
        <f>E6-F6</f>
        <v>-36.318046311645503</v>
      </c>
      <c r="H6" s="232">
        <f>IF(F6&lt;0.00000001,"",E6/F6)</f>
        <v>0.96035147853175451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12605.412609999999</v>
      </c>
      <c r="C7" s="35">
        <v>14194.358819999999</v>
      </c>
      <c r="D7" s="12"/>
      <c r="E7" s="227">
        <v>15258.748599999999</v>
      </c>
      <c r="F7" s="34">
        <v>16404.781986328126</v>
      </c>
      <c r="G7" s="228">
        <f>E7-F7</f>
        <v>-1146.0333863281267</v>
      </c>
      <c r="H7" s="232">
        <f>IF(F7&lt;0.00000001,"",E7/F7)</f>
        <v>0.93014028547997529</v>
      </c>
    </row>
    <row r="8" spans="1:10" ht="14.4" customHeight="1" thickBot="1" x14ac:dyDescent="0.35">
      <c r="A8" s="1" t="s">
        <v>96</v>
      </c>
      <c r="B8" s="15">
        <v>3217.0666500000034</v>
      </c>
      <c r="C8" s="37">
        <v>3122.7405399999971</v>
      </c>
      <c r="D8" s="12"/>
      <c r="E8" s="229">
        <v>3060.1423400000044</v>
      </c>
      <c r="F8" s="36">
        <v>2694.6220367240894</v>
      </c>
      <c r="G8" s="230">
        <f>E8-F8</f>
        <v>365.52030327591501</v>
      </c>
      <c r="H8" s="233">
        <f>IF(F8&lt;0.00000001,"",E8/F8)</f>
        <v>1.1356480791347963</v>
      </c>
    </row>
    <row r="9" spans="1:10" ht="14.4" customHeight="1" thickBot="1" x14ac:dyDescent="0.35">
      <c r="A9" s="2" t="s">
        <v>97</v>
      </c>
      <c r="B9" s="3">
        <v>17109.921820000003</v>
      </c>
      <c r="C9" s="39">
        <v>18542.251859999997</v>
      </c>
      <c r="D9" s="12"/>
      <c r="E9" s="3">
        <v>19696.684920000003</v>
      </c>
      <c r="F9" s="38">
        <v>20485.403606548309</v>
      </c>
      <c r="G9" s="38">
        <f>E9-F9</f>
        <v>-788.71868654830541</v>
      </c>
      <c r="H9" s="234">
        <f>IF(F9&lt;0.00000001,"",E9/F9)</f>
        <v>0.96149850392519554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6821.1202600000242</v>
      </c>
      <c r="C11" s="33">
        <f>IF(ISERROR(VLOOKUP("Celkem:",'ZV Vykáz.-A'!A:H,5,0)),0,VLOOKUP("Celkem:",'ZV Vykáz.-A'!A:H,5,0)/1000)</f>
        <v>6909.8479600000228</v>
      </c>
      <c r="D11" s="12"/>
      <c r="E11" s="226">
        <f>IF(ISERROR(VLOOKUP("Celkem:",'ZV Vykáz.-A'!A:H,8,0)),0,VLOOKUP("Celkem:",'ZV Vykáz.-A'!A:H,8,0)/1000)</f>
        <v>7962.608340000028</v>
      </c>
      <c r="F11" s="32">
        <f>C11</f>
        <v>6909.8479600000228</v>
      </c>
      <c r="G11" s="225">
        <f>E11-F11</f>
        <v>1052.7603800000052</v>
      </c>
      <c r="H11" s="231">
        <f>IF(F11&lt;0.00000001,"",E11/F11)</f>
        <v>1.1523565187098561</v>
      </c>
      <c r="I11" s="225">
        <f>E11-B11</f>
        <v>1141.4880800000037</v>
      </c>
      <c r="J11" s="231">
        <f>IF(B11&lt;0.00000001,"",E11/B11)</f>
        <v>1.1673461303261057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12645.989999999998</v>
      </c>
      <c r="C12" s="37">
        <f>IF(ISERROR(VLOOKUP("Celkem",CaseMix!A:D,3,0)),0,VLOOKUP("Celkem",CaseMix!A:D,3,0)*30)</f>
        <v>12659.970000000001</v>
      </c>
      <c r="D12" s="12"/>
      <c r="E12" s="229">
        <f>IF(ISERROR(VLOOKUP("Celkem",CaseMix!A:D,4,0)),0,VLOOKUP("Celkem",CaseMix!A:D,4,0)*30)</f>
        <v>12667.26</v>
      </c>
      <c r="F12" s="36">
        <f>C12</f>
        <v>12659.970000000001</v>
      </c>
      <c r="G12" s="230">
        <f>E12-F12</f>
        <v>7.2899999999990541</v>
      </c>
      <c r="H12" s="233">
        <f>IF(F12&lt;0.00000001,"",E12/F12)</f>
        <v>1.0005758307484141</v>
      </c>
      <c r="I12" s="230">
        <f>E12-B12</f>
        <v>21.270000000002256</v>
      </c>
      <c r="J12" s="233">
        <f>IF(B12&lt;0.00000001,"",E12/B12)</f>
        <v>1.0016819560983365</v>
      </c>
    </row>
    <row r="13" spans="1:10" ht="14.4" customHeight="1" thickBot="1" x14ac:dyDescent="0.35">
      <c r="A13" s="4" t="s">
        <v>100</v>
      </c>
      <c r="B13" s="9">
        <f>SUM(B11:B12)</f>
        <v>19467.110260000023</v>
      </c>
      <c r="C13" s="41">
        <f>SUM(C11:C12)</f>
        <v>19569.817960000022</v>
      </c>
      <c r="D13" s="12"/>
      <c r="E13" s="9">
        <f>SUM(E11:E12)</f>
        <v>20629.86834000003</v>
      </c>
      <c r="F13" s="40">
        <f>SUM(F11:F12)</f>
        <v>19569.817960000022</v>
      </c>
      <c r="G13" s="40">
        <f>E13-F13</f>
        <v>1060.0503800000079</v>
      </c>
      <c r="H13" s="235">
        <f>IF(F13&lt;0.00000001,"",E13/F13)</f>
        <v>1.0541676157727533</v>
      </c>
      <c r="I13" s="40">
        <f>SUM(I11:I12)</f>
        <v>1162.758080000006</v>
      </c>
      <c r="J13" s="235">
        <f>IF(B13&lt;0.00000001,"",E13/B13)</f>
        <v>1.0597293622150576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1.1377673413588993</v>
      </c>
      <c r="C15" s="43">
        <f>IF(C9=0,"",C13/C9)</f>
        <v>1.0554175462483457</v>
      </c>
      <c r="D15" s="12"/>
      <c r="E15" s="10">
        <f>IF(E9=0,"",E13/E9)</f>
        <v>1.0473776893822611</v>
      </c>
      <c r="F15" s="42">
        <f>IF(F9=0,"",F13/F9)</f>
        <v>0.95530546216547996</v>
      </c>
      <c r="G15" s="42">
        <f>IF(ISERROR(F15-E15),"",E15-F15)</f>
        <v>9.20722272167811E-2</v>
      </c>
      <c r="H15" s="236">
        <f>IF(ISERROR(F15-E15),"",IF(F15&lt;0.00000001,"",E15/F15))</f>
        <v>1.0963798814758918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0.55265145324274756</v>
      </c>
      <c r="C4" s="323">
        <f t="shared" ref="C4:M4" si="0">(C10+C8)/C6</f>
        <v>1.0058226009211289</v>
      </c>
      <c r="D4" s="323">
        <f t="shared" si="0"/>
        <v>0.89943784631321488</v>
      </c>
      <c r="E4" s="323">
        <f t="shared" si="0"/>
        <v>1.0473776655203766</v>
      </c>
      <c r="F4" s="323">
        <f t="shared" si="0"/>
        <v>0.40426132124978936</v>
      </c>
      <c r="G4" s="323">
        <f t="shared" si="0"/>
        <v>0.40426132124978936</v>
      </c>
      <c r="H4" s="323">
        <f t="shared" si="0"/>
        <v>0.40426132124978936</v>
      </c>
      <c r="I4" s="323">
        <f t="shared" si="0"/>
        <v>0.40426132124978936</v>
      </c>
      <c r="J4" s="323">
        <f t="shared" si="0"/>
        <v>0.40426132124978936</v>
      </c>
      <c r="K4" s="323">
        <f t="shared" si="0"/>
        <v>0.40426132124978936</v>
      </c>
      <c r="L4" s="323">
        <f t="shared" si="0"/>
        <v>0.40426132124978936</v>
      </c>
      <c r="M4" s="323">
        <f t="shared" si="0"/>
        <v>0.40426132124978936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4997.70118000001</v>
      </c>
      <c r="C5" s="323">
        <f>IF(ISERROR(VLOOKUP($A5,'Man Tab'!$A:$Q,COLUMN()+2,0)),0,VLOOKUP($A5,'Man Tab'!$A:$Q,COLUMN()+2,0))</f>
        <v>4806.1495000000104</v>
      </c>
      <c r="D5" s="323">
        <f>IF(ISERROR(VLOOKUP($A5,'Man Tab'!$A:$Q,COLUMN()+2,0)),0,VLOOKUP($A5,'Man Tab'!$A:$Q,COLUMN()+2,0))</f>
        <v>4939.3204399999904</v>
      </c>
      <c r="E5" s="323">
        <f>IF(ISERROR(VLOOKUP($A5,'Man Tab'!$A:$Q,COLUMN()+2,0)),0,VLOOKUP($A5,'Man Tab'!$A:$Q,COLUMN()+2,0))</f>
        <v>4953.5137999999797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4997.70118000001</v>
      </c>
      <c r="C6" s="325">
        <f t="shared" ref="C6:M6" si="1">C5+B6</f>
        <v>9803.8506800000214</v>
      </c>
      <c r="D6" s="325">
        <f t="shared" si="1"/>
        <v>14743.171120000012</v>
      </c>
      <c r="E6" s="325">
        <f t="shared" si="1"/>
        <v>19696.684919999992</v>
      </c>
      <c r="F6" s="325">
        <f t="shared" si="1"/>
        <v>19696.684919999992</v>
      </c>
      <c r="G6" s="325">
        <f t="shared" si="1"/>
        <v>19696.684919999992</v>
      </c>
      <c r="H6" s="325">
        <f t="shared" si="1"/>
        <v>19696.684919999992</v>
      </c>
      <c r="I6" s="325">
        <f t="shared" si="1"/>
        <v>19696.684919999992</v>
      </c>
      <c r="J6" s="325">
        <f t="shared" si="1"/>
        <v>19696.684919999992</v>
      </c>
      <c r="K6" s="325">
        <f t="shared" si="1"/>
        <v>19696.684919999992</v>
      </c>
      <c r="L6" s="325">
        <f t="shared" si="1"/>
        <v>19696.684919999992</v>
      </c>
      <c r="M6" s="325">
        <f t="shared" si="1"/>
        <v>19696.684919999992</v>
      </c>
    </row>
    <row r="7" spans="1:13" ht="14.4" customHeight="1" x14ac:dyDescent="0.3">
      <c r="A7" s="324" t="s">
        <v>125</v>
      </c>
      <c r="B7" s="324">
        <v>24.382000000000001</v>
      </c>
      <c r="C7" s="324">
        <v>194.108</v>
      </c>
      <c r="D7" s="324">
        <v>244.55</v>
      </c>
      <c r="E7" s="324">
        <v>422.24200000000002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731.46</v>
      </c>
      <c r="C8" s="325">
        <f t="shared" ref="C8:M8" si="2">C7*30</f>
        <v>5823.24</v>
      </c>
      <c r="D8" s="325">
        <f t="shared" si="2"/>
        <v>7336.5</v>
      </c>
      <c r="E8" s="325">
        <f t="shared" si="2"/>
        <v>12667.26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2030526.8199999996</v>
      </c>
      <c r="C9" s="324">
        <v>2007167.7699999996</v>
      </c>
      <c r="D9" s="324">
        <v>1886371.4899999995</v>
      </c>
      <c r="E9" s="324">
        <v>2038541.7900000005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2030.5268199999996</v>
      </c>
      <c r="C10" s="325">
        <f t="shared" ref="C10:M10" si="3">C9/1000+B10</f>
        <v>4037.6945899999992</v>
      </c>
      <c r="D10" s="325">
        <f t="shared" si="3"/>
        <v>5924.0660799999987</v>
      </c>
      <c r="E10" s="325">
        <f t="shared" si="3"/>
        <v>7962.6078699999989</v>
      </c>
      <c r="F10" s="325">
        <f t="shared" si="3"/>
        <v>7962.6078699999989</v>
      </c>
      <c r="G10" s="325">
        <f t="shared" si="3"/>
        <v>7962.6078699999989</v>
      </c>
      <c r="H10" s="325">
        <f t="shared" si="3"/>
        <v>7962.6078699999989</v>
      </c>
      <c r="I10" s="325">
        <f t="shared" si="3"/>
        <v>7962.6078699999989</v>
      </c>
      <c r="J10" s="325">
        <f t="shared" si="3"/>
        <v>7962.6078699999989</v>
      </c>
      <c r="K10" s="325">
        <f t="shared" si="3"/>
        <v>7962.6078699999989</v>
      </c>
      <c r="L10" s="325">
        <f t="shared" si="3"/>
        <v>7962.6078699999989</v>
      </c>
      <c r="M10" s="325">
        <f t="shared" si="3"/>
        <v>7962.6078699999989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0.95530546216547996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0.95530546216547996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1409.9986741458399</v>
      </c>
      <c r="C7" s="56">
        <v>117.499889512154</v>
      </c>
      <c r="D7" s="56">
        <v>167.29958999999999</v>
      </c>
      <c r="E7" s="56">
        <v>101.73573</v>
      </c>
      <c r="F7" s="56">
        <v>127.69614</v>
      </c>
      <c r="G7" s="56">
        <v>101.38055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498.11201</v>
      </c>
      <c r="Q7" s="185">
        <v>1.0598137837999999</v>
      </c>
    </row>
    <row r="8" spans="1:17" ht="14.4" customHeight="1" x14ac:dyDescent="0.3">
      <c r="A8" s="19" t="s">
        <v>36</v>
      </c>
      <c r="B8" s="55">
        <v>33.990328595320001</v>
      </c>
      <c r="C8" s="56">
        <v>2.8325273829430002</v>
      </c>
      <c r="D8" s="56">
        <v>37.119999999999997</v>
      </c>
      <c r="E8" s="56">
        <v>5.76</v>
      </c>
      <c r="F8" s="56">
        <v>28.769999999999001</v>
      </c>
      <c r="G8" s="56">
        <v>8.3999999999990003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80.05</v>
      </c>
      <c r="Q8" s="185">
        <v>7.065245024817</v>
      </c>
    </row>
    <row r="9" spans="1:17" ht="14.4" customHeight="1" x14ac:dyDescent="0.3">
      <c r="A9" s="19" t="s">
        <v>37</v>
      </c>
      <c r="B9" s="55">
        <v>2748</v>
      </c>
      <c r="C9" s="56">
        <v>229</v>
      </c>
      <c r="D9" s="56">
        <v>201.64762999999999</v>
      </c>
      <c r="E9" s="56">
        <v>283.72417000000098</v>
      </c>
      <c r="F9" s="56">
        <v>199.62775999999999</v>
      </c>
      <c r="G9" s="56">
        <v>194.68240999999901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879.68196999999998</v>
      </c>
      <c r="Q9" s="185">
        <v>0.96035149563300004</v>
      </c>
    </row>
    <row r="10" spans="1:17" ht="14.4" customHeight="1" x14ac:dyDescent="0.3">
      <c r="A10" s="19" t="s">
        <v>38</v>
      </c>
      <c r="B10" s="55">
        <v>409.73181614683102</v>
      </c>
      <c r="C10" s="56">
        <v>34.144318012234997</v>
      </c>
      <c r="D10" s="56">
        <v>40.125579999999999</v>
      </c>
      <c r="E10" s="56">
        <v>38.368220000000001</v>
      </c>
      <c r="F10" s="56">
        <v>42.800759999999002</v>
      </c>
      <c r="G10" s="56">
        <v>36.152449999999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157.44701000000001</v>
      </c>
      <c r="Q10" s="185">
        <v>1.152805350685</v>
      </c>
    </row>
    <row r="11" spans="1:17" ht="14.4" customHeight="1" x14ac:dyDescent="0.3">
      <c r="A11" s="19" t="s">
        <v>39</v>
      </c>
      <c r="B11" s="55">
        <v>585.52372477472295</v>
      </c>
      <c r="C11" s="56">
        <v>48.793643731225998</v>
      </c>
      <c r="D11" s="56">
        <v>56.064210000000003</v>
      </c>
      <c r="E11" s="56">
        <v>59.931319999999999</v>
      </c>
      <c r="F11" s="56">
        <v>44.366889999999003</v>
      </c>
      <c r="G11" s="56">
        <v>46.185169999998998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206.54759000000001</v>
      </c>
      <c r="Q11" s="185">
        <v>1.0582709867789999</v>
      </c>
    </row>
    <row r="12" spans="1:17" ht="14.4" customHeight="1" x14ac:dyDescent="0.3">
      <c r="A12" s="19" t="s">
        <v>40</v>
      </c>
      <c r="B12" s="55">
        <v>107.07219679763401</v>
      </c>
      <c r="C12" s="56">
        <v>8.9226830664690002</v>
      </c>
      <c r="D12" s="56">
        <v>1.2858499999999999</v>
      </c>
      <c r="E12" s="56">
        <v>15.61965</v>
      </c>
      <c r="F12" s="56">
        <v>13.313499999999999</v>
      </c>
      <c r="G12" s="56">
        <v>26.771279999998999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56.990279999998997</v>
      </c>
      <c r="Q12" s="185">
        <v>1.59678091151</v>
      </c>
    </row>
    <row r="13" spans="1:17" ht="14.4" customHeight="1" x14ac:dyDescent="0.3">
      <c r="A13" s="19" t="s">
        <v>41</v>
      </c>
      <c r="B13" s="55">
        <v>743</v>
      </c>
      <c r="C13" s="56">
        <v>61.916666666666003</v>
      </c>
      <c r="D13" s="56">
        <v>110.33368</v>
      </c>
      <c r="E13" s="56">
        <v>55.840960000000003</v>
      </c>
      <c r="F13" s="56">
        <v>88.896879999999001</v>
      </c>
      <c r="G13" s="56">
        <v>54.845399999999003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309.91692</v>
      </c>
      <c r="Q13" s="185">
        <v>1.2513469179000001</v>
      </c>
    </row>
    <row r="14" spans="1:17" ht="14.4" customHeight="1" x14ac:dyDescent="0.3">
      <c r="A14" s="19" t="s">
        <v>42</v>
      </c>
      <c r="B14" s="55">
        <v>1191.79862211254</v>
      </c>
      <c r="C14" s="56">
        <v>99.316551842712002</v>
      </c>
      <c r="D14" s="56">
        <v>154.55699999999999</v>
      </c>
      <c r="E14" s="56">
        <v>127.57299999999999</v>
      </c>
      <c r="F14" s="56">
        <v>109.59</v>
      </c>
      <c r="G14" s="56">
        <v>92.607999999998995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484.32799999999997</v>
      </c>
      <c r="Q14" s="185">
        <v>1.2191522737489999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1278.1968304642101</v>
      </c>
      <c r="C17" s="56">
        <v>106.51640253868401</v>
      </c>
      <c r="D17" s="56">
        <v>44.801839999999999</v>
      </c>
      <c r="E17" s="56">
        <v>11.87163</v>
      </c>
      <c r="F17" s="56">
        <v>172.85059000000001</v>
      </c>
      <c r="G17" s="56">
        <v>98.688969999999003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328.21302999999898</v>
      </c>
      <c r="Q17" s="185">
        <v>0.77033447942599997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6.6050000000000004</v>
      </c>
      <c r="F18" s="56">
        <v>2.2069999999990002</v>
      </c>
      <c r="G18" s="56">
        <v>27.506999999999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36.318999999999001</v>
      </c>
      <c r="Q18" s="185" t="s">
        <v>329</v>
      </c>
    </row>
    <row r="19" spans="1:17" ht="14.4" customHeight="1" x14ac:dyDescent="0.3">
      <c r="A19" s="19" t="s">
        <v>47</v>
      </c>
      <c r="B19" s="55">
        <v>1530.5524904548799</v>
      </c>
      <c r="C19" s="56">
        <v>127.54604087124</v>
      </c>
      <c r="D19" s="56">
        <v>136.38307</v>
      </c>
      <c r="E19" s="56">
        <v>135.82744</v>
      </c>
      <c r="F19" s="56">
        <v>140.30983000000001</v>
      </c>
      <c r="G19" s="56">
        <v>125.12970999999899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537.65004999999996</v>
      </c>
      <c r="Q19" s="185">
        <v>1.053835239274</v>
      </c>
    </row>
    <row r="20" spans="1:17" ht="14.4" customHeight="1" x14ac:dyDescent="0.3">
      <c r="A20" s="19" t="s">
        <v>48</v>
      </c>
      <c r="B20" s="55">
        <v>49214.345726000101</v>
      </c>
      <c r="C20" s="56">
        <v>4101.1954771666697</v>
      </c>
      <c r="D20" s="56">
        <v>3852.7763400000099</v>
      </c>
      <c r="E20" s="56">
        <v>3774.1863800000101</v>
      </c>
      <c r="F20" s="56">
        <v>3757.37904999999</v>
      </c>
      <c r="G20" s="56">
        <v>3874.4068299999799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15258.748600000001</v>
      </c>
      <c r="Q20" s="185">
        <v>0.93014028988300002</v>
      </c>
    </row>
    <row r="21" spans="1:17" ht="14.4" customHeight="1" x14ac:dyDescent="0.3">
      <c r="A21" s="20" t="s">
        <v>49</v>
      </c>
      <c r="B21" s="55">
        <v>2203.99999999997</v>
      </c>
      <c r="C21" s="56">
        <v>183.66666666666401</v>
      </c>
      <c r="D21" s="56">
        <v>185.36418</v>
      </c>
      <c r="E21" s="56">
        <v>184.75622000000001</v>
      </c>
      <c r="F21" s="56">
        <v>184.75618</v>
      </c>
      <c r="G21" s="56">
        <v>184.755169999999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739.63175000000001</v>
      </c>
      <c r="Q21" s="185">
        <v>1.0067582803990001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17.456669999999999</v>
      </c>
      <c r="G22" s="56">
        <v>49.004999999999001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66.461669999999003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9.9422100000009994</v>
      </c>
      <c r="E24" s="56">
        <v>4.34978</v>
      </c>
      <c r="F24" s="56">
        <v>9.2991899999999994</v>
      </c>
      <c r="G24" s="56">
        <v>32.995859999998999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56.587040000000997</v>
      </c>
      <c r="Q24" s="185"/>
    </row>
    <row r="25" spans="1:17" ht="14.4" customHeight="1" x14ac:dyDescent="0.3">
      <c r="A25" s="21" t="s">
        <v>53</v>
      </c>
      <c r="B25" s="58">
        <v>61456.210409492</v>
      </c>
      <c r="C25" s="59">
        <v>5121.3508674576697</v>
      </c>
      <c r="D25" s="59">
        <v>4997.70118000001</v>
      </c>
      <c r="E25" s="59">
        <v>4806.1495000000104</v>
      </c>
      <c r="F25" s="59">
        <v>4939.3204399999904</v>
      </c>
      <c r="G25" s="59">
        <v>4953.5137999999797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19696.68492</v>
      </c>
      <c r="Q25" s="186">
        <v>0.96149851034199996</v>
      </c>
    </row>
    <row r="26" spans="1:17" ht="14.4" customHeight="1" x14ac:dyDescent="0.3">
      <c r="A26" s="19" t="s">
        <v>54</v>
      </c>
      <c r="B26" s="55">
        <v>6553.9275628696096</v>
      </c>
      <c r="C26" s="56">
        <v>546.160630239135</v>
      </c>
      <c r="D26" s="56">
        <v>556.48761000000104</v>
      </c>
      <c r="E26" s="56">
        <v>605.32826999999997</v>
      </c>
      <c r="F26" s="56">
        <v>531.82772000000102</v>
      </c>
      <c r="G26" s="56">
        <v>631.97967000000006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2325.62327</v>
      </c>
      <c r="Q26" s="185">
        <v>1.0645326398670001</v>
      </c>
    </row>
    <row r="27" spans="1:17" ht="14.4" customHeight="1" x14ac:dyDescent="0.3">
      <c r="A27" s="22" t="s">
        <v>55</v>
      </c>
      <c r="B27" s="58">
        <v>68010.137972361597</v>
      </c>
      <c r="C27" s="59">
        <v>5667.5114976967998</v>
      </c>
      <c r="D27" s="59">
        <v>5554.1887900000102</v>
      </c>
      <c r="E27" s="59">
        <v>5411.4777700000104</v>
      </c>
      <c r="F27" s="59">
        <v>5471.1481599999897</v>
      </c>
      <c r="G27" s="59">
        <v>5585.4934699999803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22022.30819</v>
      </c>
      <c r="Q27" s="186">
        <v>0.97142759211600005</v>
      </c>
    </row>
    <row r="28" spans="1:17" ht="14.4" customHeight="1" x14ac:dyDescent="0.3">
      <c r="A28" s="20" t="s">
        <v>56</v>
      </c>
      <c r="B28" s="55">
        <v>354.45705814147198</v>
      </c>
      <c r="C28" s="56">
        <v>29.538088178456</v>
      </c>
      <c r="D28" s="56">
        <v>14.39146</v>
      </c>
      <c r="E28" s="56">
        <v>18.375699999999998</v>
      </c>
      <c r="F28" s="56">
        <v>14.85084</v>
      </c>
      <c r="G28" s="56">
        <v>17.005880000000001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64.62388</v>
      </c>
      <c r="Q28" s="185">
        <v>0.54695381442400004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0.19593568428800001</v>
      </c>
      <c r="C30" s="56">
        <v>1.6327973690000001E-2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55433.238947309597</v>
      </c>
      <c r="C6" s="701">
        <v>61084.312760000103</v>
      </c>
      <c r="D6" s="702">
        <v>5651.0738126905499</v>
      </c>
      <c r="E6" s="703">
        <v>1.1019437781370001</v>
      </c>
      <c r="F6" s="701">
        <v>61456.210409492</v>
      </c>
      <c r="G6" s="702">
        <v>20485.4034698307</v>
      </c>
      <c r="H6" s="704">
        <v>4953.5137999999797</v>
      </c>
      <c r="I6" s="701">
        <v>19696.68492</v>
      </c>
      <c r="J6" s="702">
        <v>-788.71854983068295</v>
      </c>
      <c r="K6" s="705">
        <v>0.32049950344700001</v>
      </c>
    </row>
    <row r="7" spans="1:11" ht="14.4" customHeight="1" thickBot="1" x14ac:dyDescent="0.35">
      <c r="A7" s="720" t="s">
        <v>332</v>
      </c>
      <c r="B7" s="701">
        <v>7248.5880340409003</v>
      </c>
      <c r="C7" s="701">
        <v>7751.9430000000102</v>
      </c>
      <c r="D7" s="702">
        <v>503.35496595911098</v>
      </c>
      <c r="E7" s="703">
        <v>1.069441795228</v>
      </c>
      <c r="F7" s="701">
        <v>7229.1153625729003</v>
      </c>
      <c r="G7" s="702">
        <v>2409.7051208576299</v>
      </c>
      <c r="H7" s="704">
        <v>561.02611999999704</v>
      </c>
      <c r="I7" s="701">
        <v>2673.86582</v>
      </c>
      <c r="J7" s="702">
        <v>264.16069914236601</v>
      </c>
      <c r="K7" s="705">
        <v>0.36987455392399998</v>
      </c>
    </row>
    <row r="8" spans="1:11" ht="14.4" customHeight="1" thickBot="1" x14ac:dyDescent="0.35">
      <c r="A8" s="721" t="s">
        <v>333</v>
      </c>
      <c r="B8" s="701">
        <v>6128.8533164866503</v>
      </c>
      <c r="C8" s="701">
        <v>6663.8490000000102</v>
      </c>
      <c r="D8" s="702">
        <v>534.995683513362</v>
      </c>
      <c r="E8" s="703">
        <v>1.087291317949</v>
      </c>
      <c r="F8" s="701">
        <v>6037.31674046035</v>
      </c>
      <c r="G8" s="702">
        <v>2012.4389134867799</v>
      </c>
      <c r="H8" s="704">
        <v>468.418119999998</v>
      </c>
      <c r="I8" s="701">
        <v>2189.53782</v>
      </c>
      <c r="J8" s="702">
        <v>177.09890651321501</v>
      </c>
      <c r="K8" s="705">
        <v>0.36266737594300003</v>
      </c>
    </row>
    <row r="9" spans="1:11" ht="14.4" customHeight="1" thickBot="1" x14ac:dyDescent="0.35">
      <c r="A9" s="722" t="s">
        <v>334</v>
      </c>
      <c r="B9" s="706">
        <v>0</v>
      </c>
      <c r="C9" s="706">
        <v>5.1999999990000002E-3</v>
      </c>
      <c r="D9" s="707">
        <v>5.1999999990000002E-3</v>
      </c>
      <c r="E9" s="708" t="s">
        <v>329</v>
      </c>
      <c r="F9" s="706">
        <v>0</v>
      </c>
      <c r="G9" s="707">
        <v>0</v>
      </c>
      <c r="H9" s="709">
        <v>8.5999999899999998E-4</v>
      </c>
      <c r="I9" s="706">
        <v>3.9999999999997997E-5</v>
      </c>
      <c r="J9" s="707">
        <v>3.9999999999997997E-5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5.1999999990000002E-3</v>
      </c>
      <c r="D10" s="702">
        <v>5.1999999990000002E-3</v>
      </c>
      <c r="E10" s="711" t="s">
        <v>329</v>
      </c>
      <c r="F10" s="701">
        <v>0</v>
      </c>
      <c r="G10" s="702">
        <v>0</v>
      </c>
      <c r="H10" s="704">
        <v>8.5999999899999998E-4</v>
      </c>
      <c r="I10" s="701">
        <v>3.9999999999997997E-5</v>
      </c>
      <c r="J10" s="702">
        <v>3.9999999999997997E-5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1410</v>
      </c>
      <c r="C11" s="706">
        <v>1254.0163299999999</v>
      </c>
      <c r="D11" s="707">
        <v>-155.983669999998</v>
      </c>
      <c r="E11" s="713">
        <v>0.88937328368699997</v>
      </c>
      <c r="F11" s="706">
        <v>1409.9986741458399</v>
      </c>
      <c r="G11" s="707">
        <v>469.99955804861497</v>
      </c>
      <c r="H11" s="709">
        <v>101.38055</v>
      </c>
      <c r="I11" s="706">
        <v>498.11201</v>
      </c>
      <c r="J11" s="707">
        <v>28.112451951385001</v>
      </c>
      <c r="K11" s="714">
        <v>0.353271261266</v>
      </c>
    </row>
    <row r="12" spans="1:11" ht="14.4" customHeight="1" thickBot="1" x14ac:dyDescent="0.35">
      <c r="A12" s="723" t="s">
        <v>337</v>
      </c>
      <c r="B12" s="701">
        <v>835</v>
      </c>
      <c r="C12" s="701">
        <v>826.91120000000103</v>
      </c>
      <c r="D12" s="702">
        <v>-8.0887999999980007</v>
      </c>
      <c r="E12" s="703">
        <v>0.99031281437100005</v>
      </c>
      <c r="F12" s="701">
        <v>900</v>
      </c>
      <c r="G12" s="702">
        <v>300</v>
      </c>
      <c r="H12" s="704">
        <v>67.717519999998999</v>
      </c>
      <c r="I12" s="701">
        <v>333.48291999999998</v>
      </c>
      <c r="J12" s="702">
        <v>33.48292</v>
      </c>
      <c r="K12" s="705">
        <v>0.370536577777</v>
      </c>
    </row>
    <row r="13" spans="1:11" ht="14.4" customHeight="1" thickBot="1" x14ac:dyDescent="0.35">
      <c r="A13" s="723" t="s">
        <v>338</v>
      </c>
      <c r="B13" s="701">
        <v>45</v>
      </c>
      <c r="C13" s="701">
        <v>7.4581799999999996</v>
      </c>
      <c r="D13" s="702">
        <v>-37.541820000000001</v>
      </c>
      <c r="E13" s="703">
        <v>0.165737333333</v>
      </c>
      <c r="F13" s="701">
        <v>20</v>
      </c>
      <c r="G13" s="702">
        <v>6.6666666666659999</v>
      </c>
      <c r="H13" s="704">
        <v>2.5137399999990002</v>
      </c>
      <c r="I13" s="701">
        <v>14.94134</v>
      </c>
      <c r="J13" s="702">
        <v>8.2746733333330003</v>
      </c>
      <c r="K13" s="705">
        <v>0.74706699999899995</v>
      </c>
    </row>
    <row r="14" spans="1:11" ht="14.4" customHeight="1" thickBot="1" x14ac:dyDescent="0.35">
      <c r="A14" s="723" t="s">
        <v>339</v>
      </c>
      <c r="B14" s="701">
        <v>160</v>
      </c>
      <c r="C14" s="701">
        <v>73.423419999999993</v>
      </c>
      <c r="D14" s="702">
        <v>-86.576579999998998</v>
      </c>
      <c r="E14" s="703">
        <v>0.45889637500000002</v>
      </c>
      <c r="F14" s="701">
        <v>90</v>
      </c>
      <c r="G14" s="702">
        <v>30</v>
      </c>
      <c r="H14" s="704">
        <v>6.3745399999989996</v>
      </c>
      <c r="I14" s="701">
        <v>29.30782</v>
      </c>
      <c r="J14" s="702">
        <v>-0.69218000000000002</v>
      </c>
      <c r="K14" s="705">
        <v>0.32564244444399998</v>
      </c>
    </row>
    <row r="15" spans="1:11" ht="14.4" customHeight="1" thickBot="1" x14ac:dyDescent="0.35">
      <c r="A15" s="723" t="s">
        <v>340</v>
      </c>
      <c r="B15" s="701">
        <v>0</v>
      </c>
      <c r="C15" s="701">
        <v>0</v>
      </c>
      <c r="D15" s="702">
        <v>0</v>
      </c>
      <c r="E15" s="703">
        <v>1</v>
      </c>
      <c r="F15" s="701">
        <v>0</v>
      </c>
      <c r="G15" s="702">
        <v>0</v>
      </c>
      <c r="H15" s="704">
        <v>0</v>
      </c>
      <c r="I15" s="701">
        <v>12.9162</v>
      </c>
      <c r="J15" s="702">
        <v>12.9162</v>
      </c>
      <c r="K15" s="712" t="s">
        <v>341</v>
      </c>
    </row>
    <row r="16" spans="1:11" ht="14.4" customHeight="1" thickBot="1" x14ac:dyDescent="0.35">
      <c r="A16" s="723" t="s">
        <v>342</v>
      </c>
      <c r="B16" s="701">
        <v>20</v>
      </c>
      <c r="C16" s="701">
        <v>47.684559999999998</v>
      </c>
      <c r="D16" s="702">
        <v>27.684560000000001</v>
      </c>
      <c r="E16" s="703">
        <v>2.3842279999999998</v>
      </c>
      <c r="F16" s="701">
        <v>64.998674145844006</v>
      </c>
      <c r="G16" s="702">
        <v>21.666224715281</v>
      </c>
      <c r="H16" s="704">
        <v>0</v>
      </c>
      <c r="I16" s="701">
        <v>0</v>
      </c>
      <c r="J16" s="702">
        <v>-21.666224715281</v>
      </c>
      <c r="K16" s="705">
        <v>0</v>
      </c>
    </row>
    <row r="17" spans="1:11" ht="14.4" customHeight="1" thickBot="1" x14ac:dyDescent="0.35">
      <c r="A17" s="723" t="s">
        <v>343</v>
      </c>
      <c r="B17" s="701">
        <v>220</v>
      </c>
      <c r="C17" s="701">
        <v>214.54786999999999</v>
      </c>
      <c r="D17" s="702">
        <v>-5.4521299999990003</v>
      </c>
      <c r="E17" s="703">
        <v>0.97521759090899995</v>
      </c>
      <c r="F17" s="701">
        <v>210</v>
      </c>
      <c r="G17" s="702">
        <v>70</v>
      </c>
      <c r="H17" s="704">
        <v>17.987079999999001</v>
      </c>
      <c r="I17" s="701">
        <v>79.721140000000005</v>
      </c>
      <c r="J17" s="702">
        <v>9.721139999999</v>
      </c>
      <c r="K17" s="705">
        <v>0.37962447619</v>
      </c>
    </row>
    <row r="18" spans="1:11" ht="14.4" customHeight="1" thickBot="1" x14ac:dyDescent="0.35">
      <c r="A18" s="723" t="s">
        <v>344</v>
      </c>
      <c r="B18" s="701">
        <v>10</v>
      </c>
      <c r="C18" s="701">
        <v>9.9508200000000002</v>
      </c>
      <c r="D18" s="702">
        <v>-4.9179999999000003E-2</v>
      </c>
      <c r="E18" s="703">
        <v>0.99508200000000002</v>
      </c>
      <c r="F18" s="701">
        <v>15</v>
      </c>
      <c r="G18" s="702">
        <v>5</v>
      </c>
      <c r="H18" s="704">
        <v>0</v>
      </c>
      <c r="I18" s="701">
        <v>0.267299999999</v>
      </c>
      <c r="J18" s="702">
        <v>-4.7327000000000004</v>
      </c>
      <c r="K18" s="705">
        <v>1.7819999999999999E-2</v>
      </c>
    </row>
    <row r="19" spans="1:11" ht="14.4" customHeight="1" thickBot="1" x14ac:dyDescent="0.35">
      <c r="A19" s="723" t="s">
        <v>345</v>
      </c>
      <c r="B19" s="701">
        <v>120</v>
      </c>
      <c r="C19" s="701">
        <v>74.040279999999996</v>
      </c>
      <c r="D19" s="702">
        <v>-45.959719999999002</v>
      </c>
      <c r="E19" s="703">
        <v>0.61700233333300003</v>
      </c>
      <c r="F19" s="701">
        <v>110</v>
      </c>
      <c r="G19" s="702">
        <v>36.666666666666003</v>
      </c>
      <c r="H19" s="704">
        <v>6.7876699999990002</v>
      </c>
      <c r="I19" s="701">
        <v>27.475290000000001</v>
      </c>
      <c r="J19" s="702">
        <v>-9.1913766666660006</v>
      </c>
      <c r="K19" s="705">
        <v>0.249775363636</v>
      </c>
    </row>
    <row r="20" spans="1:11" ht="14.4" customHeight="1" thickBot="1" x14ac:dyDescent="0.35">
      <c r="A20" s="722" t="s">
        <v>346</v>
      </c>
      <c r="B20" s="706">
        <v>97.910416682648005</v>
      </c>
      <c r="C20" s="706">
        <v>40.405000000000001</v>
      </c>
      <c r="D20" s="707">
        <v>-57.505416682647997</v>
      </c>
      <c r="E20" s="713">
        <v>0.412673149282</v>
      </c>
      <c r="F20" s="706">
        <v>33.990328595320001</v>
      </c>
      <c r="G20" s="707">
        <v>11.330109531772999</v>
      </c>
      <c r="H20" s="709">
        <v>8.3999999999990003</v>
      </c>
      <c r="I20" s="706">
        <v>80.05</v>
      </c>
      <c r="J20" s="707">
        <v>68.719890468225998</v>
      </c>
      <c r="K20" s="714">
        <v>2.355081674939</v>
      </c>
    </row>
    <row r="21" spans="1:11" ht="14.4" customHeight="1" thickBot="1" x14ac:dyDescent="0.35">
      <c r="A21" s="723" t="s">
        <v>347</v>
      </c>
      <c r="B21" s="701">
        <v>93.687136115819996</v>
      </c>
      <c r="C21" s="701">
        <v>34.935000000000002</v>
      </c>
      <c r="D21" s="702">
        <v>-58.752136115820001</v>
      </c>
      <c r="E21" s="703">
        <v>0.37289004070699999</v>
      </c>
      <c r="F21" s="701">
        <v>28.258953897017999</v>
      </c>
      <c r="G21" s="702">
        <v>9.4196512990060004</v>
      </c>
      <c r="H21" s="704">
        <v>8.3999999999990003</v>
      </c>
      <c r="I21" s="701">
        <v>75.45</v>
      </c>
      <c r="J21" s="702">
        <v>66.030348700993002</v>
      </c>
      <c r="K21" s="705">
        <v>2.6699502138310001</v>
      </c>
    </row>
    <row r="22" spans="1:11" ht="14.4" customHeight="1" thickBot="1" x14ac:dyDescent="0.35">
      <c r="A22" s="723" t="s">
        <v>348</v>
      </c>
      <c r="B22" s="701">
        <v>4.2232805668279996</v>
      </c>
      <c r="C22" s="701">
        <v>5.47</v>
      </c>
      <c r="D22" s="702">
        <v>1.2467194331710001</v>
      </c>
      <c r="E22" s="703">
        <v>1.29520165981</v>
      </c>
      <c r="F22" s="701">
        <v>5.7313746983009999</v>
      </c>
      <c r="G22" s="702">
        <v>1.9104582327670001</v>
      </c>
      <c r="H22" s="704">
        <v>0</v>
      </c>
      <c r="I22" s="701">
        <v>4.5999999999999996</v>
      </c>
      <c r="J22" s="702">
        <v>2.6895417672319999</v>
      </c>
      <c r="K22" s="705">
        <v>0.80259976744499995</v>
      </c>
    </row>
    <row r="23" spans="1:11" ht="14.4" customHeight="1" thickBot="1" x14ac:dyDescent="0.35">
      <c r="A23" s="722" t="s">
        <v>349</v>
      </c>
      <c r="B23" s="706">
        <v>2748</v>
      </c>
      <c r="C23" s="706">
        <v>3361.18010000001</v>
      </c>
      <c r="D23" s="707">
        <v>613.18010000000697</v>
      </c>
      <c r="E23" s="713">
        <v>1.223136863173</v>
      </c>
      <c r="F23" s="706">
        <v>2748</v>
      </c>
      <c r="G23" s="707">
        <v>916</v>
      </c>
      <c r="H23" s="709">
        <v>194.68240999999901</v>
      </c>
      <c r="I23" s="706">
        <v>879.68196999999998</v>
      </c>
      <c r="J23" s="707">
        <v>-36.31803</v>
      </c>
      <c r="K23" s="714">
        <v>0.32011716521099998</v>
      </c>
    </row>
    <row r="24" spans="1:11" ht="14.4" customHeight="1" thickBot="1" x14ac:dyDescent="0.35">
      <c r="A24" s="723" t="s">
        <v>350</v>
      </c>
      <c r="B24" s="701">
        <v>240</v>
      </c>
      <c r="C24" s="701">
        <v>231.05327000000099</v>
      </c>
      <c r="D24" s="702">
        <v>-8.9467299999990004</v>
      </c>
      <c r="E24" s="703">
        <v>0.96272195833300001</v>
      </c>
      <c r="F24" s="701">
        <v>240</v>
      </c>
      <c r="G24" s="702">
        <v>80</v>
      </c>
      <c r="H24" s="704">
        <v>12.201659999999</v>
      </c>
      <c r="I24" s="701">
        <v>78.291039999999995</v>
      </c>
      <c r="J24" s="702">
        <v>-1.7089599999989999</v>
      </c>
      <c r="K24" s="705">
        <v>0.32621266666600002</v>
      </c>
    </row>
    <row r="25" spans="1:11" ht="14.4" customHeight="1" thickBot="1" x14ac:dyDescent="0.35">
      <c r="A25" s="723" t="s">
        <v>351</v>
      </c>
      <c r="B25" s="701">
        <v>120</v>
      </c>
      <c r="C25" s="701">
        <v>141.34822</v>
      </c>
      <c r="D25" s="702">
        <v>21.348220000000001</v>
      </c>
      <c r="E25" s="703">
        <v>1.177901833333</v>
      </c>
      <c r="F25" s="701">
        <v>110</v>
      </c>
      <c r="G25" s="702">
        <v>36.666666666666003</v>
      </c>
      <c r="H25" s="704">
        <v>11.5138</v>
      </c>
      <c r="I25" s="701">
        <v>46.055549999999002</v>
      </c>
      <c r="J25" s="702">
        <v>9.3888833333330002</v>
      </c>
      <c r="K25" s="705">
        <v>0.41868681818100001</v>
      </c>
    </row>
    <row r="26" spans="1:11" ht="14.4" customHeight="1" thickBot="1" x14ac:dyDescent="0.35">
      <c r="A26" s="723" t="s">
        <v>352</v>
      </c>
      <c r="B26" s="701">
        <v>3</v>
      </c>
      <c r="C26" s="701">
        <v>1.1662399999999999</v>
      </c>
      <c r="D26" s="702">
        <v>-1.8337600000000001</v>
      </c>
      <c r="E26" s="703">
        <v>0.388746666666</v>
      </c>
      <c r="F26" s="701">
        <v>3</v>
      </c>
      <c r="G26" s="702">
        <v>1</v>
      </c>
      <c r="H26" s="704">
        <v>0</v>
      </c>
      <c r="I26" s="701">
        <v>0</v>
      </c>
      <c r="J26" s="702">
        <v>-1</v>
      </c>
      <c r="K26" s="705">
        <v>0</v>
      </c>
    </row>
    <row r="27" spans="1:11" ht="14.4" customHeight="1" thickBot="1" x14ac:dyDescent="0.35">
      <c r="A27" s="723" t="s">
        <v>353</v>
      </c>
      <c r="B27" s="701">
        <v>5</v>
      </c>
      <c r="C27" s="701">
        <v>0.29403000000000001</v>
      </c>
      <c r="D27" s="702">
        <v>-4.7059699999999998</v>
      </c>
      <c r="E27" s="703">
        <v>5.8805999999999997E-2</v>
      </c>
      <c r="F27" s="701">
        <v>0</v>
      </c>
      <c r="G27" s="702">
        <v>0</v>
      </c>
      <c r="H27" s="704">
        <v>0.38477999999899998</v>
      </c>
      <c r="I27" s="701">
        <v>0.87554999999899996</v>
      </c>
      <c r="J27" s="702">
        <v>0.87554999999899996</v>
      </c>
      <c r="K27" s="712" t="s">
        <v>341</v>
      </c>
    </row>
    <row r="28" spans="1:11" ht="14.4" customHeight="1" thickBot="1" x14ac:dyDescent="0.35">
      <c r="A28" s="723" t="s">
        <v>354</v>
      </c>
      <c r="B28" s="701">
        <v>390</v>
      </c>
      <c r="C28" s="701">
        <v>490.99621000000099</v>
      </c>
      <c r="D28" s="702">
        <v>100.996210000001</v>
      </c>
      <c r="E28" s="703">
        <v>1.2589646410249999</v>
      </c>
      <c r="F28" s="701">
        <v>490</v>
      </c>
      <c r="G28" s="702">
        <v>163.333333333333</v>
      </c>
      <c r="H28" s="704">
        <v>30.277869999999002</v>
      </c>
      <c r="I28" s="701">
        <v>140.82804999999999</v>
      </c>
      <c r="J28" s="702">
        <v>-22.505283333333001</v>
      </c>
      <c r="K28" s="705">
        <v>0.28740418367300002</v>
      </c>
    </row>
    <row r="29" spans="1:11" ht="14.4" customHeight="1" thickBot="1" x14ac:dyDescent="0.35">
      <c r="A29" s="723" t="s">
        <v>355</v>
      </c>
      <c r="B29" s="701">
        <v>1080</v>
      </c>
      <c r="C29" s="701">
        <v>1018.05018</v>
      </c>
      <c r="D29" s="702">
        <v>-61.949819999997999</v>
      </c>
      <c r="E29" s="703">
        <v>0.94263905555500005</v>
      </c>
      <c r="F29" s="701">
        <v>1020</v>
      </c>
      <c r="G29" s="702">
        <v>340</v>
      </c>
      <c r="H29" s="704">
        <v>91.667089999999007</v>
      </c>
      <c r="I29" s="701">
        <v>342.62078000000002</v>
      </c>
      <c r="J29" s="702">
        <v>2.6207799999989998</v>
      </c>
      <c r="K29" s="705">
        <v>0.33590272549</v>
      </c>
    </row>
    <row r="30" spans="1:11" ht="14.4" customHeight="1" thickBot="1" x14ac:dyDescent="0.35">
      <c r="A30" s="723" t="s">
        <v>356</v>
      </c>
      <c r="B30" s="701">
        <v>40</v>
      </c>
      <c r="C30" s="701">
        <v>34.308050000000001</v>
      </c>
      <c r="D30" s="702">
        <v>-5.6919499999990002</v>
      </c>
      <c r="E30" s="703">
        <v>0.85770124999999997</v>
      </c>
      <c r="F30" s="701">
        <v>35</v>
      </c>
      <c r="G30" s="702">
        <v>11.666666666666</v>
      </c>
      <c r="H30" s="704">
        <v>2.6415999999989999</v>
      </c>
      <c r="I30" s="701">
        <v>9.7545999999989998</v>
      </c>
      <c r="J30" s="702">
        <v>-1.912066666666</v>
      </c>
      <c r="K30" s="705">
        <v>0.27870285714199999</v>
      </c>
    </row>
    <row r="31" spans="1:11" ht="14.4" customHeight="1" thickBot="1" x14ac:dyDescent="0.35">
      <c r="A31" s="723" t="s">
        <v>357</v>
      </c>
      <c r="B31" s="701">
        <v>250</v>
      </c>
      <c r="C31" s="701">
        <v>271.00072999999998</v>
      </c>
      <c r="D31" s="702">
        <v>21.000730000000001</v>
      </c>
      <c r="E31" s="703">
        <v>1.0840029200000001</v>
      </c>
      <c r="F31" s="701">
        <v>280</v>
      </c>
      <c r="G31" s="702">
        <v>93.333333333333002</v>
      </c>
      <c r="H31" s="704">
        <v>30.227379999998998</v>
      </c>
      <c r="I31" s="701">
        <v>131.72702000000001</v>
      </c>
      <c r="J31" s="702">
        <v>38.393686666665999</v>
      </c>
      <c r="K31" s="705">
        <v>0.47045364285699998</v>
      </c>
    </row>
    <row r="32" spans="1:11" ht="14.4" customHeight="1" thickBot="1" x14ac:dyDescent="0.35">
      <c r="A32" s="723" t="s">
        <v>358</v>
      </c>
      <c r="B32" s="701">
        <v>30</v>
      </c>
      <c r="C32" s="701">
        <v>14.87373</v>
      </c>
      <c r="D32" s="702">
        <v>-15.12627</v>
      </c>
      <c r="E32" s="703">
        <v>0.49579099999999998</v>
      </c>
      <c r="F32" s="701">
        <v>15</v>
      </c>
      <c r="G32" s="702">
        <v>5</v>
      </c>
      <c r="H32" s="704">
        <v>0.70799999999899998</v>
      </c>
      <c r="I32" s="701">
        <v>4.8141799999990003</v>
      </c>
      <c r="J32" s="702">
        <v>-0.18582000000000001</v>
      </c>
      <c r="K32" s="705">
        <v>0.32094533333300002</v>
      </c>
    </row>
    <row r="33" spans="1:11" ht="14.4" customHeight="1" thickBot="1" x14ac:dyDescent="0.35">
      <c r="A33" s="723" t="s">
        <v>359</v>
      </c>
      <c r="B33" s="701">
        <v>120</v>
      </c>
      <c r="C33" s="701">
        <v>113.28391999999999</v>
      </c>
      <c r="D33" s="702">
        <v>-6.7160799999989997</v>
      </c>
      <c r="E33" s="703">
        <v>0.94403266666600005</v>
      </c>
      <c r="F33" s="701">
        <v>110</v>
      </c>
      <c r="G33" s="702">
        <v>36.666666666666003</v>
      </c>
      <c r="H33" s="704">
        <v>6.198499999999</v>
      </c>
      <c r="I33" s="701">
        <v>37.7211</v>
      </c>
      <c r="J33" s="702">
        <v>1.054433333333</v>
      </c>
      <c r="K33" s="705">
        <v>0.34291909090900002</v>
      </c>
    </row>
    <row r="34" spans="1:11" ht="14.4" customHeight="1" thickBot="1" x14ac:dyDescent="0.35">
      <c r="A34" s="723" t="s">
        <v>360</v>
      </c>
      <c r="B34" s="701">
        <v>65</v>
      </c>
      <c r="C34" s="701">
        <v>51.155090000000001</v>
      </c>
      <c r="D34" s="702">
        <v>-13.844909999999</v>
      </c>
      <c r="E34" s="703">
        <v>0.78700138461500002</v>
      </c>
      <c r="F34" s="701">
        <v>65</v>
      </c>
      <c r="G34" s="702">
        <v>21.666666666666</v>
      </c>
      <c r="H34" s="704">
        <v>4.219029999999</v>
      </c>
      <c r="I34" s="701">
        <v>13.4285</v>
      </c>
      <c r="J34" s="702">
        <v>-8.2381666666660003</v>
      </c>
      <c r="K34" s="705">
        <v>0.20659230769199999</v>
      </c>
    </row>
    <row r="35" spans="1:11" ht="14.4" customHeight="1" thickBot="1" x14ac:dyDescent="0.35">
      <c r="A35" s="723" t="s">
        <v>361</v>
      </c>
      <c r="B35" s="701">
        <v>255</v>
      </c>
      <c r="C35" s="701">
        <v>248.530020000001</v>
      </c>
      <c r="D35" s="702">
        <v>-6.4699799999990004</v>
      </c>
      <c r="E35" s="703">
        <v>0.97462752941099995</v>
      </c>
      <c r="F35" s="701">
        <v>230</v>
      </c>
      <c r="G35" s="702">
        <v>76.666666666666003</v>
      </c>
      <c r="H35" s="704">
        <v>4.6426999999990004</v>
      </c>
      <c r="I35" s="701">
        <v>48.191899999999997</v>
      </c>
      <c r="J35" s="702">
        <v>-28.474766666666</v>
      </c>
      <c r="K35" s="705">
        <v>0.20952999999999999</v>
      </c>
    </row>
    <row r="36" spans="1:11" ht="14.4" customHeight="1" thickBot="1" x14ac:dyDescent="0.35">
      <c r="A36" s="723" t="s">
        <v>362</v>
      </c>
      <c r="B36" s="701">
        <v>150</v>
      </c>
      <c r="C36" s="701">
        <v>737.63415000000202</v>
      </c>
      <c r="D36" s="702">
        <v>587.63415000000202</v>
      </c>
      <c r="E36" s="703">
        <v>4.9175610000000001</v>
      </c>
      <c r="F36" s="701">
        <v>150</v>
      </c>
      <c r="G36" s="702">
        <v>50</v>
      </c>
      <c r="H36" s="704">
        <v>0</v>
      </c>
      <c r="I36" s="701">
        <v>24.2</v>
      </c>
      <c r="J36" s="702">
        <v>-25.799999999998999</v>
      </c>
      <c r="K36" s="705">
        <v>0.16133333333300001</v>
      </c>
    </row>
    <row r="37" spans="1:11" ht="14.4" customHeight="1" thickBot="1" x14ac:dyDescent="0.35">
      <c r="A37" s="723" t="s">
        <v>363</v>
      </c>
      <c r="B37" s="701">
        <v>0</v>
      </c>
      <c r="C37" s="701">
        <v>6.8994099999999996</v>
      </c>
      <c r="D37" s="702">
        <v>6.8994099999999996</v>
      </c>
      <c r="E37" s="711" t="s">
        <v>341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12" t="s">
        <v>329</v>
      </c>
    </row>
    <row r="38" spans="1:11" ht="14.4" customHeight="1" thickBot="1" x14ac:dyDescent="0.35">
      <c r="A38" s="723" t="s">
        <v>364</v>
      </c>
      <c r="B38" s="701">
        <v>0</v>
      </c>
      <c r="C38" s="701">
        <v>0.58684999999999998</v>
      </c>
      <c r="D38" s="702">
        <v>0.58684999999999998</v>
      </c>
      <c r="E38" s="711" t="s">
        <v>341</v>
      </c>
      <c r="F38" s="701">
        <v>0</v>
      </c>
      <c r="G38" s="702">
        <v>0</v>
      </c>
      <c r="H38" s="704">
        <v>0</v>
      </c>
      <c r="I38" s="701">
        <v>1.1737</v>
      </c>
      <c r="J38" s="702">
        <v>1.1737</v>
      </c>
      <c r="K38" s="712" t="s">
        <v>341</v>
      </c>
    </row>
    <row r="39" spans="1:11" ht="14.4" customHeight="1" thickBot="1" x14ac:dyDescent="0.35">
      <c r="A39" s="722" t="s">
        <v>365</v>
      </c>
      <c r="B39" s="706">
        <v>430.23090336603099</v>
      </c>
      <c r="C39" s="706">
        <v>431.17270000000099</v>
      </c>
      <c r="D39" s="707">
        <v>0.94179663397000002</v>
      </c>
      <c r="E39" s="713">
        <v>1.002189049244</v>
      </c>
      <c r="F39" s="706">
        <v>409.73181614683102</v>
      </c>
      <c r="G39" s="707">
        <v>136.577272048944</v>
      </c>
      <c r="H39" s="709">
        <v>36.152449999999</v>
      </c>
      <c r="I39" s="706">
        <v>157.44701000000001</v>
      </c>
      <c r="J39" s="707">
        <v>20.869737951055999</v>
      </c>
      <c r="K39" s="714">
        <v>0.38426845022799999</v>
      </c>
    </row>
    <row r="40" spans="1:11" ht="14.4" customHeight="1" thickBot="1" x14ac:dyDescent="0.35">
      <c r="A40" s="723" t="s">
        <v>366</v>
      </c>
      <c r="B40" s="701">
        <v>368.744047367326</v>
      </c>
      <c r="C40" s="701">
        <v>385.65424000000098</v>
      </c>
      <c r="D40" s="702">
        <v>16.910192632674001</v>
      </c>
      <c r="E40" s="703">
        <v>1.0458588898000001</v>
      </c>
      <c r="F40" s="701">
        <v>363.02480434371898</v>
      </c>
      <c r="G40" s="702">
        <v>121.008268114573</v>
      </c>
      <c r="H40" s="704">
        <v>31.928149999999</v>
      </c>
      <c r="I40" s="701">
        <v>136.62248</v>
      </c>
      <c r="J40" s="702">
        <v>15.614211885426</v>
      </c>
      <c r="K40" s="705">
        <v>0.376344752108</v>
      </c>
    </row>
    <row r="41" spans="1:11" ht="14.4" customHeight="1" thickBot="1" x14ac:dyDescent="0.35">
      <c r="A41" s="723" t="s">
        <v>367</v>
      </c>
      <c r="B41" s="701">
        <v>61.486855998704002</v>
      </c>
      <c r="C41" s="701">
        <v>45.294440000000002</v>
      </c>
      <c r="D41" s="702">
        <v>-16.192415998704</v>
      </c>
      <c r="E41" s="703">
        <v>0.73665239935100002</v>
      </c>
      <c r="F41" s="701">
        <v>46.461570385210003</v>
      </c>
      <c r="G41" s="702">
        <v>15.487190128403</v>
      </c>
      <c r="H41" s="704">
        <v>4.2242999999990003</v>
      </c>
      <c r="I41" s="701">
        <v>20.824529999999999</v>
      </c>
      <c r="J41" s="702">
        <v>5.3373398715959999</v>
      </c>
      <c r="K41" s="705">
        <v>0.44820977481699997</v>
      </c>
    </row>
    <row r="42" spans="1:11" ht="14.4" customHeight="1" thickBot="1" x14ac:dyDescent="0.35">
      <c r="A42" s="723" t="s">
        <v>368</v>
      </c>
      <c r="B42" s="701">
        <v>0</v>
      </c>
      <c r="C42" s="701">
        <v>0.22402</v>
      </c>
      <c r="D42" s="702">
        <v>0.22402</v>
      </c>
      <c r="E42" s="711" t="s">
        <v>341</v>
      </c>
      <c r="F42" s="701">
        <v>0.24544141790099999</v>
      </c>
      <c r="G42" s="702">
        <v>8.1813805966999997E-2</v>
      </c>
      <c r="H42" s="704">
        <v>0</v>
      </c>
      <c r="I42" s="701">
        <v>0</v>
      </c>
      <c r="J42" s="702">
        <v>-8.1813805966999997E-2</v>
      </c>
      <c r="K42" s="705">
        <v>0</v>
      </c>
    </row>
    <row r="43" spans="1:11" ht="14.4" customHeight="1" thickBot="1" x14ac:dyDescent="0.35">
      <c r="A43" s="722" t="s">
        <v>369</v>
      </c>
      <c r="B43" s="706">
        <v>552.73270907408403</v>
      </c>
      <c r="C43" s="706">
        <v>610.73257000000103</v>
      </c>
      <c r="D43" s="707">
        <v>57.999860925916003</v>
      </c>
      <c r="E43" s="713">
        <v>1.104932926844</v>
      </c>
      <c r="F43" s="706">
        <v>585.52372477472295</v>
      </c>
      <c r="G43" s="707">
        <v>195.174574924908</v>
      </c>
      <c r="H43" s="709">
        <v>46.185169999998998</v>
      </c>
      <c r="I43" s="706">
        <v>206.54759000000001</v>
      </c>
      <c r="J43" s="707">
        <v>11.373015075092001</v>
      </c>
      <c r="K43" s="714">
        <v>0.352756995593</v>
      </c>
    </row>
    <row r="44" spans="1:11" ht="14.4" customHeight="1" thickBot="1" x14ac:dyDescent="0.35">
      <c r="A44" s="723" t="s">
        <v>370</v>
      </c>
      <c r="B44" s="701">
        <v>0</v>
      </c>
      <c r="C44" s="701">
        <v>7.1200799999999997</v>
      </c>
      <c r="D44" s="702">
        <v>7.1200799999999997</v>
      </c>
      <c r="E44" s="711" t="s">
        <v>329</v>
      </c>
      <c r="F44" s="701">
        <v>0</v>
      </c>
      <c r="G44" s="702">
        <v>0</v>
      </c>
      <c r="H44" s="704">
        <v>0</v>
      </c>
      <c r="I44" s="701">
        <v>3.9203999999989998</v>
      </c>
      <c r="J44" s="702">
        <v>3.9203999999989998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30</v>
      </c>
      <c r="C45" s="701">
        <v>29.786049999999999</v>
      </c>
      <c r="D45" s="702">
        <v>-0.213949999999</v>
      </c>
      <c r="E45" s="703">
        <v>0.99286833333299995</v>
      </c>
      <c r="F45" s="701">
        <v>30</v>
      </c>
      <c r="G45" s="702">
        <v>10</v>
      </c>
      <c r="H45" s="704">
        <v>2.8925299999990002</v>
      </c>
      <c r="I45" s="701">
        <v>14.991440000000001</v>
      </c>
      <c r="J45" s="702">
        <v>4.9914399999999999</v>
      </c>
      <c r="K45" s="705">
        <v>0.49971466666600001</v>
      </c>
    </row>
    <row r="46" spans="1:11" ht="14.4" customHeight="1" thickBot="1" x14ac:dyDescent="0.35">
      <c r="A46" s="723" t="s">
        <v>372</v>
      </c>
      <c r="B46" s="701">
        <v>256.74635799337699</v>
      </c>
      <c r="C46" s="701">
        <v>294.52219000000099</v>
      </c>
      <c r="D46" s="702">
        <v>37.775832006622998</v>
      </c>
      <c r="E46" s="703">
        <v>1.147132883604</v>
      </c>
      <c r="F46" s="701">
        <v>280</v>
      </c>
      <c r="G46" s="702">
        <v>93.333333333333002</v>
      </c>
      <c r="H46" s="704">
        <v>24.947089999999001</v>
      </c>
      <c r="I46" s="701">
        <v>96.721519999999998</v>
      </c>
      <c r="J46" s="702">
        <v>3.3881866666659999</v>
      </c>
      <c r="K46" s="705">
        <v>0.34543400000000002</v>
      </c>
    </row>
    <row r="47" spans="1:11" ht="14.4" customHeight="1" thickBot="1" x14ac:dyDescent="0.35">
      <c r="A47" s="723" t="s">
        <v>373</v>
      </c>
      <c r="B47" s="701">
        <v>80</v>
      </c>
      <c r="C47" s="701">
        <v>73.899929999999998</v>
      </c>
      <c r="D47" s="702">
        <v>-6.1000699999989996</v>
      </c>
      <c r="E47" s="703">
        <v>0.92374912499999995</v>
      </c>
      <c r="F47" s="701">
        <v>80</v>
      </c>
      <c r="G47" s="702">
        <v>26.666666666666</v>
      </c>
      <c r="H47" s="704">
        <v>8.413849999999</v>
      </c>
      <c r="I47" s="701">
        <v>27.23319</v>
      </c>
      <c r="J47" s="702">
        <v>0.56652333333299998</v>
      </c>
      <c r="K47" s="705">
        <v>0.34041487500000001</v>
      </c>
    </row>
    <row r="48" spans="1:11" ht="14.4" customHeight="1" thickBot="1" x14ac:dyDescent="0.35">
      <c r="A48" s="723" t="s">
        <v>374</v>
      </c>
      <c r="B48" s="701">
        <v>7.937193125227</v>
      </c>
      <c r="C48" s="701">
        <v>18.353359999999999</v>
      </c>
      <c r="D48" s="702">
        <v>10.416166874771999</v>
      </c>
      <c r="E48" s="703">
        <v>2.312323728355</v>
      </c>
      <c r="F48" s="701">
        <v>19.767688394962999</v>
      </c>
      <c r="G48" s="702">
        <v>6.5892294649869996</v>
      </c>
      <c r="H48" s="704">
        <v>0</v>
      </c>
      <c r="I48" s="701">
        <v>2.69258</v>
      </c>
      <c r="J48" s="702">
        <v>-3.896649464987</v>
      </c>
      <c r="K48" s="705">
        <v>0.13621117179700001</v>
      </c>
    </row>
    <row r="49" spans="1:11" ht="14.4" customHeight="1" thickBot="1" x14ac:dyDescent="0.35">
      <c r="A49" s="723" t="s">
        <v>375</v>
      </c>
      <c r="B49" s="701">
        <v>0.69008221482099996</v>
      </c>
      <c r="C49" s="701">
        <v>0.10465000000000001</v>
      </c>
      <c r="D49" s="702">
        <v>-0.58543221482100005</v>
      </c>
      <c r="E49" s="703">
        <v>0.15164859744500001</v>
      </c>
      <c r="F49" s="701">
        <v>0</v>
      </c>
      <c r="G49" s="702">
        <v>0</v>
      </c>
      <c r="H49" s="704">
        <v>0</v>
      </c>
      <c r="I49" s="701">
        <v>0.11434999999999999</v>
      </c>
      <c r="J49" s="702">
        <v>0.11434999999999999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0</v>
      </c>
      <c r="C50" s="701">
        <v>6.8530699999999998</v>
      </c>
      <c r="D50" s="702">
        <v>6.8530699999999998</v>
      </c>
      <c r="E50" s="711" t="s">
        <v>329</v>
      </c>
      <c r="F50" s="701">
        <v>0</v>
      </c>
      <c r="G50" s="702">
        <v>0</v>
      </c>
      <c r="H50" s="704">
        <v>1.1736999999990001</v>
      </c>
      <c r="I50" s="701">
        <v>4.3458399999999999</v>
      </c>
      <c r="J50" s="702">
        <v>4.3458399999999999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5.5613859763619997</v>
      </c>
      <c r="C51" s="701">
        <v>0.23144000000000001</v>
      </c>
      <c r="D51" s="702">
        <v>-5.3299459763619996</v>
      </c>
      <c r="E51" s="703">
        <v>4.1615525515000001E-2</v>
      </c>
      <c r="F51" s="701">
        <v>0</v>
      </c>
      <c r="G51" s="702">
        <v>0</v>
      </c>
      <c r="H51" s="704">
        <v>0.13613999999900001</v>
      </c>
      <c r="I51" s="701">
        <v>0.31759999999999999</v>
      </c>
      <c r="J51" s="702">
        <v>0.31759999999999999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46</v>
      </c>
      <c r="C52" s="701">
        <v>52.18065</v>
      </c>
      <c r="D52" s="702">
        <v>6.18065</v>
      </c>
      <c r="E52" s="703">
        <v>1.1343619565209999</v>
      </c>
      <c r="F52" s="701">
        <v>50</v>
      </c>
      <c r="G52" s="702">
        <v>16.666666666666</v>
      </c>
      <c r="H52" s="704">
        <v>0.47267999999900001</v>
      </c>
      <c r="I52" s="701">
        <v>11.66075</v>
      </c>
      <c r="J52" s="702">
        <v>-5.0059166666659998</v>
      </c>
      <c r="K52" s="705">
        <v>0.23321500000000001</v>
      </c>
    </row>
    <row r="53" spans="1:11" ht="14.4" customHeight="1" thickBot="1" x14ac:dyDescent="0.35">
      <c r="A53" s="723" t="s">
        <v>379</v>
      </c>
      <c r="B53" s="701">
        <v>25.797689764295001</v>
      </c>
      <c r="C53" s="701">
        <v>26.91985</v>
      </c>
      <c r="D53" s="702">
        <v>1.1221602357039999</v>
      </c>
      <c r="E53" s="703">
        <v>1.043498477807</v>
      </c>
      <c r="F53" s="701">
        <v>25.756036379758999</v>
      </c>
      <c r="G53" s="702">
        <v>8.5853454599190009</v>
      </c>
      <c r="H53" s="704">
        <v>1.558479999999</v>
      </c>
      <c r="I53" s="701">
        <v>6.0650899999999996</v>
      </c>
      <c r="J53" s="702">
        <v>-2.5202554599189999</v>
      </c>
      <c r="K53" s="705">
        <v>0.235482273381</v>
      </c>
    </row>
    <row r="54" spans="1:11" ht="14.4" customHeight="1" thickBot="1" x14ac:dyDescent="0.35">
      <c r="A54" s="723" t="s">
        <v>380</v>
      </c>
      <c r="B54" s="701">
        <v>0</v>
      </c>
      <c r="C54" s="701">
        <v>0.56399999999999995</v>
      </c>
      <c r="D54" s="702">
        <v>0.56399999999999995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2.04006</v>
      </c>
      <c r="D55" s="702">
        <v>2.04006</v>
      </c>
      <c r="E55" s="711" t="s">
        <v>329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100</v>
      </c>
      <c r="C56" s="701">
        <v>98.157240000000002</v>
      </c>
      <c r="D56" s="702">
        <v>-1.8427599999990001</v>
      </c>
      <c r="E56" s="703">
        <v>0.98157240000000001</v>
      </c>
      <c r="F56" s="701">
        <v>100</v>
      </c>
      <c r="G56" s="702">
        <v>33.333333333333002</v>
      </c>
      <c r="H56" s="704">
        <v>6.5906999999989999</v>
      </c>
      <c r="I56" s="701">
        <v>38.484830000000002</v>
      </c>
      <c r="J56" s="702">
        <v>5.1514966666659996</v>
      </c>
      <c r="K56" s="705">
        <v>0.38484829999999998</v>
      </c>
    </row>
    <row r="57" spans="1:11" ht="14.4" customHeight="1" thickBot="1" x14ac:dyDescent="0.35">
      <c r="A57" s="722" t="s">
        <v>383</v>
      </c>
      <c r="B57" s="706">
        <v>100.82441295128901</v>
      </c>
      <c r="C57" s="706">
        <v>121.00241</v>
      </c>
      <c r="D57" s="707">
        <v>20.177997048710001</v>
      </c>
      <c r="E57" s="713">
        <v>1.2001300722520001</v>
      </c>
      <c r="F57" s="706">
        <v>107.07219679763401</v>
      </c>
      <c r="G57" s="707">
        <v>35.690732265877998</v>
      </c>
      <c r="H57" s="709">
        <v>26.771279999998999</v>
      </c>
      <c r="I57" s="706">
        <v>56.990279999998997</v>
      </c>
      <c r="J57" s="707">
        <v>21.299547734120999</v>
      </c>
      <c r="K57" s="714">
        <v>0.53226030383599998</v>
      </c>
    </row>
    <row r="58" spans="1:11" ht="14.4" customHeight="1" thickBot="1" x14ac:dyDescent="0.35">
      <c r="A58" s="723" t="s">
        <v>384</v>
      </c>
      <c r="B58" s="701">
        <v>1.1272225214880001</v>
      </c>
      <c r="C58" s="701">
        <v>2.71096</v>
      </c>
      <c r="D58" s="702">
        <v>1.5837374785110001</v>
      </c>
      <c r="E58" s="703">
        <v>2.4049909829859999</v>
      </c>
      <c r="F58" s="701">
        <v>2.3976751772810001</v>
      </c>
      <c r="G58" s="702">
        <v>0.79922505909300001</v>
      </c>
      <c r="H58" s="704">
        <v>0</v>
      </c>
      <c r="I58" s="701">
        <v>1.1614800000000001</v>
      </c>
      <c r="J58" s="702">
        <v>0.36225494090600002</v>
      </c>
      <c r="K58" s="705">
        <v>0.48441924536100001</v>
      </c>
    </row>
    <row r="59" spans="1:11" ht="14.4" customHeight="1" thickBot="1" x14ac:dyDescent="0.3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1.6613299999990001</v>
      </c>
      <c r="I59" s="701">
        <v>1.6613299999990001</v>
      </c>
      <c r="J59" s="702">
        <v>1.6613299999990001</v>
      </c>
      <c r="K59" s="712" t="s">
        <v>341</v>
      </c>
    </row>
    <row r="60" spans="1:11" ht="14.4" customHeight="1" thickBot="1" x14ac:dyDescent="0.35">
      <c r="A60" s="723" t="s">
        <v>386</v>
      </c>
      <c r="B60" s="701">
        <v>95.946592122656</v>
      </c>
      <c r="C60" s="701">
        <v>106.66588</v>
      </c>
      <c r="D60" s="702">
        <v>10.719287877343</v>
      </c>
      <c r="E60" s="703">
        <v>1.11172140292</v>
      </c>
      <c r="F60" s="701">
        <v>91.866270976528</v>
      </c>
      <c r="G60" s="702">
        <v>30.622090325508999</v>
      </c>
      <c r="H60" s="704">
        <v>23.655999999999</v>
      </c>
      <c r="I60" s="701">
        <v>52.098999999999002</v>
      </c>
      <c r="J60" s="702">
        <v>21.476909674489999</v>
      </c>
      <c r="K60" s="705">
        <v>0.567117827317</v>
      </c>
    </row>
    <row r="61" spans="1:11" ht="14.4" customHeight="1" thickBot="1" x14ac:dyDescent="0.35">
      <c r="A61" s="723" t="s">
        <v>387</v>
      </c>
      <c r="B61" s="701">
        <v>0</v>
      </c>
      <c r="C61" s="701">
        <v>2.681</v>
      </c>
      <c r="D61" s="702">
        <v>2.681</v>
      </c>
      <c r="E61" s="711" t="s">
        <v>329</v>
      </c>
      <c r="F61" s="701">
        <v>2.2576282236740002</v>
      </c>
      <c r="G61" s="702">
        <v>0.752542741224</v>
      </c>
      <c r="H61" s="704">
        <v>0</v>
      </c>
      <c r="I61" s="701">
        <v>0</v>
      </c>
      <c r="J61" s="702">
        <v>-0.752542741224</v>
      </c>
      <c r="K61" s="705">
        <v>0</v>
      </c>
    </row>
    <row r="62" spans="1:11" ht="14.4" customHeight="1" thickBot="1" x14ac:dyDescent="0.35">
      <c r="A62" s="723" t="s">
        <v>388</v>
      </c>
      <c r="B62" s="701">
        <v>3.750598307143</v>
      </c>
      <c r="C62" s="701">
        <v>8.9445700000000006</v>
      </c>
      <c r="D62" s="702">
        <v>5.1939716928559996</v>
      </c>
      <c r="E62" s="703">
        <v>2.3848381691429998</v>
      </c>
      <c r="F62" s="701">
        <v>10.550622420150001</v>
      </c>
      <c r="G62" s="702">
        <v>3.5168741400500001</v>
      </c>
      <c r="H62" s="704">
        <v>1.453949999999</v>
      </c>
      <c r="I62" s="701">
        <v>2.0684699999989999</v>
      </c>
      <c r="J62" s="702">
        <v>-1.4484041400500001</v>
      </c>
      <c r="K62" s="705">
        <v>0.196051940599</v>
      </c>
    </row>
    <row r="63" spans="1:11" ht="14.4" customHeight="1" thickBot="1" x14ac:dyDescent="0.35">
      <c r="A63" s="722" t="s">
        <v>389</v>
      </c>
      <c r="B63" s="706">
        <v>789.15487441259904</v>
      </c>
      <c r="C63" s="706">
        <v>818.87422000000197</v>
      </c>
      <c r="D63" s="707">
        <v>29.719345587402</v>
      </c>
      <c r="E63" s="713">
        <v>1.0376597123719999</v>
      </c>
      <c r="F63" s="706">
        <v>743</v>
      </c>
      <c r="G63" s="707">
        <v>247.666666666667</v>
      </c>
      <c r="H63" s="709">
        <v>54.845399999999003</v>
      </c>
      <c r="I63" s="706">
        <v>309.91692</v>
      </c>
      <c r="J63" s="707">
        <v>62.250253333332999</v>
      </c>
      <c r="K63" s="714">
        <v>0.41711563930000001</v>
      </c>
    </row>
    <row r="64" spans="1:11" ht="14.4" customHeight="1" thickBot="1" x14ac:dyDescent="0.35">
      <c r="A64" s="723" t="s">
        <v>390</v>
      </c>
      <c r="B64" s="701">
        <v>49.154874412599</v>
      </c>
      <c r="C64" s="701">
        <v>34.443150000000003</v>
      </c>
      <c r="D64" s="702">
        <v>-14.711724412599001</v>
      </c>
      <c r="E64" s="703">
        <v>0.70070670328399998</v>
      </c>
      <c r="F64" s="701">
        <v>0</v>
      </c>
      <c r="G64" s="702">
        <v>0</v>
      </c>
      <c r="H64" s="704">
        <v>4.5301899999990001</v>
      </c>
      <c r="I64" s="701">
        <v>9.4513199999990007</v>
      </c>
      <c r="J64" s="702">
        <v>9.4513199999990007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2.7152400000000001</v>
      </c>
      <c r="D65" s="702">
        <v>2.7152400000000001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36.584060000000001</v>
      </c>
      <c r="D66" s="702">
        <v>36.584060000000001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235</v>
      </c>
      <c r="C67" s="701">
        <v>227.32137</v>
      </c>
      <c r="D67" s="702">
        <v>-7.678629999999</v>
      </c>
      <c r="E67" s="703">
        <v>0.96732497872300005</v>
      </c>
      <c r="F67" s="701">
        <v>230</v>
      </c>
      <c r="G67" s="702">
        <v>76.666666666666003</v>
      </c>
      <c r="H67" s="704">
        <v>13.552869999999</v>
      </c>
      <c r="I67" s="701">
        <v>82.867900000000006</v>
      </c>
      <c r="J67" s="702">
        <v>6.2012333333329996</v>
      </c>
      <c r="K67" s="705">
        <v>0.36029521739100001</v>
      </c>
    </row>
    <row r="68" spans="1:11" ht="14.4" customHeight="1" thickBot="1" x14ac:dyDescent="0.35">
      <c r="A68" s="723" t="s">
        <v>394</v>
      </c>
      <c r="B68" s="701">
        <v>330</v>
      </c>
      <c r="C68" s="701">
        <v>358.67818000000102</v>
      </c>
      <c r="D68" s="702">
        <v>28.678180000000001</v>
      </c>
      <c r="E68" s="703">
        <v>1.086903575757</v>
      </c>
      <c r="F68" s="701">
        <v>355</v>
      </c>
      <c r="G68" s="702">
        <v>118.333333333333</v>
      </c>
      <c r="H68" s="704">
        <v>28.034939999999001</v>
      </c>
      <c r="I68" s="701">
        <v>167.79613000000001</v>
      </c>
      <c r="J68" s="702">
        <v>49.462796666666001</v>
      </c>
      <c r="K68" s="705">
        <v>0.47266515492900002</v>
      </c>
    </row>
    <row r="69" spans="1:11" ht="14.4" customHeight="1" thickBot="1" x14ac:dyDescent="0.35">
      <c r="A69" s="723" t="s">
        <v>395</v>
      </c>
      <c r="B69" s="701">
        <v>175</v>
      </c>
      <c r="C69" s="701">
        <v>159.13221999999999</v>
      </c>
      <c r="D69" s="702">
        <v>-15.867779999999</v>
      </c>
      <c r="E69" s="703">
        <v>0.90932697142800001</v>
      </c>
      <c r="F69" s="701">
        <v>158</v>
      </c>
      <c r="G69" s="702">
        <v>52.666666666666003</v>
      </c>
      <c r="H69" s="704">
        <v>8.7273999999989993</v>
      </c>
      <c r="I69" s="701">
        <v>49.801569999999998</v>
      </c>
      <c r="J69" s="702">
        <v>-2.865096666666</v>
      </c>
      <c r="K69" s="705">
        <v>0.31519981012600001</v>
      </c>
    </row>
    <row r="70" spans="1:11" ht="14.4" customHeight="1" thickBot="1" x14ac:dyDescent="0.35">
      <c r="A70" s="722" t="s">
        <v>396</v>
      </c>
      <c r="B70" s="706">
        <v>0</v>
      </c>
      <c r="C70" s="706">
        <v>0.72750000000000004</v>
      </c>
      <c r="D70" s="707">
        <v>0.72750000000000004</v>
      </c>
      <c r="E70" s="708" t="s">
        <v>341</v>
      </c>
      <c r="F70" s="706">
        <v>0</v>
      </c>
      <c r="G70" s="707">
        <v>0</v>
      </c>
      <c r="H70" s="709">
        <v>0</v>
      </c>
      <c r="I70" s="706">
        <v>0.79200000000000004</v>
      </c>
      <c r="J70" s="707">
        <v>0.79200000000000004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0.72750000000000004</v>
      </c>
      <c r="D71" s="702">
        <v>0.72750000000000004</v>
      </c>
      <c r="E71" s="711" t="s">
        <v>341</v>
      </c>
      <c r="F71" s="701">
        <v>0</v>
      </c>
      <c r="G71" s="702">
        <v>0</v>
      </c>
      <c r="H71" s="704">
        <v>0</v>
      </c>
      <c r="I71" s="701">
        <v>0.79200000000000004</v>
      </c>
      <c r="J71" s="702">
        <v>0.79200000000000004</v>
      </c>
      <c r="K71" s="712" t="s">
        <v>329</v>
      </c>
    </row>
    <row r="72" spans="1:11" ht="14.4" customHeight="1" thickBot="1" x14ac:dyDescent="0.35">
      <c r="A72" s="722" t="s">
        <v>398</v>
      </c>
      <c r="B72" s="706">
        <v>0</v>
      </c>
      <c r="C72" s="706">
        <v>25.732970000000002</v>
      </c>
      <c r="D72" s="707">
        <v>25.732970000000002</v>
      </c>
      <c r="E72" s="708" t="s">
        <v>341</v>
      </c>
      <c r="F72" s="706">
        <v>0</v>
      </c>
      <c r="G72" s="707">
        <v>0</v>
      </c>
      <c r="H72" s="709">
        <v>0</v>
      </c>
      <c r="I72" s="706">
        <v>0</v>
      </c>
      <c r="J72" s="707">
        <v>0</v>
      </c>
      <c r="K72" s="710" t="s">
        <v>329</v>
      </c>
    </row>
    <row r="73" spans="1:11" ht="14.4" customHeight="1" thickBot="1" x14ac:dyDescent="0.35">
      <c r="A73" s="723" t="s">
        <v>399</v>
      </c>
      <c r="B73" s="701">
        <v>0</v>
      </c>
      <c r="C73" s="701">
        <v>20.172969999999999</v>
      </c>
      <c r="D73" s="702">
        <v>20.172969999999999</v>
      </c>
      <c r="E73" s="711" t="s">
        <v>341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0</v>
      </c>
      <c r="C74" s="701">
        <v>5.56</v>
      </c>
      <c r="D74" s="702">
        <v>5.56</v>
      </c>
      <c r="E74" s="711" t="s">
        <v>341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329</v>
      </c>
    </row>
    <row r="75" spans="1:11" ht="14.4" customHeight="1" thickBot="1" x14ac:dyDescent="0.35">
      <c r="A75" s="721" t="s">
        <v>42</v>
      </c>
      <c r="B75" s="701">
        <v>1119.73471755425</v>
      </c>
      <c r="C75" s="701">
        <v>1088.0940000000001</v>
      </c>
      <c r="D75" s="702">
        <v>-31.640717554249999</v>
      </c>
      <c r="E75" s="703">
        <v>0.97174266631299999</v>
      </c>
      <c r="F75" s="701">
        <v>1191.79862211254</v>
      </c>
      <c r="G75" s="702">
        <v>397.26620737084801</v>
      </c>
      <c r="H75" s="704">
        <v>92.607999999998995</v>
      </c>
      <c r="I75" s="701">
        <v>484.32799999999997</v>
      </c>
      <c r="J75" s="702">
        <v>87.061792629151</v>
      </c>
      <c r="K75" s="705">
        <v>0.40638409124899999</v>
      </c>
    </row>
    <row r="76" spans="1:11" ht="14.4" customHeight="1" thickBot="1" x14ac:dyDescent="0.35">
      <c r="A76" s="722" t="s">
        <v>401</v>
      </c>
      <c r="B76" s="706">
        <v>1119.73471755425</v>
      </c>
      <c r="C76" s="706">
        <v>1088.0940000000001</v>
      </c>
      <c r="D76" s="707">
        <v>-31.640717554249999</v>
      </c>
      <c r="E76" s="713">
        <v>0.97174266631299999</v>
      </c>
      <c r="F76" s="706">
        <v>1191.79862211254</v>
      </c>
      <c r="G76" s="707">
        <v>397.26620737084801</v>
      </c>
      <c r="H76" s="709">
        <v>92.607999999998995</v>
      </c>
      <c r="I76" s="706">
        <v>484.32799999999997</v>
      </c>
      <c r="J76" s="707">
        <v>87.061792629151</v>
      </c>
      <c r="K76" s="714">
        <v>0.40638409124899999</v>
      </c>
    </row>
    <row r="77" spans="1:11" ht="14.4" customHeight="1" thickBot="1" x14ac:dyDescent="0.35">
      <c r="A77" s="723" t="s">
        <v>402</v>
      </c>
      <c r="B77" s="701">
        <v>149.05152525558</v>
      </c>
      <c r="C77" s="701">
        <v>145.68</v>
      </c>
      <c r="D77" s="702">
        <v>-3.3715252555799999</v>
      </c>
      <c r="E77" s="703">
        <v>0.97738013583000005</v>
      </c>
      <c r="F77" s="701">
        <v>187.71541809264301</v>
      </c>
      <c r="G77" s="702">
        <v>62.571806030879998</v>
      </c>
      <c r="H77" s="704">
        <v>15.739999999999</v>
      </c>
      <c r="I77" s="701">
        <v>65.81</v>
      </c>
      <c r="J77" s="702">
        <v>3.238193969119</v>
      </c>
      <c r="K77" s="705">
        <v>0.35058388207300001</v>
      </c>
    </row>
    <row r="78" spans="1:11" ht="14.4" customHeight="1" thickBot="1" x14ac:dyDescent="0.35">
      <c r="A78" s="723" t="s">
        <v>403</v>
      </c>
      <c r="B78" s="701">
        <v>245.79845639944699</v>
      </c>
      <c r="C78" s="701">
        <v>259.74400000000003</v>
      </c>
      <c r="D78" s="702">
        <v>13.945543600553</v>
      </c>
      <c r="E78" s="703">
        <v>1.056735684205</v>
      </c>
      <c r="F78" s="701">
        <v>256.24869536919698</v>
      </c>
      <c r="G78" s="702">
        <v>85.416231789731995</v>
      </c>
      <c r="H78" s="704">
        <v>22.047999999999</v>
      </c>
      <c r="I78" s="701">
        <v>88.849000000000004</v>
      </c>
      <c r="J78" s="702">
        <v>3.4327682102670001</v>
      </c>
      <c r="K78" s="705">
        <v>0.34672957016200001</v>
      </c>
    </row>
    <row r="79" spans="1:11" ht="14.4" customHeight="1" thickBot="1" x14ac:dyDescent="0.35">
      <c r="A79" s="723" t="s">
        <v>404</v>
      </c>
      <c r="B79" s="701">
        <v>724.88473589922501</v>
      </c>
      <c r="C79" s="701">
        <v>682.67000000000098</v>
      </c>
      <c r="D79" s="702">
        <v>-42.214735899223001</v>
      </c>
      <c r="E79" s="703">
        <v>0.94176351934500002</v>
      </c>
      <c r="F79" s="701">
        <v>747.83450865070495</v>
      </c>
      <c r="G79" s="702">
        <v>249.27816955023499</v>
      </c>
      <c r="H79" s="704">
        <v>54.819999999998998</v>
      </c>
      <c r="I79" s="701">
        <v>329.66899999999998</v>
      </c>
      <c r="J79" s="702">
        <v>80.390830449765005</v>
      </c>
      <c r="K79" s="705">
        <v>0.44083148903399999</v>
      </c>
    </row>
    <row r="80" spans="1:11" ht="14.4" customHeight="1" thickBot="1" x14ac:dyDescent="0.35">
      <c r="A80" s="724" t="s">
        <v>405</v>
      </c>
      <c r="B80" s="706">
        <v>2723.7319765296602</v>
      </c>
      <c r="C80" s="706">
        <v>2715.97478</v>
      </c>
      <c r="D80" s="707">
        <v>-7.7571965296589998</v>
      </c>
      <c r="E80" s="713">
        <v>0.99715199711400004</v>
      </c>
      <c r="F80" s="706">
        <v>2808.7493209190902</v>
      </c>
      <c r="G80" s="707">
        <v>936.24977363969595</v>
      </c>
      <c r="H80" s="709">
        <v>251.32567999999901</v>
      </c>
      <c r="I80" s="706">
        <v>902.18207999999902</v>
      </c>
      <c r="J80" s="707">
        <v>-34.067693639696998</v>
      </c>
      <c r="K80" s="714">
        <v>0.321204200489</v>
      </c>
    </row>
    <row r="81" spans="1:11" ht="14.4" customHeight="1" thickBot="1" x14ac:dyDescent="0.35">
      <c r="A81" s="721" t="s">
        <v>45</v>
      </c>
      <c r="B81" s="701">
        <v>1211.5734684962799</v>
      </c>
      <c r="C81" s="701">
        <v>1004.16496</v>
      </c>
      <c r="D81" s="702">
        <v>-207.408508496275</v>
      </c>
      <c r="E81" s="703">
        <v>0.82881062198</v>
      </c>
      <c r="F81" s="701">
        <v>1278.1968304642101</v>
      </c>
      <c r="G81" s="702">
        <v>426.065610154735</v>
      </c>
      <c r="H81" s="704">
        <v>98.688969999999003</v>
      </c>
      <c r="I81" s="701">
        <v>328.21302999999898</v>
      </c>
      <c r="J81" s="702">
        <v>-97.852580154736003</v>
      </c>
      <c r="K81" s="705">
        <v>0.25677815980800001</v>
      </c>
    </row>
    <row r="82" spans="1:11" ht="14.4" customHeight="1" thickBot="1" x14ac:dyDescent="0.35">
      <c r="A82" s="725" t="s">
        <v>406</v>
      </c>
      <c r="B82" s="701">
        <v>1211.5734684962799</v>
      </c>
      <c r="C82" s="701">
        <v>1004.16496</v>
      </c>
      <c r="D82" s="702">
        <v>-207.408508496275</v>
      </c>
      <c r="E82" s="703">
        <v>0.82881062198</v>
      </c>
      <c r="F82" s="701">
        <v>1278.1968304642101</v>
      </c>
      <c r="G82" s="702">
        <v>426.065610154735</v>
      </c>
      <c r="H82" s="704">
        <v>98.688969999999003</v>
      </c>
      <c r="I82" s="701">
        <v>328.21302999999898</v>
      </c>
      <c r="J82" s="702">
        <v>-97.852580154736003</v>
      </c>
      <c r="K82" s="705">
        <v>0.25677815980800001</v>
      </c>
    </row>
    <row r="83" spans="1:11" ht="14.4" customHeight="1" thickBot="1" x14ac:dyDescent="0.35">
      <c r="A83" s="723" t="s">
        <v>407</v>
      </c>
      <c r="B83" s="701">
        <v>797.45637578106096</v>
      </c>
      <c r="C83" s="701">
        <v>591.23814000000095</v>
      </c>
      <c r="D83" s="702">
        <v>-206.21823578105901</v>
      </c>
      <c r="E83" s="703">
        <v>0.74140499462499998</v>
      </c>
      <c r="F83" s="701">
        <v>458.201307034693</v>
      </c>
      <c r="G83" s="702">
        <v>152.73376901156399</v>
      </c>
      <c r="H83" s="704">
        <v>97.514639999999005</v>
      </c>
      <c r="I83" s="701">
        <v>311.19690999999898</v>
      </c>
      <c r="J83" s="702">
        <v>158.46314098843499</v>
      </c>
      <c r="K83" s="705">
        <v>0.67917071650000005</v>
      </c>
    </row>
    <row r="84" spans="1:11" ht="14.4" customHeight="1" thickBot="1" x14ac:dyDescent="0.35">
      <c r="A84" s="723" t="s">
        <v>408</v>
      </c>
      <c r="B84" s="701">
        <v>0</v>
      </c>
      <c r="C84" s="701">
        <v>0.78649999999999998</v>
      </c>
      <c r="D84" s="702">
        <v>0.78649999999999998</v>
      </c>
      <c r="E84" s="711" t="s">
        <v>341</v>
      </c>
      <c r="F84" s="701">
        <v>1.5879729172370001</v>
      </c>
      <c r="G84" s="702">
        <v>0.529324305745</v>
      </c>
      <c r="H84" s="704">
        <v>0</v>
      </c>
      <c r="I84" s="701">
        <v>0</v>
      </c>
      <c r="J84" s="702">
        <v>-0.529324305745</v>
      </c>
      <c r="K84" s="705">
        <v>0</v>
      </c>
    </row>
    <row r="85" spans="1:11" ht="14.4" customHeight="1" thickBot="1" x14ac:dyDescent="0.35">
      <c r="A85" s="723" t="s">
        <v>409</v>
      </c>
      <c r="B85" s="701">
        <v>57.586011181667999</v>
      </c>
      <c r="C85" s="701">
        <v>16.16103</v>
      </c>
      <c r="D85" s="702">
        <v>-41.424981181668002</v>
      </c>
      <c r="E85" s="703">
        <v>0.28064159451800003</v>
      </c>
      <c r="F85" s="701">
        <v>0.84164593461899995</v>
      </c>
      <c r="G85" s="702">
        <v>0.28054864487300002</v>
      </c>
      <c r="H85" s="704">
        <v>0.24799999999899999</v>
      </c>
      <c r="I85" s="701">
        <v>2.3144999999999998</v>
      </c>
      <c r="J85" s="702">
        <v>2.0339513551259998</v>
      </c>
      <c r="K85" s="705">
        <v>2.7499687277009999</v>
      </c>
    </row>
    <row r="86" spans="1:11" ht="14.4" customHeight="1" thickBot="1" x14ac:dyDescent="0.35">
      <c r="A86" s="723" t="s">
        <v>410</v>
      </c>
      <c r="B86" s="701">
        <v>257.39562495103502</v>
      </c>
      <c r="C86" s="701">
        <v>294.65855000000101</v>
      </c>
      <c r="D86" s="702">
        <v>37.262925048965002</v>
      </c>
      <c r="E86" s="703">
        <v>1.1447690692329999</v>
      </c>
      <c r="F86" s="701">
        <v>696.77207318909996</v>
      </c>
      <c r="G86" s="702">
        <v>232.2573577297</v>
      </c>
      <c r="H86" s="704">
        <v>0</v>
      </c>
      <c r="I86" s="701">
        <v>2.1779999999989998</v>
      </c>
      <c r="J86" s="702">
        <v>-230.07935772970001</v>
      </c>
      <c r="K86" s="705">
        <v>3.1258428449999999E-3</v>
      </c>
    </row>
    <row r="87" spans="1:11" ht="14.4" customHeight="1" thickBot="1" x14ac:dyDescent="0.35">
      <c r="A87" s="723" t="s">
        <v>411</v>
      </c>
      <c r="B87" s="701">
        <v>99.135456582513001</v>
      </c>
      <c r="C87" s="701">
        <v>100.75809</v>
      </c>
      <c r="D87" s="702">
        <v>1.6226334174870001</v>
      </c>
      <c r="E87" s="703">
        <v>1.016367841269</v>
      </c>
      <c r="F87" s="701">
        <v>99.138781794582997</v>
      </c>
      <c r="G87" s="702">
        <v>33.046260598194003</v>
      </c>
      <c r="H87" s="704">
        <v>0.92632999999900001</v>
      </c>
      <c r="I87" s="701">
        <v>11.815770000000001</v>
      </c>
      <c r="J87" s="702">
        <v>-21.230490598193999</v>
      </c>
      <c r="K87" s="705">
        <v>0.11918413547200001</v>
      </c>
    </row>
    <row r="88" spans="1:11" ht="14.4" customHeight="1" thickBot="1" x14ac:dyDescent="0.35">
      <c r="A88" s="723" t="s">
        <v>412</v>
      </c>
      <c r="B88" s="701">
        <v>0</v>
      </c>
      <c r="C88" s="701">
        <v>0.56264999999999998</v>
      </c>
      <c r="D88" s="702">
        <v>0.56264999999999998</v>
      </c>
      <c r="E88" s="711" t="s">
        <v>341</v>
      </c>
      <c r="F88" s="701">
        <v>0.297356767079</v>
      </c>
      <c r="G88" s="702">
        <v>9.9118922358999995E-2</v>
      </c>
      <c r="H88" s="704">
        <v>0</v>
      </c>
      <c r="I88" s="701">
        <v>0.70784999999999998</v>
      </c>
      <c r="J88" s="702">
        <v>0.60873107764000001</v>
      </c>
      <c r="K88" s="705">
        <v>2.38047382258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4.7849519151519999</v>
      </c>
      <c r="G89" s="702">
        <v>1.594983971717</v>
      </c>
      <c r="H89" s="704">
        <v>0</v>
      </c>
      <c r="I89" s="701">
        <v>0</v>
      </c>
      <c r="J89" s="702">
        <v>-1.594983971717</v>
      </c>
      <c r="K89" s="705">
        <v>0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12.514110484374999</v>
      </c>
      <c r="G90" s="702">
        <v>4.1713701614580003</v>
      </c>
      <c r="H90" s="704">
        <v>0</v>
      </c>
      <c r="I90" s="701">
        <v>0</v>
      </c>
      <c r="J90" s="702">
        <v>-4.1713701614580003</v>
      </c>
      <c r="K90" s="705">
        <v>0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4.0586304273650002</v>
      </c>
      <c r="G91" s="702">
        <v>1.3528768091209999</v>
      </c>
      <c r="H91" s="704">
        <v>0</v>
      </c>
      <c r="I91" s="701">
        <v>0</v>
      </c>
      <c r="J91" s="702">
        <v>-1.3528768091209999</v>
      </c>
      <c r="K91" s="705">
        <v>0</v>
      </c>
    </row>
    <row r="92" spans="1:11" ht="14.4" customHeight="1" thickBot="1" x14ac:dyDescent="0.35">
      <c r="A92" s="726" t="s">
        <v>46</v>
      </c>
      <c r="B92" s="706">
        <v>0</v>
      </c>
      <c r="C92" s="706">
        <v>171.505</v>
      </c>
      <c r="D92" s="707">
        <v>171.505</v>
      </c>
      <c r="E92" s="708" t="s">
        <v>329</v>
      </c>
      <c r="F92" s="706">
        <v>0</v>
      </c>
      <c r="G92" s="707">
        <v>0</v>
      </c>
      <c r="H92" s="709">
        <v>27.506999999999</v>
      </c>
      <c r="I92" s="706">
        <v>36.318999999999001</v>
      </c>
      <c r="J92" s="707">
        <v>36.318999999999001</v>
      </c>
      <c r="K92" s="710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125.366</v>
      </c>
      <c r="D93" s="707">
        <v>125.366</v>
      </c>
      <c r="E93" s="708" t="s">
        <v>329</v>
      </c>
      <c r="F93" s="706">
        <v>0</v>
      </c>
      <c r="G93" s="707">
        <v>0</v>
      </c>
      <c r="H93" s="709">
        <v>27.506999999999</v>
      </c>
      <c r="I93" s="706">
        <v>36.318999999999001</v>
      </c>
      <c r="J93" s="707">
        <v>36.318999999999001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115.29600000000001</v>
      </c>
      <c r="D94" s="702">
        <v>115.29600000000001</v>
      </c>
      <c r="E94" s="711" t="s">
        <v>329</v>
      </c>
      <c r="F94" s="701">
        <v>0</v>
      </c>
      <c r="G94" s="702">
        <v>0</v>
      </c>
      <c r="H94" s="704">
        <v>27.506999999999</v>
      </c>
      <c r="I94" s="701">
        <v>36.318999999999001</v>
      </c>
      <c r="J94" s="702">
        <v>36.318999999999001</v>
      </c>
      <c r="K94" s="712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10.07</v>
      </c>
      <c r="D95" s="702">
        <v>10.07</v>
      </c>
      <c r="E95" s="711" t="s">
        <v>329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" customHeight="1" thickBot="1" x14ac:dyDescent="0.35">
      <c r="A96" s="722" t="s">
        <v>419</v>
      </c>
      <c r="B96" s="706">
        <v>0</v>
      </c>
      <c r="C96" s="706">
        <v>46.139000000000003</v>
      </c>
      <c r="D96" s="707">
        <v>46.139000000000003</v>
      </c>
      <c r="E96" s="708" t="s">
        <v>329</v>
      </c>
      <c r="F96" s="706">
        <v>0</v>
      </c>
      <c r="G96" s="707">
        <v>0</v>
      </c>
      <c r="H96" s="709">
        <v>0</v>
      </c>
      <c r="I96" s="706">
        <v>0</v>
      </c>
      <c r="J96" s="707">
        <v>0</v>
      </c>
      <c r="K96" s="710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21.154</v>
      </c>
      <c r="D97" s="702">
        <v>21.154</v>
      </c>
      <c r="E97" s="711" t="s">
        <v>329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329</v>
      </c>
    </row>
    <row r="98" spans="1:11" ht="14.4" customHeight="1" thickBot="1" x14ac:dyDescent="0.35">
      <c r="A98" s="723" t="s">
        <v>421</v>
      </c>
      <c r="B98" s="701">
        <v>0</v>
      </c>
      <c r="C98" s="701">
        <v>24.984999999999999</v>
      </c>
      <c r="D98" s="702">
        <v>24.984999999999999</v>
      </c>
      <c r="E98" s="711" t="s">
        <v>329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329</v>
      </c>
    </row>
    <row r="99" spans="1:11" ht="14.4" customHeight="1" thickBot="1" x14ac:dyDescent="0.35">
      <c r="A99" s="721" t="s">
        <v>47</v>
      </c>
      <c r="B99" s="701">
        <v>1512.15850803339</v>
      </c>
      <c r="C99" s="701">
        <v>1540.3048200000001</v>
      </c>
      <c r="D99" s="702">
        <v>28.146311966614999</v>
      </c>
      <c r="E99" s="703">
        <v>1.0186133343929999</v>
      </c>
      <c r="F99" s="701">
        <v>1530.5524904548799</v>
      </c>
      <c r="G99" s="702">
        <v>510.184163484961</v>
      </c>
      <c r="H99" s="704">
        <v>125.12970999999899</v>
      </c>
      <c r="I99" s="701">
        <v>537.65004999999996</v>
      </c>
      <c r="J99" s="702">
        <v>27.465886515038999</v>
      </c>
      <c r="K99" s="705">
        <v>0.351278413091</v>
      </c>
    </row>
    <row r="100" spans="1:11" ht="14.4" customHeight="1" thickBot="1" x14ac:dyDescent="0.35">
      <c r="A100" s="722" t="s">
        <v>422</v>
      </c>
      <c r="B100" s="706">
        <v>0.91954966139200001</v>
      </c>
      <c r="C100" s="706">
        <v>0.44800000000000001</v>
      </c>
      <c r="D100" s="707">
        <v>-0.471549661392</v>
      </c>
      <c r="E100" s="713">
        <v>0.48719500295500001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4">
        <v>0</v>
      </c>
    </row>
    <row r="101" spans="1:11" ht="14.4" customHeight="1" thickBot="1" x14ac:dyDescent="0.35">
      <c r="A101" s="723" t="s">
        <v>423</v>
      </c>
      <c r="B101" s="701">
        <v>0.91954966139200001</v>
      </c>
      <c r="C101" s="701">
        <v>0.44800000000000001</v>
      </c>
      <c r="D101" s="702">
        <v>-0.471549661392</v>
      </c>
      <c r="E101" s="703">
        <v>0.48719500295500001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0</v>
      </c>
    </row>
    <row r="102" spans="1:11" ht="14.4" customHeight="1" thickBot="1" x14ac:dyDescent="0.35">
      <c r="A102" s="722" t="s">
        <v>424</v>
      </c>
      <c r="B102" s="706">
        <v>26.644905642520001</v>
      </c>
      <c r="C102" s="706">
        <v>28.37133</v>
      </c>
      <c r="D102" s="707">
        <v>1.72642435748</v>
      </c>
      <c r="E102" s="713">
        <v>1.0647937876239999</v>
      </c>
      <c r="F102" s="706">
        <v>28.767183056663001</v>
      </c>
      <c r="G102" s="707">
        <v>9.5890610188869996</v>
      </c>
      <c r="H102" s="709">
        <v>3.4928199999989999</v>
      </c>
      <c r="I102" s="706">
        <v>11.242929999999999</v>
      </c>
      <c r="J102" s="707">
        <v>1.653868981112</v>
      </c>
      <c r="K102" s="714">
        <v>0.39082484989400001</v>
      </c>
    </row>
    <row r="103" spans="1:11" ht="14.4" customHeight="1" thickBot="1" x14ac:dyDescent="0.35">
      <c r="A103" s="723" t="s">
        <v>425</v>
      </c>
      <c r="B103" s="701">
        <v>13.613580970926</v>
      </c>
      <c r="C103" s="701">
        <v>13.680999999999999</v>
      </c>
      <c r="D103" s="702">
        <v>6.7419029073E-2</v>
      </c>
      <c r="E103" s="703">
        <v>1.0049523361420001</v>
      </c>
      <c r="F103" s="701">
        <v>13.861789443272</v>
      </c>
      <c r="G103" s="702">
        <v>4.6205964810899998</v>
      </c>
      <c r="H103" s="704">
        <v>1.6065999999989999</v>
      </c>
      <c r="I103" s="701">
        <v>5.6085999999989999</v>
      </c>
      <c r="J103" s="702">
        <v>0.98800351890899996</v>
      </c>
      <c r="K103" s="705">
        <v>0.404608656259</v>
      </c>
    </row>
    <row r="104" spans="1:11" ht="14.4" customHeight="1" thickBot="1" x14ac:dyDescent="0.35">
      <c r="A104" s="723" t="s">
        <v>426</v>
      </c>
      <c r="B104" s="701">
        <v>13.031324671593</v>
      </c>
      <c r="C104" s="701">
        <v>14.690329999999999</v>
      </c>
      <c r="D104" s="702">
        <v>1.659005328406</v>
      </c>
      <c r="E104" s="703">
        <v>1.127309031906</v>
      </c>
      <c r="F104" s="701">
        <v>14.905393613391</v>
      </c>
      <c r="G104" s="702">
        <v>4.9684645377969998</v>
      </c>
      <c r="H104" s="704">
        <v>1.8862199999989999</v>
      </c>
      <c r="I104" s="701">
        <v>5.6343299999990002</v>
      </c>
      <c r="J104" s="702">
        <v>0.66586546220200005</v>
      </c>
      <c r="K104" s="705">
        <v>0.37800611953899999</v>
      </c>
    </row>
    <row r="105" spans="1:11" ht="14.4" customHeight="1" thickBot="1" x14ac:dyDescent="0.35">
      <c r="A105" s="722" t="s">
        <v>427</v>
      </c>
      <c r="B105" s="706">
        <v>70.780872380358005</v>
      </c>
      <c r="C105" s="706">
        <v>56.875999999999998</v>
      </c>
      <c r="D105" s="707">
        <v>-13.904872380358</v>
      </c>
      <c r="E105" s="713">
        <v>0.80355042382499997</v>
      </c>
      <c r="F105" s="706">
        <v>21.999999999999002</v>
      </c>
      <c r="G105" s="707">
        <v>7.333333333333</v>
      </c>
      <c r="H105" s="709">
        <v>5.3999999999990003</v>
      </c>
      <c r="I105" s="706">
        <v>22.738669999999999</v>
      </c>
      <c r="J105" s="707">
        <v>15.405336666666001</v>
      </c>
      <c r="K105" s="714">
        <v>1.0335759090900001</v>
      </c>
    </row>
    <row r="106" spans="1:11" ht="14.4" customHeight="1" thickBot="1" x14ac:dyDescent="0.35">
      <c r="A106" s="723" t="s">
        <v>428</v>
      </c>
      <c r="B106" s="701">
        <v>21.579718309859</v>
      </c>
      <c r="C106" s="701">
        <v>21.06</v>
      </c>
      <c r="D106" s="702">
        <v>-0.51971830985900003</v>
      </c>
      <c r="E106" s="703">
        <v>0.97591635338299998</v>
      </c>
      <c r="F106" s="701">
        <v>21.999999999999002</v>
      </c>
      <c r="G106" s="702">
        <v>7.333333333333</v>
      </c>
      <c r="H106" s="704">
        <v>5.3999999999990003</v>
      </c>
      <c r="I106" s="701">
        <v>10.8</v>
      </c>
      <c r="J106" s="702">
        <v>3.4666666666660002</v>
      </c>
      <c r="K106" s="705">
        <v>0.49090909090899998</v>
      </c>
    </row>
    <row r="107" spans="1:11" ht="14.4" customHeight="1" thickBot="1" x14ac:dyDescent="0.35">
      <c r="A107" s="723" t="s">
        <v>429</v>
      </c>
      <c r="B107" s="701">
        <v>49.201154070499001</v>
      </c>
      <c r="C107" s="701">
        <v>35.816000000000003</v>
      </c>
      <c r="D107" s="702">
        <v>-13.385154070499</v>
      </c>
      <c r="E107" s="703">
        <v>0.72795040434699998</v>
      </c>
      <c r="F107" s="701">
        <v>0</v>
      </c>
      <c r="G107" s="702">
        <v>0</v>
      </c>
      <c r="H107" s="704">
        <v>0</v>
      </c>
      <c r="I107" s="701">
        <v>11.93867</v>
      </c>
      <c r="J107" s="702">
        <v>11.93867</v>
      </c>
      <c r="K107" s="712" t="s">
        <v>329</v>
      </c>
    </row>
    <row r="108" spans="1:11" ht="14.4" customHeight="1" thickBot="1" x14ac:dyDescent="0.35">
      <c r="A108" s="722" t="s">
        <v>430</v>
      </c>
      <c r="B108" s="706">
        <v>1092.29280965671</v>
      </c>
      <c r="C108" s="706">
        <v>1074.67804</v>
      </c>
      <c r="D108" s="707">
        <v>-17.614769656711001</v>
      </c>
      <c r="E108" s="713">
        <v>0.98387358270500003</v>
      </c>
      <c r="F108" s="706">
        <v>1084.68139794577</v>
      </c>
      <c r="G108" s="707">
        <v>361.56046598192398</v>
      </c>
      <c r="H108" s="709">
        <v>96.061129999998997</v>
      </c>
      <c r="I108" s="706">
        <v>374.14731999999998</v>
      </c>
      <c r="J108" s="707">
        <v>12.586854018075</v>
      </c>
      <c r="K108" s="714">
        <v>0.34493752792999999</v>
      </c>
    </row>
    <row r="109" spans="1:11" ht="14.4" customHeight="1" thickBot="1" x14ac:dyDescent="0.35">
      <c r="A109" s="723" t="s">
        <v>431</v>
      </c>
      <c r="B109" s="701">
        <v>910.26119307269005</v>
      </c>
      <c r="C109" s="701">
        <v>897.18323000000203</v>
      </c>
      <c r="D109" s="702">
        <v>-13.077963072688</v>
      </c>
      <c r="E109" s="703">
        <v>0.98563273577699995</v>
      </c>
      <c r="F109" s="701">
        <v>926.31745419061394</v>
      </c>
      <c r="G109" s="702">
        <v>308.77248473020501</v>
      </c>
      <c r="H109" s="704">
        <v>76.104469999998997</v>
      </c>
      <c r="I109" s="701">
        <v>304.41788000000003</v>
      </c>
      <c r="J109" s="702">
        <v>-4.3546047302039996</v>
      </c>
      <c r="K109" s="705">
        <v>0.32863234803800001</v>
      </c>
    </row>
    <row r="110" spans="1:11" ht="14.4" customHeight="1" thickBot="1" x14ac:dyDescent="0.35">
      <c r="A110" s="723" t="s">
        <v>432</v>
      </c>
      <c r="B110" s="701">
        <v>19.005772575390001</v>
      </c>
      <c r="C110" s="701">
        <v>21.417000000000002</v>
      </c>
      <c r="D110" s="702">
        <v>2.4112274246090002</v>
      </c>
      <c r="E110" s="703">
        <v>1.1268681615039999</v>
      </c>
      <c r="F110" s="701">
        <v>0</v>
      </c>
      <c r="G110" s="702">
        <v>0</v>
      </c>
      <c r="H110" s="704">
        <v>1.8875999999990001</v>
      </c>
      <c r="I110" s="701">
        <v>11.9064</v>
      </c>
      <c r="J110" s="702">
        <v>11.9064</v>
      </c>
      <c r="K110" s="712" t="s">
        <v>329</v>
      </c>
    </row>
    <row r="111" spans="1:11" ht="14.4" customHeight="1" thickBot="1" x14ac:dyDescent="0.35">
      <c r="A111" s="723" t="s">
        <v>433</v>
      </c>
      <c r="B111" s="701">
        <v>64.999999999997996</v>
      </c>
      <c r="C111" s="701">
        <v>63.25</v>
      </c>
      <c r="D111" s="702">
        <v>-1.749999999998</v>
      </c>
      <c r="E111" s="703">
        <v>0.97307692307600002</v>
      </c>
      <c r="F111" s="701">
        <v>62.008648858500997</v>
      </c>
      <c r="G111" s="702">
        <v>20.6695496195</v>
      </c>
      <c r="H111" s="704">
        <v>5.0579999999989997</v>
      </c>
      <c r="I111" s="701">
        <v>10.661</v>
      </c>
      <c r="J111" s="702">
        <v>-10.0085496195</v>
      </c>
      <c r="K111" s="705">
        <v>0.17192762939100001</v>
      </c>
    </row>
    <row r="112" spans="1:11" ht="14.4" customHeight="1" thickBot="1" x14ac:dyDescent="0.35">
      <c r="A112" s="723" t="s">
        <v>434</v>
      </c>
      <c r="B112" s="701">
        <v>98.025844008633001</v>
      </c>
      <c r="C112" s="701">
        <v>92.827809999999999</v>
      </c>
      <c r="D112" s="702">
        <v>-5.1980340086329999</v>
      </c>
      <c r="E112" s="703">
        <v>0.94697282067499999</v>
      </c>
      <c r="F112" s="701">
        <v>96.355294896656005</v>
      </c>
      <c r="G112" s="702">
        <v>32.118431632217998</v>
      </c>
      <c r="H112" s="704">
        <v>8.1502299999990004</v>
      </c>
      <c r="I112" s="701">
        <v>42.301209999999998</v>
      </c>
      <c r="J112" s="702">
        <v>10.182778367780999</v>
      </c>
      <c r="K112" s="705">
        <v>0.43901282275499998</v>
      </c>
    </row>
    <row r="113" spans="1:11" ht="14.4" customHeight="1" thickBot="1" x14ac:dyDescent="0.35">
      <c r="A113" s="723" t="s">
        <v>435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4.8608299999989999</v>
      </c>
      <c r="I113" s="701">
        <v>4.8608299999989999</v>
      </c>
      <c r="J113" s="702">
        <v>4.8608299999989999</v>
      </c>
      <c r="K113" s="712" t="s">
        <v>341</v>
      </c>
    </row>
    <row r="114" spans="1:11" ht="14.4" customHeight="1" thickBot="1" x14ac:dyDescent="0.35">
      <c r="A114" s="722" t="s">
        <v>436</v>
      </c>
      <c r="B114" s="706">
        <v>321.52037069240203</v>
      </c>
      <c r="C114" s="706">
        <v>346.67824000000002</v>
      </c>
      <c r="D114" s="707">
        <v>25.157869307597998</v>
      </c>
      <c r="E114" s="713">
        <v>1.07824657969</v>
      </c>
      <c r="F114" s="706">
        <v>395.103909452447</v>
      </c>
      <c r="G114" s="707">
        <v>131.70130315081599</v>
      </c>
      <c r="H114" s="709">
        <v>19.615239999999002</v>
      </c>
      <c r="I114" s="706">
        <v>125.46733999999999</v>
      </c>
      <c r="J114" s="707">
        <v>-6.2339631508149997</v>
      </c>
      <c r="K114" s="714">
        <v>0.31755529874100002</v>
      </c>
    </row>
    <row r="115" spans="1:11" ht="14.4" customHeight="1" thickBot="1" x14ac:dyDescent="0.35">
      <c r="A115" s="723" t="s">
        <v>437</v>
      </c>
      <c r="B115" s="701">
        <v>0</v>
      </c>
      <c r="C115" s="701">
        <v>0</v>
      </c>
      <c r="D115" s="702">
        <v>0</v>
      </c>
      <c r="E115" s="711" t="s">
        <v>329</v>
      </c>
      <c r="F115" s="701">
        <v>0</v>
      </c>
      <c r="G115" s="702">
        <v>0</v>
      </c>
      <c r="H115" s="704">
        <v>0</v>
      </c>
      <c r="I115" s="701">
        <v>2.65</v>
      </c>
      <c r="J115" s="702">
        <v>2.65</v>
      </c>
      <c r="K115" s="712" t="s">
        <v>341</v>
      </c>
    </row>
    <row r="116" spans="1:11" ht="14.4" customHeight="1" thickBot="1" x14ac:dyDescent="0.35">
      <c r="A116" s="723" t="s">
        <v>438</v>
      </c>
      <c r="B116" s="701">
        <v>279.39972313839598</v>
      </c>
      <c r="C116" s="701">
        <v>276.68081000000001</v>
      </c>
      <c r="D116" s="702">
        <v>-2.718913138395</v>
      </c>
      <c r="E116" s="703">
        <v>0.99026873359800005</v>
      </c>
      <c r="F116" s="701">
        <v>282.96518437879701</v>
      </c>
      <c r="G116" s="702">
        <v>94.321728126265</v>
      </c>
      <c r="H116" s="704">
        <v>18.810739999999001</v>
      </c>
      <c r="I116" s="701">
        <v>109.31498000000001</v>
      </c>
      <c r="J116" s="702">
        <v>14.993251873734</v>
      </c>
      <c r="K116" s="705">
        <v>0.38631954047599998</v>
      </c>
    </row>
    <row r="117" spans="1:11" ht="14.4" customHeight="1" thickBot="1" x14ac:dyDescent="0.35">
      <c r="A117" s="723" t="s">
        <v>439</v>
      </c>
      <c r="B117" s="701">
        <v>11.006875207279</v>
      </c>
      <c r="C117" s="701">
        <v>2.5920000000000001</v>
      </c>
      <c r="D117" s="702">
        <v>-8.4148752072789996</v>
      </c>
      <c r="E117" s="703">
        <v>0.23548917846199999</v>
      </c>
      <c r="F117" s="701">
        <v>3</v>
      </c>
      <c r="G117" s="702">
        <v>1</v>
      </c>
      <c r="H117" s="704">
        <v>0</v>
      </c>
      <c r="I117" s="701">
        <v>0</v>
      </c>
      <c r="J117" s="702">
        <v>-1</v>
      </c>
      <c r="K117" s="705">
        <v>0</v>
      </c>
    </row>
    <row r="118" spans="1:11" ht="14.4" customHeight="1" thickBot="1" x14ac:dyDescent="0.35">
      <c r="A118" s="723" t="s">
        <v>440</v>
      </c>
      <c r="B118" s="701">
        <v>5.2346365051630004</v>
      </c>
      <c r="C118" s="701">
        <v>21.34018</v>
      </c>
      <c r="D118" s="702">
        <v>16.105543494835999</v>
      </c>
      <c r="E118" s="703">
        <v>4.0767262404849998</v>
      </c>
      <c r="F118" s="701">
        <v>20.736363015426999</v>
      </c>
      <c r="G118" s="702">
        <v>6.9121210051419997</v>
      </c>
      <c r="H118" s="704">
        <v>0</v>
      </c>
      <c r="I118" s="701">
        <v>2.2469000000000001</v>
      </c>
      <c r="J118" s="702">
        <v>-4.6652210051420004</v>
      </c>
      <c r="K118" s="705">
        <v>0.108355549057</v>
      </c>
    </row>
    <row r="119" spans="1:11" ht="14.4" customHeight="1" thickBot="1" x14ac:dyDescent="0.35">
      <c r="A119" s="723" t="s">
        <v>441</v>
      </c>
      <c r="B119" s="701">
        <v>25.879135841562999</v>
      </c>
      <c r="C119" s="701">
        <v>41.51444</v>
      </c>
      <c r="D119" s="702">
        <v>15.635304158436</v>
      </c>
      <c r="E119" s="703">
        <v>1.604166393119</v>
      </c>
      <c r="F119" s="701">
        <v>49.611849249320002</v>
      </c>
      <c r="G119" s="702">
        <v>16.537283083106001</v>
      </c>
      <c r="H119" s="704">
        <v>0.25999999999899998</v>
      </c>
      <c r="I119" s="701">
        <v>10.71096</v>
      </c>
      <c r="J119" s="702">
        <v>-5.8263230831059998</v>
      </c>
      <c r="K119" s="705">
        <v>0.21589519766000001</v>
      </c>
    </row>
    <row r="120" spans="1:11" ht="14.4" customHeight="1" thickBot="1" x14ac:dyDescent="0.35">
      <c r="A120" s="723" t="s">
        <v>442</v>
      </c>
      <c r="B120" s="701">
        <v>0</v>
      </c>
      <c r="C120" s="701">
        <v>4.5508100000000002</v>
      </c>
      <c r="D120" s="702">
        <v>4.5508100000000002</v>
      </c>
      <c r="E120" s="711" t="s">
        <v>329</v>
      </c>
      <c r="F120" s="701">
        <v>38.790512808900999</v>
      </c>
      <c r="G120" s="702">
        <v>12.9301709363</v>
      </c>
      <c r="H120" s="704">
        <v>0.54449999999900001</v>
      </c>
      <c r="I120" s="701">
        <v>0.54449999999900001</v>
      </c>
      <c r="J120" s="702">
        <v>-12.3856709363</v>
      </c>
      <c r="K120" s="705">
        <v>1.4036937399000001E-2</v>
      </c>
    </row>
    <row r="121" spans="1:11" ht="14.4" customHeight="1" thickBot="1" x14ac:dyDescent="0.35">
      <c r="A121" s="722" t="s">
        <v>443</v>
      </c>
      <c r="B121" s="706">
        <v>0</v>
      </c>
      <c r="C121" s="706">
        <v>33.253210000000003</v>
      </c>
      <c r="D121" s="707">
        <v>33.253210000000003</v>
      </c>
      <c r="E121" s="708" t="s">
        <v>329</v>
      </c>
      <c r="F121" s="706">
        <v>0</v>
      </c>
      <c r="G121" s="707">
        <v>0</v>
      </c>
      <c r="H121" s="709">
        <v>0.56051999999900004</v>
      </c>
      <c r="I121" s="706">
        <v>4.0537899999990001</v>
      </c>
      <c r="J121" s="707">
        <v>4.0537899999990001</v>
      </c>
      <c r="K121" s="710" t="s">
        <v>329</v>
      </c>
    </row>
    <row r="122" spans="1:11" ht="14.4" customHeight="1" thickBot="1" x14ac:dyDescent="0.35">
      <c r="A122" s="723" t="s">
        <v>444</v>
      </c>
      <c r="B122" s="701">
        <v>0</v>
      </c>
      <c r="C122" s="701">
        <v>33.253210000000003</v>
      </c>
      <c r="D122" s="702">
        <v>33.253210000000003</v>
      </c>
      <c r="E122" s="711" t="s">
        <v>329</v>
      </c>
      <c r="F122" s="701">
        <v>0</v>
      </c>
      <c r="G122" s="702">
        <v>0</v>
      </c>
      <c r="H122" s="704">
        <v>0</v>
      </c>
      <c r="I122" s="701">
        <v>3.4932699999989998</v>
      </c>
      <c r="J122" s="702">
        <v>3.4932699999989998</v>
      </c>
      <c r="K122" s="712" t="s">
        <v>329</v>
      </c>
    </row>
    <row r="123" spans="1:11" ht="14.4" customHeight="1" thickBot="1" x14ac:dyDescent="0.35">
      <c r="A123" s="723" t="s">
        <v>445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0.56051999999900004</v>
      </c>
      <c r="I123" s="701">
        <v>0.56051999999900004</v>
      </c>
      <c r="J123" s="702">
        <v>0.56051999999900004</v>
      </c>
      <c r="K123" s="712" t="s">
        <v>341</v>
      </c>
    </row>
    <row r="124" spans="1:11" ht="14.4" customHeight="1" thickBot="1" x14ac:dyDescent="0.35">
      <c r="A124" s="720" t="s">
        <v>48</v>
      </c>
      <c r="B124" s="701">
        <v>42128.9585649488</v>
      </c>
      <c r="C124" s="701">
        <v>47262.015860000101</v>
      </c>
      <c r="D124" s="702">
        <v>5133.0572950512897</v>
      </c>
      <c r="E124" s="703">
        <v>1.1218415424899999</v>
      </c>
      <c r="F124" s="701">
        <v>49214.345726000101</v>
      </c>
      <c r="G124" s="702">
        <v>16404.7819086667</v>
      </c>
      <c r="H124" s="704">
        <v>3874.4068299999799</v>
      </c>
      <c r="I124" s="701">
        <v>15258.748600000001</v>
      </c>
      <c r="J124" s="702">
        <v>-1146.0333086666999</v>
      </c>
      <c r="K124" s="705">
        <v>0.31004676329399999</v>
      </c>
    </row>
    <row r="125" spans="1:11" ht="14.4" customHeight="1" thickBot="1" x14ac:dyDescent="0.35">
      <c r="A125" s="726" t="s">
        <v>446</v>
      </c>
      <c r="B125" s="706">
        <v>31090.6385649488</v>
      </c>
      <c r="C125" s="706">
        <v>34842.1850000001</v>
      </c>
      <c r="D125" s="707">
        <v>3751.5464350512698</v>
      </c>
      <c r="E125" s="713">
        <v>1.120664824146</v>
      </c>
      <c r="F125" s="706">
        <v>35154.930000000102</v>
      </c>
      <c r="G125" s="707">
        <v>11718.31</v>
      </c>
      <c r="H125" s="709">
        <v>2849.1559999999899</v>
      </c>
      <c r="I125" s="706">
        <v>11232.703</v>
      </c>
      <c r="J125" s="707">
        <v>-485.60700000002703</v>
      </c>
      <c r="K125" s="714">
        <v>0.31951999335499998</v>
      </c>
    </row>
    <row r="126" spans="1:11" ht="14.4" customHeight="1" thickBot="1" x14ac:dyDescent="0.35">
      <c r="A126" s="722" t="s">
        <v>447</v>
      </c>
      <c r="B126" s="706">
        <v>30661.999999999902</v>
      </c>
      <c r="C126" s="706">
        <v>34365.393000000098</v>
      </c>
      <c r="D126" s="707">
        <v>3703.3930000001601</v>
      </c>
      <c r="E126" s="713">
        <v>1.1207811949640001</v>
      </c>
      <c r="F126" s="706">
        <v>34673.010000000097</v>
      </c>
      <c r="G126" s="707">
        <v>11557.67</v>
      </c>
      <c r="H126" s="709">
        <v>2826.55599999999</v>
      </c>
      <c r="I126" s="706">
        <v>11072.527</v>
      </c>
      <c r="J126" s="707">
        <v>-485.143000000033</v>
      </c>
      <c r="K126" s="714">
        <v>0.319341383975</v>
      </c>
    </row>
    <row r="127" spans="1:11" ht="14.4" customHeight="1" thickBot="1" x14ac:dyDescent="0.35">
      <c r="A127" s="723" t="s">
        <v>448</v>
      </c>
      <c r="B127" s="701">
        <v>30661.999999999902</v>
      </c>
      <c r="C127" s="701">
        <v>34365.393000000098</v>
      </c>
      <c r="D127" s="702">
        <v>3703.3930000001601</v>
      </c>
      <c r="E127" s="703">
        <v>1.1207811949640001</v>
      </c>
      <c r="F127" s="701">
        <v>34673.010000000097</v>
      </c>
      <c r="G127" s="702">
        <v>11557.67</v>
      </c>
      <c r="H127" s="704">
        <v>2826.55599999999</v>
      </c>
      <c r="I127" s="701">
        <v>11072.527</v>
      </c>
      <c r="J127" s="702">
        <v>-485.143000000033</v>
      </c>
      <c r="K127" s="705">
        <v>0.319341383975</v>
      </c>
    </row>
    <row r="128" spans="1:11" ht="14.4" customHeight="1" thickBot="1" x14ac:dyDescent="0.35">
      <c r="A128" s="722" t="s">
        <v>449</v>
      </c>
      <c r="B128" s="706">
        <v>355.56556494888201</v>
      </c>
      <c r="C128" s="706">
        <v>353.70000000000101</v>
      </c>
      <c r="D128" s="707">
        <v>-1.865564948881</v>
      </c>
      <c r="E128" s="713">
        <v>0.99475324628399997</v>
      </c>
      <c r="F128" s="706">
        <v>347.88</v>
      </c>
      <c r="G128" s="707">
        <v>115.96</v>
      </c>
      <c r="H128" s="709">
        <v>22.599999999999</v>
      </c>
      <c r="I128" s="706">
        <v>114.7</v>
      </c>
      <c r="J128" s="707">
        <v>-1.26</v>
      </c>
      <c r="K128" s="714">
        <v>0.32971139473299999</v>
      </c>
    </row>
    <row r="129" spans="1:11" ht="14.4" customHeight="1" thickBot="1" x14ac:dyDescent="0.35">
      <c r="A129" s="723" t="s">
        <v>450</v>
      </c>
      <c r="B129" s="701">
        <v>355.56556494888201</v>
      </c>
      <c r="C129" s="701">
        <v>353.70000000000101</v>
      </c>
      <c r="D129" s="702">
        <v>-1.865564948881</v>
      </c>
      <c r="E129" s="703">
        <v>0.99475324628399997</v>
      </c>
      <c r="F129" s="701">
        <v>347.88</v>
      </c>
      <c r="G129" s="702">
        <v>115.96</v>
      </c>
      <c r="H129" s="704">
        <v>22.599999999999</v>
      </c>
      <c r="I129" s="701">
        <v>114.7</v>
      </c>
      <c r="J129" s="702">
        <v>-1.26</v>
      </c>
      <c r="K129" s="705">
        <v>0.32971139473299999</v>
      </c>
    </row>
    <row r="130" spans="1:11" ht="14.4" customHeight="1" thickBot="1" x14ac:dyDescent="0.35">
      <c r="A130" s="722" t="s">
        <v>451</v>
      </c>
      <c r="B130" s="706">
        <v>73.072999999999993</v>
      </c>
      <c r="C130" s="706">
        <v>89.841999999999999</v>
      </c>
      <c r="D130" s="707">
        <v>16.768999999999998</v>
      </c>
      <c r="E130" s="713">
        <v>1.2294828459210001</v>
      </c>
      <c r="F130" s="706">
        <v>85.2</v>
      </c>
      <c r="G130" s="707">
        <v>28.4</v>
      </c>
      <c r="H130" s="709">
        <v>0</v>
      </c>
      <c r="I130" s="706">
        <v>45.475999999999999</v>
      </c>
      <c r="J130" s="707">
        <v>17.076000000000001</v>
      </c>
      <c r="K130" s="714">
        <v>0.53375586854400003</v>
      </c>
    </row>
    <row r="131" spans="1:11" ht="14.4" customHeight="1" thickBot="1" x14ac:dyDescent="0.35">
      <c r="A131" s="723" t="s">
        <v>452</v>
      </c>
      <c r="B131" s="701">
        <v>73.072999999999993</v>
      </c>
      <c r="C131" s="701">
        <v>89.841999999999999</v>
      </c>
      <c r="D131" s="702">
        <v>16.768999999999998</v>
      </c>
      <c r="E131" s="703">
        <v>1.2294828459210001</v>
      </c>
      <c r="F131" s="701">
        <v>85.2</v>
      </c>
      <c r="G131" s="702">
        <v>28.4</v>
      </c>
      <c r="H131" s="704">
        <v>0</v>
      </c>
      <c r="I131" s="701">
        <v>45.475999999999999</v>
      </c>
      <c r="J131" s="702">
        <v>17.076000000000001</v>
      </c>
      <c r="K131" s="705">
        <v>0.53375586854400003</v>
      </c>
    </row>
    <row r="132" spans="1:11" ht="14.4" customHeight="1" thickBot="1" x14ac:dyDescent="0.35">
      <c r="A132" s="725" t="s">
        <v>453</v>
      </c>
      <c r="B132" s="701">
        <v>0</v>
      </c>
      <c r="C132" s="701">
        <v>33.25</v>
      </c>
      <c r="D132" s="702">
        <v>33.25</v>
      </c>
      <c r="E132" s="711" t="s">
        <v>329</v>
      </c>
      <c r="F132" s="701">
        <v>48.84</v>
      </c>
      <c r="G132" s="702">
        <v>16.28</v>
      </c>
      <c r="H132" s="704">
        <v>0</v>
      </c>
      <c r="I132" s="701">
        <v>0</v>
      </c>
      <c r="J132" s="702">
        <v>-16.28</v>
      </c>
      <c r="K132" s="705">
        <v>0</v>
      </c>
    </row>
    <row r="133" spans="1:11" ht="14.4" customHeight="1" thickBot="1" x14ac:dyDescent="0.35">
      <c r="A133" s="723" t="s">
        <v>454</v>
      </c>
      <c r="B133" s="701">
        <v>0</v>
      </c>
      <c r="C133" s="701">
        <v>33.25</v>
      </c>
      <c r="D133" s="702">
        <v>33.25</v>
      </c>
      <c r="E133" s="711" t="s">
        <v>329</v>
      </c>
      <c r="F133" s="701">
        <v>48.84</v>
      </c>
      <c r="G133" s="702">
        <v>16.28</v>
      </c>
      <c r="H133" s="704">
        <v>0</v>
      </c>
      <c r="I133" s="701">
        <v>0</v>
      </c>
      <c r="J133" s="702">
        <v>-16.28</v>
      </c>
      <c r="K133" s="705">
        <v>0</v>
      </c>
    </row>
    <row r="134" spans="1:11" ht="14.4" customHeight="1" thickBot="1" x14ac:dyDescent="0.35">
      <c r="A134" s="721" t="s">
        <v>455</v>
      </c>
      <c r="B134" s="701">
        <v>10425.08</v>
      </c>
      <c r="C134" s="701">
        <v>11730.70501</v>
      </c>
      <c r="D134" s="702">
        <v>1305.62501000003</v>
      </c>
      <c r="E134" s="703">
        <v>1.1252388480469999</v>
      </c>
      <c r="F134" s="701">
        <v>13112.81</v>
      </c>
      <c r="G134" s="702">
        <v>4370.9366666666601</v>
      </c>
      <c r="H134" s="704">
        <v>968.71379999999601</v>
      </c>
      <c r="I134" s="701">
        <v>3803.66066</v>
      </c>
      <c r="J134" s="702">
        <v>-567.27600666666604</v>
      </c>
      <c r="K134" s="705">
        <v>0.29007212489099998</v>
      </c>
    </row>
    <row r="135" spans="1:11" ht="14.4" customHeight="1" thickBot="1" x14ac:dyDescent="0.35">
      <c r="A135" s="722" t="s">
        <v>456</v>
      </c>
      <c r="B135" s="706">
        <v>2759.5800000000099</v>
      </c>
      <c r="C135" s="706">
        <v>3132.4796000000101</v>
      </c>
      <c r="D135" s="707">
        <v>372.899599999999</v>
      </c>
      <c r="E135" s="713">
        <v>1.1351291138499999</v>
      </c>
      <c r="F135" s="706">
        <v>3510.0099999999902</v>
      </c>
      <c r="G135" s="707">
        <v>1170.0033333333299</v>
      </c>
      <c r="H135" s="709">
        <v>256.42479999999898</v>
      </c>
      <c r="I135" s="706">
        <v>1006.85391</v>
      </c>
      <c r="J135" s="707">
        <v>-163.14942333333201</v>
      </c>
      <c r="K135" s="714">
        <v>0.28685214856899999</v>
      </c>
    </row>
    <row r="136" spans="1:11" ht="14.4" customHeight="1" thickBot="1" x14ac:dyDescent="0.35">
      <c r="A136" s="723" t="s">
        <v>457</v>
      </c>
      <c r="B136" s="701">
        <v>2759.5800000000099</v>
      </c>
      <c r="C136" s="701">
        <v>3132.4796000000101</v>
      </c>
      <c r="D136" s="702">
        <v>372.899599999999</v>
      </c>
      <c r="E136" s="703">
        <v>1.1351291138499999</v>
      </c>
      <c r="F136" s="701">
        <v>3510.0099999999902</v>
      </c>
      <c r="G136" s="702">
        <v>1170.0033333333299</v>
      </c>
      <c r="H136" s="704">
        <v>256.42479999999898</v>
      </c>
      <c r="I136" s="701">
        <v>1006.85391</v>
      </c>
      <c r="J136" s="702">
        <v>-163.14942333333201</v>
      </c>
      <c r="K136" s="705">
        <v>0.28685214856899999</v>
      </c>
    </row>
    <row r="137" spans="1:11" ht="14.4" customHeight="1" thickBot="1" x14ac:dyDescent="0.35">
      <c r="A137" s="722" t="s">
        <v>458</v>
      </c>
      <c r="B137" s="706">
        <v>7665.49999999999</v>
      </c>
      <c r="C137" s="706">
        <v>8598.2254100000191</v>
      </c>
      <c r="D137" s="707">
        <v>932.72541000002502</v>
      </c>
      <c r="E137" s="713">
        <v>1.121678352357</v>
      </c>
      <c r="F137" s="706">
        <v>9602.7999999999902</v>
      </c>
      <c r="G137" s="707">
        <v>3200.9333333333302</v>
      </c>
      <c r="H137" s="709">
        <v>712.28899999999703</v>
      </c>
      <c r="I137" s="706">
        <v>2796.8067500000002</v>
      </c>
      <c r="J137" s="707">
        <v>-404.12658333333297</v>
      </c>
      <c r="K137" s="714">
        <v>0.29124908880700001</v>
      </c>
    </row>
    <row r="138" spans="1:11" ht="14.4" customHeight="1" thickBot="1" x14ac:dyDescent="0.35">
      <c r="A138" s="723" t="s">
        <v>459</v>
      </c>
      <c r="B138" s="701">
        <v>7665.49999999999</v>
      </c>
      <c r="C138" s="701">
        <v>8598.2254100000191</v>
      </c>
      <c r="D138" s="702">
        <v>932.72541000002502</v>
      </c>
      <c r="E138" s="703">
        <v>1.121678352357</v>
      </c>
      <c r="F138" s="701">
        <v>9602.7999999999902</v>
      </c>
      <c r="G138" s="702">
        <v>3200.9333333333302</v>
      </c>
      <c r="H138" s="704">
        <v>712.28899999999703</v>
      </c>
      <c r="I138" s="701">
        <v>2796.8067500000002</v>
      </c>
      <c r="J138" s="702">
        <v>-404.12658333333297</v>
      </c>
      <c r="K138" s="705">
        <v>0.29124908880700001</v>
      </c>
    </row>
    <row r="139" spans="1:11" ht="14.4" customHeight="1" thickBot="1" x14ac:dyDescent="0.35">
      <c r="A139" s="721" t="s">
        <v>460</v>
      </c>
      <c r="B139" s="701">
        <v>0</v>
      </c>
      <c r="C139" s="701">
        <v>0</v>
      </c>
      <c r="D139" s="702">
        <v>0</v>
      </c>
      <c r="E139" s="703">
        <v>1</v>
      </c>
      <c r="F139" s="701">
        <v>162.615726</v>
      </c>
      <c r="G139" s="702">
        <v>54.205241999999998</v>
      </c>
      <c r="H139" s="704">
        <v>0</v>
      </c>
      <c r="I139" s="701">
        <v>0</v>
      </c>
      <c r="J139" s="702">
        <v>-54.205241999999998</v>
      </c>
      <c r="K139" s="705">
        <v>0</v>
      </c>
    </row>
    <row r="140" spans="1:11" ht="14.4" customHeight="1" thickBot="1" x14ac:dyDescent="0.35">
      <c r="A140" s="722" t="s">
        <v>461</v>
      </c>
      <c r="B140" s="706">
        <v>0</v>
      </c>
      <c r="C140" s="706">
        <v>0</v>
      </c>
      <c r="D140" s="707">
        <v>0</v>
      </c>
      <c r="E140" s="713">
        <v>1</v>
      </c>
      <c r="F140" s="706">
        <v>162.615726</v>
      </c>
      <c r="G140" s="707">
        <v>54.205241999999998</v>
      </c>
      <c r="H140" s="709">
        <v>0</v>
      </c>
      <c r="I140" s="706">
        <v>0</v>
      </c>
      <c r="J140" s="707">
        <v>-54.205241999999998</v>
      </c>
      <c r="K140" s="714">
        <v>0</v>
      </c>
    </row>
    <row r="141" spans="1:11" ht="14.4" customHeight="1" thickBot="1" x14ac:dyDescent="0.35">
      <c r="A141" s="723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162.615726</v>
      </c>
      <c r="G141" s="702">
        <v>54.205241999999998</v>
      </c>
      <c r="H141" s="704">
        <v>0</v>
      </c>
      <c r="I141" s="701">
        <v>0</v>
      </c>
      <c r="J141" s="702">
        <v>-54.205241999999998</v>
      </c>
      <c r="K141" s="705">
        <v>0</v>
      </c>
    </row>
    <row r="142" spans="1:11" ht="14.4" customHeight="1" thickBot="1" x14ac:dyDescent="0.35">
      <c r="A142" s="721" t="s">
        <v>463</v>
      </c>
      <c r="B142" s="701">
        <v>613.24000000000206</v>
      </c>
      <c r="C142" s="701">
        <v>689.12585000000104</v>
      </c>
      <c r="D142" s="702">
        <v>75.885849999998996</v>
      </c>
      <c r="E142" s="703">
        <v>1.123745760224</v>
      </c>
      <c r="F142" s="701">
        <v>783.98999999999899</v>
      </c>
      <c r="G142" s="702">
        <v>261.33</v>
      </c>
      <c r="H142" s="704">
        <v>56.537029999999</v>
      </c>
      <c r="I142" s="701">
        <v>222.38494</v>
      </c>
      <c r="J142" s="702">
        <v>-38.945059999999003</v>
      </c>
      <c r="K142" s="705">
        <v>0.28365787828900002</v>
      </c>
    </row>
    <row r="143" spans="1:11" ht="14.4" customHeight="1" thickBot="1" x14ac:dyDescent="0.35">
      <c r="A143" s="722" t="s">
        <v>464</v>
      </c>
      <c r="B143" s="706">
        <v>613.24000000000206</v>
      </c>
      <c r="C143" s="706">
        <v>689.12585000000104</v>
      </c>
      <c r="D143" s="707">
        <v>75.885849999998996</v>
      </c>
      <c r="E143" s="713">
        <v>1.123745760224</v>
      </c>
      <c r="F143" s="706">
        <v>783.98999999999899</v>
      </c>
      <c r="G143" s="707">
        <v>261.33</v>
      </c>
      <c r="H143" s="709">
        <v>56.537029999999</v>
      </c>
      <c r="I143" s="706">
        <v>222.38494</v>
      </c>
      <c r="J143" s="707">
        <v>-38.945059999999003</v>
      </c>
      <c r="K143" s="714">
        <v>0.28365787828900002</v>
      </c>
    </row>
    <row r="144" spans="1:11" ht="14.4" customHeight="1" thickBot="1" x14ac:dyDescent="0.35">
      <c r="A144" s="723" t="s">
        <v>465</v>
      </c>
      <c r="B144" s="701">
        <v>613.24000000000206</v>
      </c>
      <c r="C144" s="701">
        <v>689.12585000000104</v>
      </c>
      <c r="D144" s="702">
        <v>75.885849999998996</v>
      </c>
      <c r="E144" s="703">
        <v>1.123745760224</v>
      </c>
      <c r="F144" s="701">
        <v>783.98999999999899</v>
      </c>
      <c r="G144" s="702">
        <v>261.33</v>
      </c>
      <c r="H144" s="704">
        <v>56.537029999999</v>
      </c>
      <c r="I144" s="701">
        <v>222.38494</v>
      </c>
      <c r="J144" s="702">
        <v>-38.945059999999003</v>
      </c>
      <c r="K144" s="705">
        <v>0.28365787828900002</v>
      </c>
    </row>
    <row r="145" spans="1:11" ht="14.4" customHeight="1" thickBot="1" x14ac:dyDescent="0.35">
      <c r="A145" s="720" t="s">
        <v>466</v>
      </c>
      <c r="B145" s="701">
        <v>46.228487158297</v>
      </c>
      <c r="C145" s="701">
        <v>139.66095000000001</v>
      </c>
      <c r="D145" s="702">
        <v>93.432462841702005</v>
      </c>
      <c r="E145" s="703">
        <v>3.0211014589710001</v>
      </c>
      <c r="F145" s="701">
        <v>0</v>
      </c>
      <c r="G145" s="702">
        <v>0</v>
      </c>
      <c r="H145" s="704">
        <v>32.994999999999003</v>
      </c>
      <c r="I145" s="701">
        <v>55.794999999999</v>
      </c>
      <c r="J145" s="702">
        <v>55.794999999999</v>
      </c>
      <c r="K145" s="712" t="s">
        <v>329</v>
      </c>
    </row>
    <row r="146" spans="1:11" ht="14.4" customHeight="1" thickBot="1" x14ac:dyDescent="0.35">
      <c r="A146" s="721" t="s">
        <v>467</v>
      </c>
      <c r="B146" s="701">
        <v>46.228487158297</v>
      </c>
      <c r="C146" s="701">
        <v>139.66095000000001</v>
      </c>
      <c r="D146" s="702">
        <v>93.432462841702005</v>
      </c>
      <c r="E146" s="703">
        <v>3.0211014589710001</v>
      </c>
      <c r="F146" s="701">
        <v>0</v>
      </c>
      <c r="G146" s="702">
        <v>0</v>
      </c>
      <c r="H146" s="704">
        <v>32.994999999999003</v>
      </c>
      <c r="I146" s="701">
        <v>55.794999999999</v>
      </c>
      <c r="J146" s="702">
        <v>55.794999999999</v>
      </c>
      <c r="K146" s="712" t="s">
        <v>329</v>
      </c>
    </row>
    <row r="147" spans="1:11" ht="14.4" customHeight="1" thickBot="1" x14ac:dyDescent="0.35">
      <c r="A147" s="722" t="s">
        <v>468</v>
      </c>
      <c r="B147" s="706">
        <v>23.854012358396002</v>
      </c>
      <c r="C147" s="706">
        <v>97.488950000000003</v>
      </c>
      <c r="D147" s="707">
        <v>73.634937641603003</v>
      </c>
      <c r="E147" s="713">
        <v>4.0868994505099998</v>
      </c>
      <c r="F147" s="706">
        <v>0</v>
      </c>
      <c r="G147" s="707">
        <v>0</v>
      </c>
      <c r="H147" s="709">
        <v>2.1099999999989998</v>
      </c>
      <c r="I147" s="706">
        <v>20.56</v>
      </c>
      <c r="J147" s="707">
        <v>20.56</v>
      </c>
      <c r="K147" s="710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12.617749999999999</v>
      </c>
      <c r="D148" s="702">
        <v>12.617749999999999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75.660200000000003</v>
      </c>
      <c r="D149" s="702">
        <v>75.660200000000003</v>
      </c>
      <c r="E149" s="711" t="s">
        <v>329</v>
      </c>
      <c r="F149" s="701">
        <v>0</v>
      </c>
      <c r="G149" s="702">
        <v>0</v>
      </c>
      <c r="H149" s="704">
        <v>1.9999999999989999</v>
      </c>
      <c r="I149" s="701">
        <v>12.75</v>
      </c>
      <c r="J149" s="702">
        <v>12.75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8.9909999999999997</v>
      </c>
      <c r="D150" s="702">
        <v>8.9909999999999997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7.6999999999990001</v>
      </c>
      <c r="J150" s="702">
        <v>7.6999999999990001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0.22</v>
      </c>
      <c r="D151" s="702">
        <v>0.22</v>
      </c>
      <c r="E151" s="711" t="s">
        <v>341</v>
      </c>
      <c r="F151" s="701">
        <v>0</v>
      </c>
      <c r="G151" s="702">
        <v>0</v>
      </c>
      <c r="H151" s="704">
        <v>0.11</v>
      </c>
      <c r="I151" s="701">
        <v>0.11</v>
      </c>
      <c r="J151" s="702">
        <v>0.11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23.854012358396002</v>
      </c>
      <c r="C152" s="701">
        <v>0</v>
      </c>
      <c r="D152" s="702">
        <v>-23.854012358396002</v>
      </c>
      <c r="E152" s="703">
        <v>0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05">
        <v>0</v>
      </c>
    </row>
    <row r="153" spans="1:11" ht="14.4" customHeight="1" thickBot="1" x14ac:dyDescent="0.35">
      <c r="A153" s="725" t="s">
        <v>474</v>
      </c>
      <c r="B153" s="701">
        <v>0</v>
      </c>
      <c r="C153" s="701">
        <v>0</v>
      </c>
      <c r="D153" s="702">
        <v>0</v>
      </c>
      <c r="E153" s="703">
        <v>1</v>
      </c>
      <c r="F153" s="701">
        <v>0</v>
      </c>
      <c r="G153" s="702">
        <v>0</v>
      </c>
      <c r="H153" s="704">
        <v>27.884999999999</v>
      </c>
      <c r="I153" s="701">
        <v>27.884999999999</v>
      </c>
      <c r="J153" s="702">
        <v>27.884999999999</v>
      </c>
      <c r="K153" s="712" t="s">
        <v>341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27.884999999999</v>
      </c>
      <c r="I154" s="701">
        <v>27.884999999999</v>
      </c>
      <c r="J154" s="702">
        <v>27.884999999999</v>
      </c>
      <c r="K154" s="712" t="s">
        <v>341</v>
      </c>
    </row>
    <row r="155" spans="1:11" ht="14.4" customHeight="1" thickBot="1" x14ac:dyDescent="0.35">
      <c r="A155" s="722" t="s">
        <v>476</v>
      </c>
      <c r="B155" s="706">
        <v>0</v>
      </c>
      <c r="C155" s="706">
        <v>1.999999999E-3</v>
      </c>
      <c r="D155" s="707">
        <v>1.999999999E-3</v>
      </c>
      <c r="E155" s="708" t="s">
        <v>341</v>
      </c>
      <c r="F155" s="706">
        <v>0</v>
      </c>
      <c r="G155" s="707">
        <v>0</v>
      </c>
      <c r="H155" s="709">
        <v>0</v>
      </c>
      <c r="I155" s="706">
        <v>0</v>
      </c>
      <c r="J155" s="707">
        <v>0</v>
      </c>
      <c r="K155" s="710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1.999999999E-3</v>
      </c>
      <c r="D156" s="702">
        <v>1.999999999E-3</v>
      </c>
      <c r="E156" s="711" t="s">
        <v>341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22.374474799901002</v>
      </c>
      <c r="C157" s="701">
        <v>38.049999999999997</v>
      </c>
      <c r="D157" s="702">
        <v>15.675525200098001</v>
      </c>
      <c r="E157" s="703">
        <v>1.7005985767389999</v>
      </c>
      <c r="F157" s="701">
        <v>0</v>
      </c>
      <c r="G157" s="702">
        <v>0</v>
      </c>
      <c r="H157" s="704">
        <v>2.9999999999989999</v>
      </c>
      <c r="I157" s="701">
        <v>7.35</v>
      </c>
      <c r="J157" s="702">
        <v>7.35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22.374474799901002</v>
      </c>
      <c r="C158" s="701">
        <v>38.049999999999997</v>
      </c>
      <c r="D158" s="702">
        <v>15.675525200098001</v>
      </c>
      <c r="E158" s="703">
        <v>1.7005985767389999</v>
      </c>
      <c r="F158" s="701">
        <v>0</v>
      </c>
      <c r="G158" s="702">
        <v>0</v>
      </c>
      <c r="H158" s="704">
        <v>2.9999999999989999</v>
      </c>
      <c r="I158" s="701">
        <v>7.35</v>
      </c>
      <c r="J158" s="702">
        <v>7.35</v>
      </c>
      <c r="K158" s="712" t="s">
        <v>329</v>
      </c>
    </row>
    <row r="159" spans="1:11" ht="14.4" customHeight="1" thickBot="1" x14ac:dyDescent="0.35">
      <c r="A159" s="725" t="s">
        <v>480</v>
      </c>
      <c r="B159" s="701">
        <v>0</v>
      </c>
      <c r="C159" s="701">
        <v>0.5</v>
      </c>
      <c r="D159" s="702">
        <v>0.5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0.5</v>
      </c>
      <c r="D160" s="702">
        <v>0.5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5" t="s">
        <v>482</v>
      </c>
      <c r="B161" s="701">
        <v>0</v>
      </c>
      <c r="C161" s="701">
        <v>3.62</v>
      </c>
      <c r="D161" s="702">
        <v>3.62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3.62</v>
      </c>
      <c r="D162" s="702">
        <v>3.62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0" t="s">
        <v>484</v>
      </c>
      <c r="B163" s="701">
        <v>3285.7318846319199</v>
      </c>
      <c r="C163" s="701">
        <v>3214.7181700000001</v>
      </c>
      <c r="D163" s="702">
        <v>-71.013714631911995</v>
      </c>
      <c r="E163" s="703">
        <v>0.97838724609100003</v>
      </c>
      <c r="F163" s="701">
        <v>2203.99999999997</v>
      </c>
      <c r="G163" s="702">
        <v>734.66666666665606</v>
      </c>
      <c r="H163" s="704">
        <v>233.76016999999899</v>
      </c>
      <c r="I163" s="701">
        <v>806.09341999999901</v>
      </c>
      <c r="J163" s="702">
        <v>71.426753333343001</v>
      </c>
      <c r="K163" s="705">
        <v>0.365741116152</v>
      </c>
    </row>
    <row r="164" spans="1:11" ht="14.4" customHeight="1" thickBot="1" x14ac:dyDescent="0.35">
      <c r="A164" s="721" t="s">
        <v>485</v>
      </c>
      <c r="B164" s="701">
        <v>2935.5318846319201</v>
      </c>
      <c r="C164" s="701">
        <v>2770.1779999999999</v>
      </c>
      <c r="D164" s="702">
        <v>-165.353884631912</v>
      </c>
      <c r="E164" s="703">
        <v>0.94367157600999996</v>
      </c>
      <c r="F164" s="701">
        <v>2203.99999999997</v>
      </c>
      <c r="G164" s="702">
        <v>734.66666666665606</v>
      </c>
      <c r="H164" s="704">
        <v>184.755169999999</v>
      </c>
      <c r="I164" s="701">
        <v>739.63175000000001</v>
      </c>
      <c r="J164" s="702">
        <v>4.9650833333430002</v>
      </c>
      <c r="K164" s="705">
        <v>0.33558609346599999</v>
      </c>
    </row>
    <row r="165" spans="1:11" ht="14.4" customHeight="1" thickBot="1" x14ac:dyDescent="0.35">
      <c r="A165" s="722" t="s">
        <v>486</v>
      </c>
      <c r="B165" s="706">
        <v>2935.5318846319201</v>
      </c>
      <c r="C165" s="706">
        <v>2746.652</v>
      </c>
      <c r="D165" s="707">
        <v>-188.879884631913</v>
      </c>
      <c r="E165" s="713">
        <v>0.93565735544499995</v>
      </c>
      <c r="F165" s="706">
        <v>2203.99999999997</v>
      </c>
      <c r="G165" s="707">
        <v>734.66666666665606</v>
      </c>
      <c r="H165" s="709">
        <v>184.755169999999</v>
      </c>
      <c r="I165" s="706">
        <v>739.63175000000001</v>
      </c>
      <c r="J165" s="707">
        <v>4.9650833333430002</v>
      </c>
      <c r="K165" s="714">
        <v>0.33558609346599999</v>
      </c>
    </row>
    <row r="166" spans="1:11" ht="14.4" customHeight="1" thickBot="1" x14ac:dyDescent="0.35">
      <c r="A166" s="723" t="s">
        <v>487</v>
      </c>
      <c r="B166" s="701">
        <v>303.65702235631301</v>
      </c>
      <c r="C166" s="701">
        <v>320.268000000001</v>
      </c>
      <c r="D166" s="702">
        <v>16.610977643687001</v>
      </c>
      <c r="E166" s="703">
        <v>1.054703090726</v>
      </c>
      <c r="F166" s="701">
        <v>319.999999999995</v>
      </c>
      <c r="G166" s="702">
        <v>106.66666666666499</v>
      </c>
      <c r="H166" s="704">
        <v>26.722719999999001</v>
      </c>
      <c r="I166" s="701">
        <v>106.89095</v>
      </c>
      <c r="J166" s="702">
        <v>0.224283333334</v>
      </c>
      <c r="K166" s="705">
        <v>0.33403421875</v>
      </c>
    </row>
    <row r="167" spans="1:11" ht="14.4" customHeight="1" thickBot="1" x14ac:dyDescent="0.35">
      <c r="A167" s="723" t="s">
        <v>488</v>
      </c>
      <c r="B167" s="701">
        <v>1704.18664324407</v>
      </c>
      <c r="C167" s="701">
        <v>1614.673</v>
      </c>
      <c r="D167" s="702">
        <v>-89.513643244066003</v>
      </c>
      <c r="E167" s="703">
        <v>0.94747427249299998</v>
      </c>
      <c r="F167" s="701">
        <v>1476.99999999998</v>
      </c>
      <c r="G167" s="702">
        <v>492.33333333332598</v>
      </c>
      <c r="H167" s="704">
        <v>124.120999999999</v>
      </c>
      <c r="I167" s="701">
        <v>497.09500000000003</v>
      </c>
      <c r="J167" s="702">
        <v>4.7616666666730003</v>
      </c>
      <c r="K167" s="705">
        <v>0.33655721056100002</v>
      </c>
    </row>
    <row r="168" spans="1:11" ht="14.4" customHeight="1" thickBot="1" x14ac:dyDescent="0.35">
      <c r="A168" s="723" t="s">
        <v>489</v>
      </c>
      <c r="B168" s="701">
        <v>73.334415386331003</v>
      </c>
      <c r="C168" s="701">
        <v>86.965000000000003</v>
      </c>
      <c r="D168" s="702">
        <v>13.630584613668001</v>
      </c>
      <c r="E168" s="703">
        <v>1.1858688658230001</v>
      </c>
      <c r="F168" s="701">
        <v>83.999999999997996</v>
      </c>
      <c r="G168" s="702">
        <v>27.999999999999002</v>
      </c>
      <c r="H168" s="704">
        <v>7.0459999999990002</v>
      </c>
      <c r="I168" s="701">
        <v>28.184000000000001</v>
      </c>
      <c r="J168" s="702">
        <v>0.184</v>
      </c>
      <c r="K168" s="705">
        <v>0.33552380952299998</v>
      </c>
    </row>
    <row r="169" spans="1:11" ht="14.4" customHeight="1" thickBot="1" x14ac:dyDescent="0.35">
      <c r="A169" s="723" t="s">
        <v>490</v>
      </c>
      <c r="B169" s="701">
        <v>86.461577563190005</v>
      </c>
      <c r="C169" s="701">
        <v>86.477999999999994</v>
      </c>
      <c r="D169" s="702">
        <v>1.6422436809000001E-2</v>
      </c>
      <c r="E169" s="703">
        <v>1.0001899391289999</v>
      </c>
      <c r="F169" s="701">
        <v>86.999999999997996</v>
      </c>
      <c r="G169" s="702">
        <v>28.999999999999002</v>
      </c>
      <c r="H169" s="704">
        <v>7.2124499999990004</v>
      </c>
      <c r="I169" s="701">
        <v>28.849799999999998</v>
      </c>
      <c r="J169" s="702">
        <v>-0.15019999999899999</v>
      </c>
      <c r="K169" s="705">
        <v>0.33160689655100001</v>
      </c>
    </row>
    <row r="170" spans="1:11" ht="14.4" customHeight="1" thickBot="1" x14ac:dyDescent="0.35">
      <c r="A170" s="723" t="s">
        <v>491</v>
      </c>
      <c r="B170" s="701">
        <v>767.89222608201203</v>
      </c>
      <c r="C170" s="701">
        <v>638.26800000000105</v>
      </c>
      <c r="D170" s="702">
        <v>-129.624226082012</v>
      </c>
      <c r="E170" s="703">
        <v>0.831194767078</v>
      </c>
      <c r="F170" s="701">
        <v>235.99999999999699</v>
      </c>
      <c r="G170" s="702">
        <v>78.666666666664995</v>
      </c>
      <c r="H170" s="704">
        <v>19.652999999999</v>
      </c>
      <c r="I170" s="701">
        <v>78.611999999999</v>
      </c>
      <c r="J170" s="702">
        <v>-5.4666666665000002E-2</v>
      </c>
      <c r="K170" s="705">
        <v>0.33310169491500002</v>
      </c>
    </row>
    <row r="171" spans="1:11" ht="14.4" customHeight="1" thickBot="1" x14ac:dyDescent="0.35">
      <c r="A171" s="722" t="s">
        <v>492</v>
      </c>
      <c r="B171" s="706">
        <v>0</v>
      </c>
      <c r="C171" s="706">
        <v>23.526</v>
      </c>
      <c r="D171" s="707">
        <v>23.526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16.161999999999999</v>
      </c>
      <c r="D172" s="702">
        <v>16.161999999999999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7.3639999999999999</v>
      </c>
      <c r="D173" s="702">
        <v>7.3639999999999999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1" t="s">
        <v>495</v>
      </c>
      <c r="B174" s="701">
        <v>350.2</v>
      </c>
      <c r="C174" s="701">
        <v>444.54017000000101</v>
      </c>
      <c r="D174" s="702">
        <v>94.340170000000001</v>
      </c>
      <c r="E174" s="703">
        <v>1.269389406053</v>
      </c>
      <c r="F174" s="701">
        <v>0</v>
      </c>
      <c r="G174" s="702">
        <v>0</v>
      </c>
      <c r="H174" s="704">
        <v>49.004999999999001</v>
      </c>
      <c r="I174" s="701">
        <v>66.461669999999003</v>
      </c>
      <c r="J174" s="702">
        <v>66.461669999999003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350.2</v>
      </c>
      <c r="C175" s="706">
        <v>217.67704000000001</v>
      </c>
      <c r="D175" s="707">
        <v>-132.52296000000001</v>
      </c>
      <c r="E175" s="713">
        <v>0.62157921187800003</v>
      </c>
      <c r="F175" s="706">
        <v>0</v>
      </c>
      <c r="G175" s="707">
        <v>0</v>
      </c>
      <c r="H175" s="709">
        <v>21.779999999998999</v>
      </c>
      <c r="I175" s="706">
        <v>21.779999999998999</v>
      </c>
      <c r="J175" s="707">
        <v>21.779999999998999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350.2</v>
      </c>
      <c r="C176" s="701">
        <v>172.24119999999999</v>
      </c>
      <c r="D176" s="702">
        <v>-177.9588</v>
      </c>
      <c r="E176" s="703">
        <v>0.491836664762</v>
      </c>
      <c r="F176" s="701">
        <v>0</v>
      </c>
      <c r="G176" s="702">
        <v>0</v>
      </c>
      <c r="H176" s="704">
        <v>21.779999999998999</v>
      </c>
      <c r="I176" s="701">
        <v>21.779999999998999</v>
      </c>
      <c r="J176" s="702">
        <v>21.779999999998999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45.435839999999999</v>
      </c>
      <c r="D177" s="702">
        <v>45.435839999999999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2" t="s">
        <v>499</v>
      </c>
      <c r="B178" s="706">
        <v>0</v>
      </c>
      <c r="C178" s="706">
        <v>18.384499999999999</v>
      </c>
      <c r="D178" s="707">
        <v>18.384499999999999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17.456669999999999</v>
      </c>
      <c r="J178" s="707">
        <v>17.456669999999999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9.9749999999989996</v>
      </c>
      <c r="D179" s="702">
        <v>9.9749999999989996</v>
      </c>
      <c r="E179" s="711" t="s">
        <v>341</v>
      </c>
      <c r="F179" s="701">
        <v>0</v>
      </c>
      <c r="G179" s="702">
        <v>0</v>
      </c>
      <c r="H179" s="704">
        <v>0</v>
      </c>
      <c r="I179" s="701">
        <v>17.456669999999999</v>
      </c>
      <c r="J179" s="702">
        <v>17.456669999999999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8.4094999999999995</v>
      </c>
      <c r="D180" s="702">
        <v>8.4094999999999995</v>
      </c>
      <c r="E180" s="711" t="s">
        <v>341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8.9540000000000006</v>
      </c>
      <c r="D181" s="707">
        <v>8.9540000000000006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8.9540000000000006</v>
      </c>
      <c r="D182" s="702">
        <v>8.9540000000000006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199.52463</v>
      </c>
      <c r="D183" s="707">
        <v>199.52463</v>
      </c>
      <c r="E183" s="708" t="s">
        <v>329</v>
      </c>
      <c r="F183" s="706">
        <v>0</v>
      </c>
      <c r="G183" s="707">
        <v>0</v>
      </c>
      <c r="H183" s="709">
        <v>27.224999999999</v>
      </c>
      <c r="I183" s="706">
        <v>27.224999999999</v>
      </c>
      <c r="J183" s="707">
        <v>27.224999999999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76.26267</v>
      </c>
      <c r="D184" s="702">
        <v>76.26267</v>
      </c>
      <c r="E184" s="711" t="s">
        <v>341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0</v>
      </c>
    </row>
    <row r="185" spans="1:11" ht="14.4" customHeight="1" thickBot="1" x14ac:dyDescent="0.35">
      <c r="A185" s="723" t="s">
        <v>506</v>
      </c>
      <c r="B185" s="701">
        <v>0</v>
      </c>
      <c r="C185" s="701">
        <v>123.26196</v>
      </c>
      <c r="D185" s="702">
        <v>123.26196</v>
      </c>
      <c r="E185" s="711" t="s">
        <v>329</v>
      </c>
      <c r="F185" s="701">
        <v>0</v>
      </c>
      <c r="G185" s="702">
        <v>0</v>
      </c>
      <c r="H185" s="704">
        <v>27.224999999999</v>
      </c>
      <c r="I185" s="701">
        <v>27.224999999999</v>
      </c>
      <c r="J185" s="702">
        <v>27.224999999999</v>
      </c>
      <c r="K185" s="712" t="s">
        <v>329</v>
      </c>
    </row>
    <row r="186" spans="1:11" ht="14.4" customHeight="1" thickBot="1" x14ac:dyDescent="0.35">
      <c r="A186" s="719" t="s">
        <v>507</v>
      </c>
      <c r="B186" s="701">
        <v>35749.635095428202</v>
      </c>
      <c r="C186" s="701">
        <v>42475.89617</v>
      </c>
      <c r="D186" s="702">
        <v>6726.2610745717802</v>
      </c>
      <c r="E186" s="703">
        <v>1.1881490833849999</v>
      </c>
      <c r="F186" s="701">
        <v>49884.782803287999</v>
      </c>
      <c r="G186" s="702">
        <v>16628.260934429301</v>
      </c>
      <c r="H186" s="704">
        <v>4620.35995</v>
      </c>
      <c r="I186" s="701">
        <v>17263.43418</v>
      </c>
      <c r="J186" s="702">
        <v>635.17324557065501</v>
      </c>
      <c r="K186" s="705">
        <v>0.34606613900799998</v>
      </c>
    </row>
    <row r="187" spans="1:11" ht="14.4" customHeight="1" thickBot="1" x14ac:dyDescent="0.35">
      <c r="A187" s="720" t="s">
        <v>508</v>
      </c>
      <c r="B187" s="701">
        <v>35696.679641333503</v>
      </c>
      <c r="C187" s="701">
        <v>42206.559529999999</v>
      </c>
      <c r="D187" s="702">
        <v>6509.8798886665199</v>
      </c>
      <c r="E187" s="703">
        <v>1.1823665381220001</v>
      </c>
      <c r="F187" s="701">
        <v>49866.649215742902</v>
      </c>
      <c r="G187" s="702">
        <v>16622.2164052476</v>
      </c>
      <c r="H187" s="704">
        <v>4620.1960900000004</v>
      </c>
      <c r="I187" s="701">
        <v>17252.585139999999</v>
      </c>
      <c r="J187" s="702">
        <v>630.36873475237405</v>
      </c>
      <c r="K187" s="705">
        <v>0.34597442201</v>
      </c>
    </row>
    <row r="188" spans="1:11" ht="14.4" customHeight="1" thickBot="1" x14ac:dyDescent="0.35">
      <c r="A188" s="721" t="s">
        <v>509</v>
      </c>
      <c r="B188" s="701">
        <v>35696.679641333503</v>
      </c>
      <c r="C188" s="701">
        <v>42206.414900000003</v>
      </c>
      <c r="D188" s="702">
        <v>6509.7352586665102</v>
      </c>
      <c r="E188" s="703">
        <v>1.182362486485</v>
      </c>
      <c r="F188" s="701">
        <v>49866.453280058602</v>
      </c>
      <c r="G188" s="702">
        <v>16622.151093352899</v>
      </c>
      <c r="H188" s="704">
        <v>4620.1960900000004</v>
      </c>
      <c r="I188" s="701">
        <v>17252.585139999999</v>
      </c>
      <c r="J188" s="702">
        <v>630.43404664713705</v>
      </c>
      <c r="K188" s="705">
        <v>0.34597578141500002</v>
      </c>
    </row>
    <row r="189" spans="1:11" ht="14.4" customHeight="1" thickBot="1" x14ac:dyDescent="0.35">
      <c r="A189" s="722" t="s">
        <v>510</v>
      </c>
      <c r="B189" s="706">
        <v>387.18032406305201</v>
      </c>
      <c r="C189" s="706">
        <v>343.39645999999999</v>
      </c>
      <c r="D189" s="707">
        <v>-43.783864063050999</v>
      </c>
      <c r="E189" s="713">
        <v>0.88691609221300005</v>
      </c>
      <c r="F189" s="706">
        <v>354.45705814147198</v>
      </c>
      <c r="G189" s="707">
        <v>118.152352713824</v>
      </c>
      <c r="H189" s="709">
        <v>17.005880000000001</v>
      </c>
      <c r="I189" s="706">
        <v>64.62388</v>
      </c>
      <c r="J189" s="707">
        <v>-53.528472713824002</v>
      </c>
      <c r="K189" s="714">
        <v>0.182317938141</v>
      </c>
    </row>
    <row r="190" spans="1:11" ht="14.4" customHeight="1" thickBot="1" x14ac:dyDescent="0.35">
      <c r="A190" s="723" t="s">
        <v>511</v>
      </c>
      <c r="B190" s="701">
        <v>159.847877205781</v>
      </c>
      <c r="C190" s="701">
        <v>131.94808</v>
      </c>
      <c r="D190" s="702">
        <v>-27.899797205780001</v>
      </c>
      <c r="E190" s="703">
        <v>0.82546032081499998</v>
      </c>
      <c r="F190" s="701">
        <v>141.94035010179201</v>
      </c>
      <c r="G190" s="702">
        <v>47.313450033930003</v>
      </c>
      <c r="H190" s="704">
        <v>6.5111400000000001</v>
      </c>
      <c r="I190" s="701">
        <v>24.922609999999999</v>
      </c>
      <c r="J190" s="702">
        <v>-22.390840033930001</v>
      </c>
      <c r="K190" s="705">
        <v>0.17558509600700001</v>
      </c>
    </row>
    <row r="191" spans="1:11" ht="14.4" customHeight="1" thickBot="1" x14ac:dyDescent="0.35">
      <c r="A191" s="723" t="s">
        <v>512</v>
      </c>
      <c r="B191" s="701">
        <v>6.0551447288739997</v>
      </c>
      <c r="C191" s="701">
        <v>4.3697999999999997</v>
      </c>
      <c r="D191" s="702">
        <v>-1.685344728874</v>
      </c>
      <c r="E191" s="703">
        <v>0.72166730865399997</v>
      </c>
      <c r="F191" s="701">
        <v>4.2884374932949996</v>
      </c>
      <c r="G191" s="702">
        <v>1.4294791644310001</v>
      </c>
      <c r="H191" s="704">
        <v>0.26351999999999998</v>
      </c>
      <c r="I191" s="701">
        <v>0.72223999999999999</v>
      </c>
      <c r="J191" s="702">
        <v>-0.70723916443099999</v>
      </c>
      <c r="K191" s="705">
        <v>0.16841565281699999</v>
      </c>
    </row>
    <row r="192" spans="1:11" ht="14.4" customHeight="1" thickBot="1" x14ac:dyDescent="0.35">
      <c r="A192" s="723" t="s">
        <v>513</v>
      </c>
      <c r="B192" s="701">
        <v>81.667148792836997</v>
      </c>
      <c r="C192" s="701">
        <v>66.783919999999995</v>
      </c>
      <c r="D192" s="702">
        <v>-14.883228792837</v>
      </c>
      <c r="E192" s="703">
        <v>0.81775745801300004</v>
      </c>
      <c r="F192" s="701">
        <v>68.042625041411</v>
      </c>
      <c r="G192" s="702">
        <v>22.680875013803</v>
      </c>
      <c r="H192" s="704">
        <v>0</v>
      </c>
      <c r="I192" s="701">
        <v>7.6524799999999997</v>
      </c>
      <c r="J192" s="702">
        <v>-15.028395013802999</v>
      </c>
      <c r="K192" s="705">
        <v>0.112465972547</v>
      </c>
    </row>
    <row r="193" spans="1:11" ht="14.4" customHeight="1" thickBot="1" x14ac:dyDescent="0.35">
      <c r="A193" s="723" t="s">
        <v>514</v>
      </c>
      <c r="B193" s="701">
        <v>1.7248907880640001</v>
      </c>
      <c r="C193" s="701">
        <v>1.7879</v>
      </c>
      <c r="D193" s="702">
        <v>6.3009211935000004E-2</v>
      </c>
      <c r="E193" s="703">
        <v>1.036529392104</v>
      </c>
      <c r="F193" s="701">
        <v>1.643985223774</v>
      </c>
      <c r="G193" s="702">
        <v>0.54799507459100005</v>
      </c>
      <c r="H193" s="704">
        <v>0</v>
      </c>
      <c r="I193" s="701">
        <v>0</v>
      </c>
      <c r="J193" s="702">
        <v>-0.54799507459100005</v>
      </c>
      <c r="K193" s="705">
        <v>0</v>
      </c>
    </row>
    <row r="194" spans="1:11" ht="14.4" customHeight="1" thickBot="1" x14ac:dyDescent="0.35">
      <c r="A194" s="723" t="s">
        <v>515</v>
      </c>
      <c r="B194" s="701">
        <v>49.873311824509997</v>
      </c>
      <c r="C194" s="701">
        <v>64.629170000000002</v>
      </c>
      <c r="D194" s="702">
        <v>14.755858175488999</v>
      </c>
      <c r="E194" s="703">
        <v>1.295866820062</v>
      </c>
      <c r="F194" s="701">
        <v>71.454784631894</v>
      </c>
      <c r="G194" s="702">
        <v>23.818261543963999</v>
      </c>
      <c r="H194" s="704">
        <v>7.3789999999999996</v>
      </c>
      <c r="I194" s="701">
        <v>17.700199999999999</v>
      </c>
      <c r="J194" s="702">
        <v>-6.118061543964</v>
      </c>
      <c r="K194" s="705">
        <v>0.24771189348799999</v>
      </c>
    </row>
    <row r="195" spans="1:11" ht="14.4" customHeight="1" thickBot="1" x14ac:dyDescent="0.35">
      <c r="A195" s="723" t="s">
        <v>516</v>
      </c>
      <c r="B195" s="701">
        <v>88.011950722983997</v>
      </c>
      <c r="C195" s="701">
        <v>73.877589999999998</v>
      </c>
      <c r="D195" s="702">
        <v>-14.134360722984001</v>
      </c>
      <c r="E195" s="703">
        <v>0.83940407402700001</v>
      </c>
      <c r="F195" s="701">
        <v>67.086875649304005</v>
      </c>
      <c r="G195" s="702">
        <v>22.362291883101001</v>
      </c>
      <c r="H195" s="704">
        <v>2.85222</v>
      </c>
      <c r="I195" s="701">
        <v>13.62635</v>
      </c>
      <c r="J195" s="702">
        <v>-8.7359418831010007</v>
      </c>
      <c r="K195" s="705">
        <v>0.203114988857</v>
      </c>
    </row>
    <row r="196" spans="1:11" ht="14.4" customHeight="1" thickBot="1" x14ac:dyDescent="0.35">
      <c r="A196" s="722" t="s">
        <v>517</v>
      </c>
      <c r="B196" s="706">
        <v>268.67667616728301</v>
      </c>
      <c r="C196" s="706">
        <v>230.08394999999999</v>
      </c>
      <c r="D196" s="707">
        <v>-38.592726167282997</v>
      </c>
      <c r="E196" s="713">
        <v>0.85635996872499998</v>
      </c>
      <c r="F196" s="706">
        <v>0</v>
      </c>
      <c r="G196" s="707">
        <v>0</v>
      </c>
      <c r="H196" s="709">
        <v>0</v>
      </c>
      <c r="I196" s="706">
        <v>0</v>
      </c>
      <c r="J196" s="707">
        <v>0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268.67667616728301</v>
      </c>
      <c r="C197" s="701">
        <v>224.19359</v>
      </c>
      <c r="D197" s="702">
        <v>-44.483086167282998</v>
      </c>
      <c r="E197" s="703">
        <v>0.83443636864199999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5.8903600000000003</v>
      </c>
      <c r="D198" s="702">
        <v>5.8903600000000003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5" t="s">
        <v>520</v>
      </c>
      <c r="B199" s="701">
        <v>20.730832973687999</v>
      </c>
      <c r="C199" s="701">
        <v>26.733239999999</v>
      </c>
      <c r="D199" s="702">
        <v>6.0024070263110003</v>
      </c>
      <c r="E199" s="703">
        <v>1.289540079452</v>
      </c>
      <c r="F199" s="701">
        <v>94.182653078743002</v>
      </c>
      <c r="G199" s="702">
        <v>31.394217692914001</v>
      </c>
      <c r="H199" s="704">
        <v>16.423439999999999</v>
      </c>
      <c r="I199" s="701">
        <v>70.348249999999993</v>
      </c>
      <c r="J199" s="702">
        <v>38.954032307085001</v>
      </c>
      <c r="K199" s="705">
        <v>0.74693425700299998</v>
      </c>
    </row>
    <row r="200" spans="1:11" ht="14.4" customHeight="1" thickBot="1" x14ac:dyDescent="0.35">
      <c r="A200" s="723" t="s">
        <v>521</v>
      </c>
      <c r="B200" s="701">
        <v>0</v>
      </c>
      <c r="C200" s="701">
        <v>0</v>
      </c>
      <c r="D200" s="702">
        <v>0</v>
      </c>
      <c r="E200" s="703">
        <v>1</v>
      </c>
      <c r="F200" s="701">
        <v>6.0926247575910004</v>
      </c>
      <c r="G200" s="702">
        <v>2.0308749191970001</v>
      </c>
      <c r="H200" s="704">
        <v>-0.52612000000000003</v>
      </c>
      <c r="I200" s="701">
        <v>3.3776600000000001</v>
      </c>
      <c r="J200" s="702">
        <v>1.3467850808020001</v>
      </c>
      <c r="K200" s="705">
        <v>0.55438503672600004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88.090028321152005</v>
      </c>
      <c r="G201" s="702">
        <v>29.363342773717001</v>
      </c>
      <c r="H201" s="704">
        <v>16.949560000000002</v>
      </c>
      <c r="I201" s="701">
        <v>66.970590000000001</v>
      </c>
      <c r="J201" s="702">
        <v>37.607247226281999</v>
      </c>
      <c r="K201" s="705">
        <v>0.76025165704099995</v>
      </c>
    </row>
    <row r="202" spans="1:11" ht="14.4" customHeight="1" thickBot="1" x14ac:dyDescent="0.35">
      <c r="A202" s="723" t="s">
        <v>523</v>
      </c>
      <c r="B202" s="701">
        <v>9.8114606347409996</v>
      </c>
      <c r="C202" s="701">
        <v>2.9911499999990001</v>
      </c>
      <c r="D202" s="702">
        <v>-6.8203106347410003</v>
      </c>
      <c r="E202" s="703">
        <v>0.304862865107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10.919372338945999</v>
      </c>
      <c r="C203" s="701">
        <v>23.742090000000001</v>
      </c>
      <c r="D203" s="702">
        <v>12.822717661053</v>
      </c>
      <c r="E203" s="703">
        <v>2.174309041126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0.132778847964</v>
      </c>
      <c r="C204" s="706">
        <v>0</v>
      </c>
      <c r="D204" s="707">
        <v>-0.132778847964</v>
      </c>
      <c r="E204" s="713">
        <v>0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4">
        <v>0</v>
      </c>
    </row>
    <row r="205" spans="1:11" ht="14.4" customHeight="1" thickBot="1" x14ac:dyDescent="0.35">
      <c r="A205" s="723" t="s">
        <v>526</v>
      </c>
      <c r="B205" s="701">
        <v>0.132778847964</v>
      </c>
      <c r="C205" s="701">
        <v>0</v>
      </c>
      <c r="D205" s="702">
        <v>-0.132778847964</v>
      </c>
      <c r="E205" s="703">
        <v>0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05">
        <v>0</v>
      </c>
    </row>
    <row r="206" spans="1:11" ht="14.4" customHeight="1" thickBot="1" x14ac:dyDescent="0.35">
      <c r="A206" s="722" t="s">
        <v>527</v>
      </c>
      <c r="B206" s="706">
        <v>35019.959029281497</v>
      </c>
      <c r="C206" s="706">
        <v>39522.84044</v>
      </c>
      <c r="D206" s="707">
        <v>4502.8814107184999</v>
      </c>
      <c r="E206" s="713">
        <v>1.128580430575</v>
      </c>
      <c r="F206" s="706">
        <v>49417.813568838399</v>
      </c>
      <c r="G206" s="707">
        <v>16472.604522946101</v>
      </c>
      <c r="H206" s="709">
        <v>4586.7667700000002</v>
      </c>
      <c r="I206" s="706">
        <v>16095.68482</v>
      </c>
      <c r="J206" s="707">
        <v>-376.91970294612503</v>
      </c>
      <c r="K206" s="714">
        <v>0.32570613019</v>
      </c>
    </row>
    <row r="207" spans="1:11" ht="14.4" customHeight="1" thickBot="1" x14ac:dyDescent="0.35">
      <c r="A207" s="723" t="s">
        <v>528</v>
      </c>
      <c r="B207" s="701">
        <v>13515.6861460113</v>
      </c>
      <c r="C207" s="701">
        <v>14410.91678</v>
      </c>
      <c r="D207" s="702">
        <v>895.23063398873501</v>
      </c>
      <c r="E207" s="703">
        <v>1.0662364177679999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21504.272883270201</v>
      </c>
      <c r="C208" s="701">
        <v>25111.92366</v>
      </c>
      <c r="D208" s="702">
        <v>3607.6507767297699</v>
      </c>
      <c r="E208" s="703">
        <v>1.167764369263</v>
      </c>
      <c r="F208" s="701">
        <v>49417.813568838399</v>
      </c>
      <c r="G208" s="702">
        <v>16472.604522946101</v>
      </c>
      <c r="H208" s="704">
        <v>4586.7667700000002</v>
      </c>
      <c r="I208" s="701">
        <v>16095.68482</v>
      </c>
      <c r="J208" s="702">
        <v>-376.91970294612503</v>
      </c>
      <c r="K208" s="705">
        <v>0.32570613019</v>
      </c>
    </row>
    <row r="209" spans="1:11" ht="14.4" customHeight="1" thickBot="1" x14ac:dyDescent="0.35">
      <c r="A209" s="722" t="s">
        <v>530</v>
      </c>
      <c r="B209" s="706">
        <v>0</v>
      </c>
      <c r="C209" s="706">
        <v>2083.3608100000001</v>
      </c>
      <c r="D209" s="707">
        <v>2083.3608100000001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1021.92819</v>
      </c>
      <c r="J209" s="707">
        <v>1021.92819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674.96816000000001</v>
      </c>
      <c r="D210" s="702">
        <v>674.96816000000001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1408.39265</v>
      </c>
      <c r="D211" s="702">
        <v>1408.39265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1021.92819</v>
      </c>
      <c r="J211" s="702">
        <v>1021.92819</v>
      </c>
      <c r="K211" s="712" t="s">
        <v>329</v>
      </c>
    </row>
    <row r="212" spans="1:11" ht="14.4" customHeight="1" thickBot="1" x14ac:dyDescent="0.35">
      <c r="A212" s="721" t="s">
        <v>533</v>
      </c>
      <c r="B212" s="701">
        <v>0</v>
      </c>
      <c r="C212" s="701">
        <v>0.14463000000000001</v>
      </c>
      <c r="D212" s="702">
        <v>0.14463000000000001</v>
      </c>
      <c r="E212" s="711" t="s">
        <v>341</v>
      </c>
      <c r="F212" s="701">
        <v>0.19593568428800001</v>
      </c>
      <c r="G212" s="702">
        <v>6.5311894762E-2</v>
      </c>
      <c r="H212" s="704">
        <v>0</v>
      </c>
      <c r="I212" s="701">
        <v>0</v>
      </c>
      <c r="J212" s="702">
        <v>-6.5311894762E-2</v>
      </c>
      <c r="K212" s="705">
        <v>0</v>
      </c>
    </row>
    <row r="213" spans="1:11" ht="14.4" customHeight="1" thickBot="1" x14ac:dyDescent="0.35">
      <c r="A213" s="722" t="s">
        <v>534</v>
      </c>
      <c r="B213" s="706">
        <v>0</v>
      </c>
      <c r="C213" s="706">
        <v>0.14463000000000001</v>
      </c>
      <c r="D213" s="707">
        <v>0.14463000000000001</v>
      </c>
      <c r="E213" s="708" t="s">
        <v>341</v>
      </c>
      <c r="F213" s="706">
        <v>0.19593568428800001</v>
      </c>
      <c r="G213" s="707">
        <v>6.5311894762E-2</v>
      </c>
      <c r="H213" s="709">
        <v>0</v>
      </c>
      <c r="I213" s="706">
        <v>0</v>
      </c>
      <c r="J213" s="707">
        <v>-6.5311894762E-2</v>
      </c>
      <c r="K213" s="714">
        <v>0</v>
      </c>
    </row>
    <row r="214" spans="1:11" ht="14.4" customHeight="1" thickBot="1" x14ac:dyDescent="0.35">
      <c r="A214" s="723" t="s">
        <v>535</v>
      </c>
      <c r="B214" s="701">
        <v>0</v>
      </c>
      <c r="C214" s="701">
        <v>0.14463000000000001</v>
      </c>
      <c r="D214" s="702">
        <v>0.14463000000000001</v>
      </c>
      <c r="E214" s="711" t="s">
        <v>341</v>
      </c>
      <c r="F214" s="701">
        <v>0.19593568428800001</v>
      </c>
      <c r="G214" s="702">
        <v>6.5311894762E-2</v>
      </c>
      <c r="H214" s="704">
        <v>0</v>
      </c>
      <c r="I214" s="701">
        <v>0</v>
      </c>
      <c r="J214" s="702">
        <v>-6.5311894762E-2</v>
      </c>
      <c r="K214" s="705">
        <v>0</v>
      </c>
    </row>
    <row r="215" spans="1:11" ht="14.4" customHeight="1" thickBot="1" x14ac:dyDescent="0.35">
      <c r="A215" s="720" t="s">
        <v>536</v>
      </c>
      <c r="B215" s="701">
        <v>52.955454094731003</v>
      </c>
      <c r="C215" s="701">
        <v>263.42664000000002</v>
      </c>
      <c r="D215" s="702">
        <v>210.47118590526901</v>
      </c>
      <c r="E215" s="703">
        <v>4.9744949694649998</v>
      </c>
      <c r="F215" s="701">
        <v>0</v>
      </c>
      <c r="G215" s="702">
        <v>0</v>
      </c>
      <c r="H215" s="704">
        <v>0.16386000000000001</v>
      </c>
      <c r="I215" s="701">
        <v>10.84904</v>
      </c>
      <c r="J215" s="702">
        <v>10.84904</v>
      </c>
      <c r="K215" s="712" t="s">
        <v>329</v>
      </c>
    </row>
    <row r="216" spans="1:11" ht="14.4" customHeight="1" thickBot="1" x14ac:dyDescent="0.35">
      <c r="A216" s="721" t="s">
        <v>537</v>
      </c>
      <c r="B216" s="701">
        <v>0</v>
      </c>
      <c r="C216" s="701">
        <v>61.832470000000001</v>
      </c>
      <c r="D216" s="702">
        <v>61.832470000000001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" customHeight="1" thickBot="1" x14ac:dyDescent="0.35">
      <c r="A217" s="722" t="s">
        <v>538</v>
      </c>
      <c r="B217" s="706">
        <v>0</v>
      </c>
      <c r="C217" s="706">
        <v>28.582470000000001</v>
      </c>
      <c r="D217" s="707">
        <v>28.582470000000001</v>
      </c>
      <c r="E217" s="708" t="s">
        <v>341</v>
      </c>
      <c r="F217" s="706">
        <v>0</v>
      </c>
      <c r="G217" s="707">
        <v>0</v>
      </c>
      <c r="H217" s="709">
        <v>0</v>
      </c>
      <c r="I217" s="706">
        <v>0</v>
      </c>
      <c r="J217" s="707">
        <v>0</v>
      </c>
      <c r="K217" s="710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28.582470000000001</v>
      </c>
      <c r="D218" s="702">
        <v>28.582470000000001</v>
      </c>
      <c r="E218" s="711" t="s">
        <v>341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0</v>
      </c>
      <c r="C219" s="706">
        <v>33.25</v>
      </c>
      <c r="D219" s="707">
        <v>33.25</v>
      </c>
      <c r="E219" s="708" t="s">
        <v>329</v>
      </c>
      <c r="F219" s="706">
        <v>0</v>
      </c>
      <c r="G219" s="707">
        <v>0</v>
      </c>
      <c r="H219" s="709">
        <v>0</v>
      </c>
      <c r="I219" s="706">
        <v>0</v>
      </c>
      <c r="J219" s="707">
        <v>0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33.25</v>
      </c>
      <c r="D220" s="702">
        <v>33.25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" customHeight="1" thickBot="1" x14ac:dyDescent="0.35">
      <c r="A221" s="726" t="s">
        <v>542</v>
      </c>
      <c r="B221" s="706">
        <v>52.955454094731003</v>
      </c>
      <c r="C221" s="706">
        <v>201.59416999999999</v>
      </c>
      <c r="D221" s="707">
        <v>148.63871590526901</v>
      </c>
      <c r="E221" s="713">
        <v>3.8068632107160001</v>
      </c>
      <c r="F221" s="706">
        <v>0</v>
      </c>
      <c r="G221" s="707">
        <v>0</v>
      </c>
      <c r="H221" s="709">
        <v>0.16386000000000001</v>
      </c>
      <c r="I221" s="706">
        <v>10.84904</v>
      </c>
      <c r="J221" s="707">
        <v>10.84904</v>
      </c>
      <c r="K221" s="710" t="s">
        <v>329</v>
      </c>
    </row>
    <row r="222" spans="1:11" ht="14.4" customHeight="1" thickBot="1" x14ac:dyDescent="0.35">
      <c r="A222" s="722" t="s">
        <v>543</v>
      </c>
      <c r="B222" s="706">
        <v>0</v>
      </c>
      <c r="C222" s="706">
        <v>-0.39</v>
      </c>
      <c r="D222" s="707">
        <v>-0.39</v>
      </c>
      <c r="E222" s="708" t="s">
        <v>341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-0.39</v>
      </c>
      <c r="D223" s="702">
        <v>-0.39</v>
      </c>
      <c r="E223" s="711" t="s">
        <v>341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2" t="s">
        <v>545</v>
      </c>
      <c r="B224" s="706">
        <v>0</v>
      </c>
      <c r="C224" s="706">
        <v>127.99845000000001</v>
      </c>
      <c r="D224" s="707">
        <v>127.99845000000001</v>
      </c>
      <c r="E224" s="708" t="s">
        <v>329</v>
      </c>
      <c r="F224" s="706">
        <v>0</v>
      </c>
      <c r="G224" s="707">
        <v>0</v>
      </c>
      <c r="H224" s="709">
        <v>-1.3999999999999999E-4</v>
      </c>
      <c r="I224" s="706">
        <v>9.0000000000000101E-5</v>
      </c>
      <c r="J224" s="707">
        <v>9.0000000000000101E-5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-1.5499999999999999E-3</v>
      </c>
      <c r="D225" s="702">
        <v>-1.5499999999999999E-3</v>
      </c>
      <c r="E225" s="711" t="s">
        <v>329</v>
      </c>
      <c r="F225" s="701">
        <v>0</v>
      </c>
      <c r="G225" s="702">
        <v>0</v>
      </c>
      <c r="H225" s="704">
        <v>-1.3999999999999999E-4</v>
      </c>
      <c r="I225" s="701">
        <v>9.0000000000000101E-5</v>
      </c>
      <c r="J225" s="702">
        <v>9.0000000000000101E-5</v>
      </c>
      <c r="K225" s="712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128</v>
      </c>
      <c r="D226" s="702">
        <v>128</v>
      </c>
      <c r="E226" s="711" t="s">
        <v>341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2" t="s">
        <v>548</v>
      </c>
      <c r="B227" s="706">
        <v>52.955454094731003</v>
      </c>
      <c r="C227" s="706">
        <v>68.425719999999998</v>
      </c>
      <c r="D227" s="707">
        <v>15.470265905268</v>
      </c>
      <c r="E227" s="713">
        <v>1.292137347695</v>
      </c>
      <c r="F227" s="706">
        <v>0</v>
      </c>
      <c r="G227" s="707">
        <v>0</v>
      </c>
      <c r="H227" s="709">
        <v>0.16400000000000001</v>
      </c>
      <c r="I227" s="706">
        <v>10.84895</v>
      </c>
      <c r="J227" s="707">
        <v>10.84895</v>
      </c>
      <c r="K227" s="710" t="s">
        <v>329</v>
      </c>
    </row>
    <row r="228" spans="1:11" ht="14.4" customHeight="1" thickBot="1" x14ac:dyDescent="0.35">
      <c r="A228" s="723" t="s">
        <v>549</v>
      </c>
      <c r="B228" s="701">
        <v>5.5374615379999999E-2</v>
      </c>
      <c r="C228" s="701">
        <v>1.1419999999999999</v>
      </c>
      <c r="D228" s="702">
        <v>1.0866253846189999</v>
      </c>
      <c r="E228" s="703">
        <v>20.623168073529001</v>
      </c>
      <c r="F228" s="701">
        <v>0</v>
      </c>
      <c r="G228" s="702">
        <v>0</v>
      </c>
      <c r="H228" s="704">
        <v>0.16400000000000001</v>
      </c>
      <c r="I228" s="701">
        <v>0.35299999999999998</v>
      </c>
      <c r="J228" s="702">
        <v>0.35299999999999998</v>
      </c>
      <c r="K228" s="712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5.21E-2</v>
      </c>
      <c r="D229" s="702">
        <v>5.21E-2</v>
      </c>
      <c r="E229" s="711" t="s">
        <v>341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52.900079479349998</v>
      </c>
      <c r="C230" s="701">
        <v>67.231620000000007</v>
      </c>
      <c r="D230" s="702">
        <v>14.331540520649</v>
      </c>
      <c r="E230" s="703">
        <v>1.270917183144</v>
      </c>
      <c r="F230" s="701">
        <v>0</v>
      </c>
      <c r="G230" s="702">
        <v>0</v>
      </c>
      <c r="H230" s="704">
        <v>0</v>
      </c>
      <c r="I230" s="701">
        <v>10.495950000000001</v>
      </c>
      <c r="J230" s="702">
        <v>10.495950000000001</v>
      </c>
      <c r="K230" s="712" t="s">
        <v>329</v>
      </c>
    </row>
    <row r="231" spans="1:11" ht="14.4" customHeight="1" thickBot="1" x14ac:dyDescent="0.35">
      <c r="A231" s="722" t="s">
        <v>552</v>
      </c>
      <c r="B231" s="706">
        <v>0</v>
      </c>
      <c r="C231" s="706">
        <v>5.56</v>
      </c>
      <c r="D231" s="707">
        <v>5.56</v>
      </c>
      <c r="E231" s="708" t="s">
        <v>341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5.56</v>
      </c>
      <c r="D232" s="702">
        <v>5.56</v>
      </c>
      <c r="E232" s="711" t="s">
        <v>341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0" t="s">
        <v>554</v>
      </c>
      <c r="B233" s="701">
        <v>0</v>
      </c>
      <c r="C233" s="701">
        <v>5.9099999999990001</v>
      </c>
      <c r="D233" s="702">
        <v>5.9099999999990001</v>
      </c>
      <c r="E233" s="711" t="s">
        <v>341</v>
      </c>
      <c r="F233" s="701">
        <v>18.133587545152</v>
      </c>
      <c r="G233" s="702">
        <v>6.0445291817170004</v>
      </c>
      <c r="H233" s="704">
        <v>0</v>
      </c>
      <c r="I233" s="701">
        <v>0</v>
      </c>
      <c r="J233" s="702">
        <v>-6.0445291817170004</v>
      </c>
      <c r="K233" s="705">
        <v>0</v>
      </c>
    </row>
    <row r="234" spans="1:11" ht="14.4" customHeight="1" thickBot="1" x14ac:dyDescent="0.35">
      <c r="A234" s="726" t="s">
        <v>555</v>
      </c>
      <c r="B234" s="706">
        <v>0</v>
      </c>
      <c r="C234" s="706">
        <v>5.9099999999990001</v>
      </c>
      <c r="D234" s="707">
        <v>5.9099999999990001</v>
      </c>
      <c r="E234" s="708" t="s">
        <v>341</v>
      </c>
      <c r="F234" s="706">
        <v>18.133587545152</v>
      </c>
      <c r="G234" s="707">
        <v>6.0445291817170004</v>
      </c>
      <c r="H234" s="709">
        <v>0</v>
      </c>
      <c r="I234" s="706">
        <v>0</v>
      </c>
      <c r="J234" s="707">
        <v>-6.0445291817170004</v>
      </c>
      <c r="K234" s="714">
        <v>0</v>
      </c>
    </row>
    <row r="235" spans="1:11" ht="14.4" customHeight="1" thickBot="1" x14ac:dyDescent="0.35">
      <c r="A235" s="722" t="s">
        <v>556</v>
      </c>
      <c r="B235" s="706">
        <v>0</v>
      </c>
      <c r="C235" s="706">
        <v>5.9099999999990001</v>
      </c>
      <c r="D235" s="707">
        <v>5.9099999999990001</v>
      </c>
      <c r="E235" s="708" t="s">
        <v>341</v>
      </c>
      <c r="F235" s="706">
        <v>18.133587545152</v>
      </c>
      <c r="G235" s="707">
        <v>6.0445291817170004</v>
      </c>
      <c r="H235" s="709">
        <v>0</v>
      </c>
      <c r="I235" s="706">
        <v>0</v>
      </c>
      <c r="J235" s="707">
        <v>-6.0445291817170004</v>
      </c>
      <c r="K235" s="714">
        <v>0</v>
      </c>
    </row>
    <row r="236" spans="1:11" ht="14.4" customHeight="1" thickBot="1" x14ac:dyDescent="0.35">
      <c r="A236" s="723" t="s">
        <v>557</v>
      </c>
      <c r="B236" s="701">
        <v>0</v>
      </c>
      <c r="C236" s="701">
        <v>5.9099999999990001</v>
      </c>
      <c r="D236" s="702">
        <v>5.9099999999990001</v>
      </c>
      <c r="E236" s="711" t="s">
        <v>341</v>
      </c>
      <c r="F236" s="701">
        <v>18.133587545152</v>
      </c>
      <c r="G236" s="702">
        <v>6.0445291817170004</v>
      </c>
      <c r="H236" s="704">
        <v>0</v>
      </c>
      <c r="I236" s="701">
        <v>0</v>
      </c>
      <c r="J236" s="702">
        <v>-6.0445291817170004</v>
      </c>
      <c r="K236" s="705">
        <v>0</v>
      </c>
    </row>
    <row r="237" spans="1:11" ht="14.4" customHeight="1" thickBot="1" x14ac:dyDescent="0.35">
      <c r="A237" s="719" t="s">
        <v>558</v>
      </c>
      <c r="B237" s="701">
        <v>6177.8863347569104</v>
      </c>
      <c r="C237" s="701">
        <v>6890.1693400000004</v>
      </c>
      <c r="D237" s="702">
        <v>712.28300524308804</v>
      </c>
      <c r="E237" s="703">
        <v>1.115295582768</v>
      </c>
      <c r="F237" s="701">
        <v>6553.9275628696096</v>
      </c>
      <c r="G237" s="702">
        <v>2184.64252095654</v>
      </c>
      <c r="H237" s="704">
        <v>631.97967000000006</v>
      </c>
      <c r="I237" s="701">
        <v>2325.62327</v>
      </c>
      <c r="J237" s="702">
        <v>140.98074904346399</v>
      </c>
      <c r="K237" s="705">
        <v>0.35484421328900001</v>
      </c>
    </row>
    <row r="238" spans="1:11" ht="14.4" customHeight="1" thickBot="1" x14ac:dyDescent="0.35">
      <c r="A238" s="724" t="s">
        <v>559</v>
      </c>
      <c r="B238" s="706">
        <v>6177.8863347569104</v>
      </c>
      <c r="C238" s="706">
        <v>6890.1693400000004</v>
      </c>
      <c r="D238" s="707">
        <v>712.28300524308804</v>
      </c>
      <c r="E238" s="713">
        <v>1.115295582768</v>
      </c>
      <c r="F238" s="706">
        <v>6553.9275628696096</v>
      </c>
      <c r="G238" s="707">
        <v>2184.64252095654</v>
      </c>
      <c r="H238" s="709">
        <v>631.97967000000006</v>
      </c>
      <c r="I238" s="706">
        <v>2325.62327</v>
      </c>
      <c r="J238" s="707">
        <v>140.98074904346399</v>
      </c>
      <c r="K238" s="714">
        <v>0.35484421328900001</v>
      </c>
    </row>
    <row r="239" spans="1:11" ht="14.4" customHeight="1" thickBot="1" x14ac:dyDescent="0.35">
      <c r="A239" s="726" t="s">
        <v>54</v>
      </c>
      <c r="B239" s="706">
        <v>6177.8863347569104</v>
      </c>
      <c r="C239" s="706">
        <v>6890.1693400000004</v>
      </c>
      <c r="D239" s="707">
        <v>712.28300524308804</v>
      </c>
      <c r="E239" s="713">
        <v>1.115295582768</v>
      </c>
      <c r="F239" s="706">
        <v>6553.9275628696096</v>
      </c>
      <c r="G239" s="707">
        <v>2184.64252095654</v>
      </c>
      <c r="H239" s="709">
        <v>631.97967000000006</v>
      </c>
      <c r="I239" s="706">
        <v>2325.62327</v>
      </c>
      <c r="J239" s="707">
        <v>140.98074904346399</v>
      </c>
      <c r="K239" s="714">
        <v>0.35484421328900001</v>
      </c>
    </row>
    <row r="240" spans="1:11" ht="14.4" customHeight="1" thickBot="1" x14ac:dyDescent="0.35">
      <c r="A240" s="725" t="s">
        <v>560</v>
      </c>
      <c r="B240" s="701">
        <v>0</v>
      </c>
      <c r="C240" s="701">
        <v>91.635829999999999</v>
      </c>
      <c r="D240" s="702">
        <v>91.635829999999999</v>
      </c>
      <c r="E240" s="711" t="s">
        <v>341</v>
      </c>
      <c r="F240" s="701">
        <v>189.799185706771</v>
      </c>
      <c r="G240" s="702">
        <v>63.266395235589997</v>
      </c>
      <c r="H240" s="704">
        <v>11.245990000000001</v>
      </c>
      <c r="I240" s="701">
        <v>56.08766</v>
      </c>
      <c r="J240" s="702">
        <v>-7.1787352355899996</v>
      </c>
      <c r="K240" s="705">
        <v>0.29551054073799998</v>
      </c>
    </row>
    <row r="241" spans="1:11" ht="14.4" customHeight="1" thickBot="1" x14ac:dyDescent="0.35">
      <c r="A241" s="723" t="s">
        <v>561</v>
      </c>
      <c r="B241" s="701">
        <v>0</v>
      </c>
      <c r="C241" s="701">
        <v>91.635829999999999</v>
      </c>
      <c r="D241" s="702">
        <v>91.635829999999999</v>
      </c>
      <c r="E241" s="711" t="s">
        <v>341</v>
      </c>
      <c r="F241" s="701">
        <v>189.799185706771</v>
      </c>
      <c r="G241" s="702">
        <v>63.266395235589997</v>
      </c>
      <c r="H241" s="704">
        <v>11.245990000000001</v>
      </c>
      <c r="I241" s="701">
        <v>56.08766</v>
      </c>
      <c r="J241" s="702">
        <v>-7.1787352355899996</v>
      </c>
      <c r="K241" s="705">
        <v>0.29551054073799998</v>
      </c>
    </row>
    <row r="242" spans="1:11" ht="14.4" customHeight="1" thickBot="1" x14ac:dyDescent="0.35">
      <c r="A242" s="722" t="s">
        <v>562</v>
      </c>
      <c r="B242" s="706">
        <v>224.70660400105399</v>
      </c>
      <c r="C242" s="706">
        <v>143.55799999999999</v>
      </c>
      <c r="D242" s="707">
        <v>-81.148604001053002</v>
      </c>
      <c r="E242" s="713">
        <v>0.63886862888600005</v>
      </c>
      <c r="F242" s="706">
        <v>122.723255455604</v>
      </c>
      <c r="G242" s="707">
        <v>40.907751818534003</v>
      </c>
      <c r="H242" s="709">
        <v>5.61</v>
      </c>
      <c r="I242" s="706">
        <v>20.632000000000001</v>
      </c>
      <c r="J242" s="707">
        <v>-20.275751818534001</v>
      </c>
      <c r="K242" s="714">
        <v>0.168118095656</v>
      </c>
    </row>
    <row r="243" spans="1:11" ht="14.4" customHeight="1" thickBot="1" x14ac:dyDescent="0.35">
      <c r="A243" s="723" t="s">
        <v>563</v>
      </c>
      <c r="B243" s="701">
        <v>224.70660400105399</v>
      </c>
      <c r="C243" s="701">
        <v>143.55799999999999</v>
      </c>
      <c r="D243" s="702">
        <v>-81.148604001053002</v>
      </c>
      <c r="E243" s="703">
        <v>0.63886862888600005</v>
      </c>
      <c r="F243" s="701">
        <v>122.723255455604</v>
      </c>
      <c r="G243" s="702">
        <v>40.907751818534003</v>
      </c>
      <c r="H243" s="704">
        <v>5.61</v>
      </c>
      <c r="I243" s="701">
        <v>20.632000000000001</v>
      </c>
      <c r="J243" s="702">
        <v>-20.275751818534001</v>
      </c>
      <c r="K243" s="705">
        <v>0.168118095656</v>
      </c>
    </row>
    <row r="244" spans="1:11" ht="14.4" customHeight="1" thickBot="1" x14ac:dyDescent="0.35">
      <c r="A244" s="722" t="s">
        <v>564</v>
      </c>
      <c r="B244" s="706">
        <v>142.67286796149901</v>
      </c>
      <c r="C244" s="706">
        <v>139.43348</v>
      </c>
      <c r="D244" s="707">
        <v>-3.2393879614980001</v>
      </c>
      <c r="E244" s="713">
        <v>0.97729499653399998</v>
      </c>
      <c r="F244" s="706">
        <v>171.84892175602599</v>
      </c>
      <c r="G244" s="707">
        <v>57.282973918674998</v>
      </c>
      <c r="H244" s="709">
        <v>9.9364399999999993</v>
      </c>
      <c r="I244" s="706">
        <v>33.571060000000003</v>
      </c>
      <c r="J244" s="707">
        <v>-23.711913918674998</v>
      </c>
      <c r="K244" s="714">
        <v>0.19535217129599999</v>
      </c>
    </row>
    <row r="245" spans="1:11" ht="14.4" customHeight="1" thickBot="1" x14ac:dyDescent="0.35">
      <c r="A245" s="723" t="s">
        <v>565</v>
      </c>
      <c r="B245" s="701">
        <v>62.964545313949003</v>
      </c>
      <c r="C245" s="701">
        <v>67.042000000000002</v>
      </c>
      <c r="D245" s="702">
        <v>4.0774546860500003</v>
      </c>
      <c r="E245" s="703">
        <v>1.064757946963</v>
      </c>
      <c r="F245" s="701">
        <v>115.10180201666699</v>
      </c>
      <c r="G245" s="702">
        <v>38.367267338889</v>
      </c>
      <c r="H245" s="704">
        <v>3.3679999999999999</v>
      </c>
      <c r="I245" s="701">
        <v>17.922000000000001</v>
      </c>
      <c r="J245" s="702">
        <v>-20.445267338889</v>
      </c>
      <c r="K245" s="705">
        <v>0.155705642187</v>
      </c>
    </row>
    <row r="246" spans="1:11" ht="14.4" customHeight="1" thickBot="1" x14ac:dyDescent="0.35">
      <c r="A246" s="723" t="s">
        <v>566</v>
      </c>
      <c r="B246" s="701">
        <v>58.184924777884</v>
      </c>
      <c r="C246" s="701">
        <v>52.364199999999997</v>
      </c>
      <c r="D246" s="702">
        <v>-5.8207247778840001</v>
      </c>
      <c r="E246" s="703">
        <v>0.89996163438999999</v>
      </c>
      <c r="F246" s="701">
        <v>41.130355108084999</v>
      </c>
      <c r="G246" s="702">
        <v>13.710118369361</v>
      </c>
      <c r="H246" s="704">
        <v>5.1984000000000004</v>
      </c>
      <c r="I246" s="701">
        <v>11.0509</v>
      </c>
      <c r="J246" s="702">
        <v>-2.6592183693610001</v>
      </c>
      <c r="K246" s="705">
        <v>0.268679907356</v>
      </c>
    </row>
    <row r="247" spans="1:11" ht="14.4" customHeight="1" thickBot="1" x14ac:dyDescent="0.35">
      <c r="A247" s="723" t="s">
        <v>567</v>
      </c>
      <c r="B247" s="701">
        <v>21.523397869663999</v>
      </c>
      <c r="C247" s="701">
        <v>20.027280000000001</v>
      </c>
      <c r="D247" s="702">
        <v>-1.4961178696640001</v>
      </c>
      <c r="E247" s="703">
        <v>0.93048876953699999</v>
      </c>
      <c r="F247" s="701">
        <v>15.616764631273</v>
      </c>
      <c r="G247" s="702">
        <v>5.2055882104239997</v>
      </c>
      <c r="H247" s="704">
        <v>1.3700399999999999</v>
      </c>
      <c r="I247" s="701">
        <v>4.59816</v>
      </c>
      <c r="J247" s="702">
        <v>-0.60742821042399997</v>
      </c>
      <c r="K247" s="705">
        <v>0.29443742724900002</v>
      </c>
    </row>
    <row r="248" spans="1:11" ht="14.4" customHeight="1" thickBot="1" x14ac:dyDescent="0.35">
      <c r="A248" s="722" t="s">
        <v>568</v>
      </c>
      <c r="B248" s="706">
        <v>360.31841276264498</v>
      </c>
      <c r="C248" s="706">
        <v>384.62072000000001</v>
      </c>
      <c r="D248" s="707">
        <v>24.302307237354</v>
      </c>
      <c r="E248" s="713">
        <v>1.067446753694</v>
      </c>
      <c r="F248" s="706">
        <v>394.64744191453099</v>
      </c>
      <c r="G248" s="707">
        <v>131.54914730484401</v>
      </c>
      <c r="H248" s="709">
        <v>0</v>
      </c>
      <c r="I248" s="706">
        <v>100.71211</v>
      </c>
      <c r="J248" s="707">
        <v>-30.837037304843001</v>
      </c>
      <c r="K248" s="714">
        <v>0.255195142052</v>
      </c>
    </row>
    <row r="249" spans="1:11" ht="14.4" customHeight="1" thickBot="1" x14ac:dyDescent="0.35">
      <c r="A249" s="723" t="s">
        <v>569</v>
      </c>
      <c r="B249" s="701">
        <v>360.31841276264498</v>
      </c>
      <c r="C249" s="701">
        <v>384.62072000000001</v>
      </c>
      <c r="D249" s="702">
        <v>24.302307237354</v>
      </c>
      <c r="E249" s="703">
        <v>1.067446753694</v>
      </c>
      <c r="F249" s="701">
        <v>394.64744191453099</v>
      </c>
      <c r="G249" s="702">
        <v>131.54914730484401</v>
      </c>
      <c r="H249" s="704">
        <v>0</v>
      </c>
      <c r="I249" s="701">
        <v>100.71211</v>
      </c>
      <c r="J249" s="702">
        <v>-30.837037304843001</v>
      </c>
      <c r="K249" s="705">
        <v>0.255195142052</v>
      </c>
    </row>
    <row r="250" spans="1:11" ht="14.4" customHeight="1" thickBot="1" x14ac:dyDescent="0.35">
      <c r="A250" s="722" t="s">
        <v>570</v>
      </c>
      <c r="B250" s="706">
        <v>0</v>
      </c>
      <c r="C250" s="706">
        <v>4.484</v>
      </c>
      <c r="D250" s="707">
        <v>4.484</v>
      </c>
      <c r="E250" s="708" t="s">
        <v>341</v>
      </c>
      <c r="F250" s="706">
        <v>0</v>
      </c>
      <c r="G250" s="707">
        <v>0</v>
      </c>
      <c r="H250" s="709">
        <v>0.20599999999999999</v>
      </c>
      <c r="I250" s="706">
        <v>0.98</v>
      </c>
      <c r="J250" s="707">
        <v>0.98</v>
      </c>
      <c r="K250" s="710" t="s">
        <v>341</v>
      </c>
    </row>
    <row r="251" spans="1:11" ht="14.4" customHeight="1" thickBot="1" x14ac:dyDescent="0.35">
      <c r="A251" s="723" t="s">
        <v>571</v>
      </c>
      <c r="B251" s="701">
        <v>0</v>
      </c>
      <c r="C251" s="701">
        <v>4.484</v>
      </c>
      <c r="D251" s="702">
        <v>4.484</v>
      </c>
      <c r="E251" s="711" t="s">
        <v>341</v>
      </c>
      <c r="F251" s="701">
        <v>0</v>
      </c>
      <c r="G251" s="702">
        <v>0</v>
      </c>
      <c r="H251" s="704">
        <v>0.20599999999999999</v>
      </c>
      <c r="I251" s="701">
        <v>0.98</v>
      </c>
      <c r="J251" s="702">
        <v>0.98</v>
      </c>
      <c r="K251" s="712" t="s">
        <v>341</v>
      </c>
    </row>
    <row r="252" spans="1:11" ht="14.4" customHeight="1" thickBot="1" x14ac:dyDescent="0.35">
      <c r="A252" s="722" t="s">
        <v>572</v>
      </c>
      <c r="B252" s="706">
        <v>1246.8469266878801</v>
      </c>
      <c r="C252" s="706">
        <v>1044.29818</v>
      </c>
      <c r="D252" s="707">
        <v>-202.54874668788099</v>
      </c>
      <c r="E252" s="713">
        <v>0.83755123234999995</v>
      </c>
      <c r="F252" s="706">
        <v>1402.17937759197</v>
      </c>
      <c r="G252" s="707">
        <v>467.39312586399097</v>
      </c>
      <c r="H252" s="709">
        <v>73.189390000000003</v>
      </c>
      <c r="I252" s="706">
        <v>377.04626999999999</v>
      </c>
      <c r="J252" s="707">
        <v>-90.346855863990996</v>
      </c>
      <c r="K252" s="714">
        <v>0.26890016785600002</v>
      </c>
    </row>
    <row r="253" spans="1:11" ht="14.4" customHeight="1" thickBot="1" x14ac:dyDescent="0.35">
      <c r="A253" s="723" t="s">
        <v>573</v>
      </c>
      <c r="B253" s="701">
        <v>1246.8469266878801</v>
      </c>
      <c r="C253" s="701">
        <v>1044.29818</v>
      </c>
      <c r="D253" s="702">
        <v>-202.54874668788099</v>
      </c>
      <c r="E253" s="703">
        <v>0.83755123234999995</v>
      </c>
      <c r="F253" s="701">
        <v>1402.17937759197</v>
      </c>
      <c r="G253" s="702">
        <v>467.39312586399097</v>
      </c>
      <c r="H253" s="704">
        <v>73.189390000000003</v>
      </c>
      <c r="I253" s="701">
        <v>377.04626999999999</v>
      </c>
      <c r="J253" s="702">
        <v>-90.346855863990996</v>
      </c>
      <c r="K253" s="705">
        <v>0.26890016785600002</v>
      </c>
    </row>
    <row r="254" spans="1:11" ht="14.4" customHeight="1" thickBot="1" x14ac:dyDescent="0.35">
      <c r="A254" s="722" t="s">
        <v>574</v>
      </c>
      <c r="B254" s="706">
        <v>0</v>
      </c>
      <c r="C254" s="706">
        <v>243.63202000000001</v>
      </c>
      <c r="D254" s="707">
        <v>243.63202000000001</v>
      </c>
      <c r="E254" s="708" t="s">
        <v>341</v>
      </c>
      <c r="F254" s="706">
        <v>0</v>
      </c>
      <c r="G254" s="707">
        <v>0</v>
      </c>
      <c r="H254" s="709">
        <v>25.283829999999998</v>
      </c>
      <c r="I254" s="706">
        <v>99.749840000000006</v>
      </c>
      <c r="J254" s="707">
        <v>99.749840000000006</v>
      </c>
      <c r="K254" s="710" t="s">
        <v>341</v>
      </c>
    </row>
    <row r="255" spans="1:11" ht="14.4" customHeight="1" thickBot="1" x14ac:dyDescent="0.35">
      <c r="A255" s="723" t="s">
        <v>575</v>
      </c>
      <c r="B255" s="701">
        <v>0</v>
      </c>
      <c r="C255" s="701">
        <v>243.63202000000001</v>
      </c>
      <c r="D255" s="702">
        <v>243.63202000000001</v>
      </c>
      <c r="E255" s="711" t="s">
        <v>341</v>
      </c>
      <c r="F255" s="701">
        <v>0</v>
      </c>
      <c r="G255" s="702">
        <v>0</v>
      </c>
      <c r="H255" s="704">
        <v>25.283829999999998</v>
      </c>
      <c r="I255" s="701">
        <v>99.749840000000006</v>
      </c>
      <c r="J255" s="702">
        <v>99.749840000000006</v>
      </c>
      <c r="K255" s="712" t="s">
        <v>341</v>
      </c>
    </row>
    <row r="256" spans="1:11" ht="14.4" customHeight="1" thickBot="1" x14ac:dyDescent="0.35">
      <c r="A256" s="722" t="s">
        <v>576</v>
      </c>
      <c r="B256" s="706">
        <v>4203.34152334383</v>
      </c>
      <c r="C256" s="706">
        <v>4838.5071099999996</v>
      </c>
      <c r="D256" s="707">
        <v>635.16558665616606</v>
      </c>
      <c r="E256" s="713">
        <v>1.151109678604</v>
      </c>
      <c r="F256" s="706">
        <v>4272.7293804447099</v>
      </c>
      <c r="G256" s="707">
        <v>1424.2431268149001</v>
      </c>
      <c r="H256" s="709">
        <v>506.50801999999999</v>
      </c>
      <c r="I256" s="706">
        <v>1636.8443299999999</v>
      </c>
      <c r="J256" s="707">
        <v>212.601203185099</v>
      </c>
      <c r="K256" s="714">
        <v>0.38309103719299997</v>
      </c>
    </row>
    <row r="257" spans="1:11" ht="14.4" customHeight="1" thickBot="1" x14ac:dyDescent="0.35">
      <c r="A257" s="723" t="s">
        <v>577</v>
      </c>
      <c r="B257" s="701">
        <v>4203.34152334383</v>
      </c>
      <c r="C257" s="701">
        <v>4838.5071099999996</v>
      </c>
      <c r="D257" s="702">
        <v>635.16558665616606</v>
      </c>
      <c r="E257" s="703">
        <v>1.151109678604</v>
      </c>
      <c r="F257" s="701">
        <v>4272.7293804447099</v>
      </c>
      <c r="G257" s="702">
        <v>1424.2431268149001</v>
      </c>
      <c r="H257" s="704">
        <v>506.50801999999999</v>
      </c>
      <c r="I257" s="701">
        <v>1636.8443299999999</v>
      </c>
      <c r="J257" s="702">
        <v>212.601203185099</v>
      </c>
      <c r="K257" s="705">
        <v>0.38309103719299997</v>
      </c>
    </row>
    <row r="258" spans="1:11" ht="14.4" customHeight="1" thickBot="1" x14ac:dyDescent="0.35">
      <c r="A258" s="719" t="s">
        <v>578</v>
      </c>
      <c r="B258" s="701">
        <v>0</v>
      </c>
      <c r="C258" s="701">
        <v>71.061549999999997</v>
      </c>
      <c r="D258" s="702">
        <v>71.061549999999997</v>
      </c>
      <c r="E258" s="711" t="s">
        <v>329</v>
      </c>
      <c r="F258" s="701">
        <v>0</v>
      </c>
      <c r="G258" s="702">
        <v>0</v>
      </c>
      <c r="H258" s="704">
        <v>9.7736199999999993</v>
      </c>
      <c r="I258" s="701">
        <v>37.284520000000001</v>
      </c>
      <c r="J258" s="702">
        <v>37.284520000000001</v>
      </c>
      <c r="K258" s="712" t="s">
        <v>341</v>
      </c>
    </row>
    <row r="259" spans="1:11" ht="14.4" customHeight="1" thickBot="1" x14ac:dyDescent="0.35">
      <c r="A259" s="724" t="s">
        <v>579</v>
      </c>
      <c r="B259" s="706">
        <v>0</v>
      </c>
      <c r="C259" s="706">
        <v>71.061549999999997</v>
      </c>
      <c r="D259" s="707">
        <v>71.061549999999997</v>
      </c>
      <c r="E259" s="708" t="s">
        <v>329</v>
      </c>
      <c r="F259" s="706">
        <v>0</v>
      </c>
      <c r="G259" s="707">
        <v>0</v>
      </c>
      <c r="H259" s="709">
        <v>9.7736199999999993</v>
      </c>
      <c r="I259" s="706">
        <v>37.284520000000001</v>
      </c>
      <c r="J259" s="707">
        <v>37.284520000000001</v>
      </c>
      <c r="K259" s="710" t="s">
        <v>341</v>
      </c>
    </row>
    <row r="260" spans="1:11" ht="14.4" customHeight="1" thickBot="1" x14ac:dyDescent="0.35">
      <c r="A260" s="726" t="s">
        <v>580</v>
      </c>
      <c r="B260" s="706">
        <v>0</v>
      </c>
      <c r="C260" s="706">
        <v>71.061549999999997</v>
      </c>
      <c r="D260" s="707">
        <v>71.061549999999997</v>
      </c>
      <c r="E260" s="708" t="s">
        <v>329</v>
      </c>
      <c r="F260" s="706">
        <v>0</v>
      </c>
      <c r="G260" s="707">
        <v>0</v>
      </c>
      <c r="H260" s="709">
        <v>9.7736199999999993</v>
      </c>
      <c r="I260" s="706">
        <v>37.284520000000001</v>
      </c>
      <c r="J260" s="707">
        <v>37.284520000000001</v>
      </c>
      <c r="K260" s="710" t="s">
        <v>341</v>
      </c>
    </row>
    <row r="261" spans="1:11" ht="14.4" customHeight="1" thickBot="1" x14ac:dyDescent="0.35">
      <c r="A261" s="722" t="s">
        <v>581</v>
      </c>
      <c r="B261" s="706">
        <v>0</v>
      </c>
      <c r="C261" s="706">
        <v>71.061549999999997</v>
      </c>
      <c r="D261" s="707">
        <v>71.061549999999997</v>
      </c>
      <c r="E261" s="708" t="s">
        <v>341</v>
      </c>
      <c r="F261" s="706">
        <v>0</v>
      </c>
      <c r="G261" s="707">
        <v>0</v>
      </c>
      <c r="H261" s="709">
        <v>9.7736199999999993</v>
      </c>
      <c r="I261" s="706">
        <v>37.284520000000001</v>
      </c>
      <c r="J261" s="707">
        <v>37.284520000000001</v>
      </c>
      <c r="K261" s="710" t="s">
        <v>341</v>
      </c>
    </row>
    <row r="262" spans="1:11" ht="14.4" customHeight="1" thickBot="1" x14ac:dyDescent="0.35">
      <c r="A262" s="723" t="s">
        <v>582</v>
      </c>
      <c r="B262" s="701">
        <v>0</v>
      </c>
      <c r="C262" s="701">
        <v>64.344549999999998</v>
      </c>
      <c r="D262" s="702">
        <v>64.344549999999998</v>
      </c>
      <c r="E262" s="711" t="s">
        <v>341</v>
      </c>
      <c r="F262" s="701">
        <v>0</v>
      </c>
      <c r="G262" s="702">
        <v>0</v>
      </c>
      <c r="H262" s="704">
        <v>9.7736199999999993</v>
      </c>
      <c r="I262" s="701">
        <v>37.284520000000001</v>
      </c>
      <c r="J262" s="702">
        <v>37.284520000000001</v>
      </c>
      <c r="K262" s="712" t="s">
        <v>341</v>
      </c>
    </row>
    <row r="263" spans="1:11" ht="14.4" customHeight="1" thickBot="1" x14ac:dyDescent="0.35">
      <c r="A263" s="723" t="s">
        <v>583</v>
      </c>
      <c r="B263" s="701">
        <v>0</v>
      </c>
      <c r="C263" s="701">
        <v>6.7169999999999996</v>
      </c>
      <c r="D263" s="702">
        <v>6.7169999999999996</v>
      </c>
      <c r="E263" s="711" t="s">
        <v>341</v>
      </c>
      <c r="F263" s="701">
        <v>0</v>
      </c>
      <c r="G263" s="702">
        <v>0</v>
      </c>
      <c r="H263" s="704">
        <v>0</v>
      </c>
      <c r="I263" s="701">
        <v>0</v>
      </c>
      <c r="J263" s="702">
        <v>0</v>
      </c>
      <c r="K263" s="705">
        <v>0</v>
      </c>
    </row>
    <row r="264" spans="1:11" ht="14.4" customHeight="1" thickBot="1" x14ac:dyDescent="0.35">
      <c r="A264" s="727"/>
      <c r="B264" s="701">
        <v>-25861.490186638301</v>
      </c>
      <c r="C264" s="701">
        <v>-25427.524380000101</v>
      </c>
      <c r="D264" s="702">
        <v>433.96580663813802</v>
      </c>
      <c r="E264" s="703">
        <v>0.98321961327399998</v>
      </c>
      <c r="F264" s="701">
        <v>-18125.355169073599</v>
      </c>
      <c r="G264" s="702">
        <v>-6041.7850563578704</v>
      </c>
      <c r="H264" s="704">
        <v>-955.35989999997798</v>
      </c>
      <c r="I264" s="701">
        <v>-4721.5894899999903</v>
      </c>
      <c r="J264" s="702">
        <v>1320.1955663578699</v>
      </c>
      <c r="K264" s="705">
        <v>0.26049638453700003</v>
      </c>
    </row>
    <row r="265" spans="1:11" ht="14.4" customHeight="1" thickBot="1" x14ac:dyDescent="0.35">
      <c r="A265" s="728" t="s">
        <v>66</v>
      </c>
      <c r="B265" s="715">
        <v>-25861.490186638301</v>
      </c>
      <c r="C265" s="715">
        <v>-25427.524380000101</v>
      </c>
      <c r="D265" s="716">
        <v>433.96580663814598</v>
      </c>
      <c r="E265" s="717" t="s">
        <v>329</v>
      </c>
      <c r="F265" s="715">
        <v>-18125.355169073599</v>
      </c>
      <c r="G265" s="716">
        <v>-6041.7850563578704</v>
      </c>
      <c r="H265" s="715">
        <v>-955.35989999997798</v>
      </c>
      <c r="I265" s="715">
        <v>-4721.5894899999903</v>
      </c>
      <c r="J265" s="716">
        <v>1320.1955663578699</v>
      </c>
      <c r="K265" s="718">
        <v>0.26049638453700003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587</v>
      </c>
      <c r="C6" s="731">
        <v>290.82235000000009</v>
      </c>
      <c r="D6" s="731">
        <v>283.69162999999998</v>
      </c>
      <c r="E6" s="731"/>
      <c r="F6" s="731">
        <v>333.48292000000004</v>
      </c>
      <c r="G6" s="731">
        <v>300.00001171874999</v>
      </c>
      <c r="H6" s="731">
        <v>33.482908281250047</v>
      </c>
      <c r="I6" s="732">
        <v>1.1116096899110799</v>
      </c>
      <c r="J6" s="733" t="s">
        <v>1</v>
      </c>
    </row>
    <row r="7" spans="1:10" ht="14.4" customHeight="1" x14ac:dyDescent="0.3">
      <c r="A7" s="729" t="s">
        <v>584</v>
      </c>
      <c r="B7" s="730" t="s">
        <v>588</v>
      </c>
      <c r="C7" s="731">
        <v>20.201949999999997</v>
      </c>
      <c r="D7" s="731">
        <v>2.44319</v>
      </c>
      <c r="E7" s="731"/>
      <c r="F7" s="731">
        <v>14.94134</v>
      </c>
      <c r="G7" s="731">
        <v>6.6666665039062503</v>
      </c>
      <c r="H7" s="731">
        <v>8.2746734960937509</v>
      </c>
      <c r="I7" s="732">
        <v>2.2412010547168224</v>
      </c>
      <c r="J7" s="733" t="s">
        <v>1</v>
      </c>
    </row>
    <row r="8" spans="1:10" ht="14.4" customHeight="1" x14ac:dyDescent="0.3">
      <c r="A8" s="729" t="s">
        <v>584</v>
      </c>
      <c r="B8" s="730" t="s">
        <v>589</v>
      </c>
      <c r="C8" s="731">
        <v>60.415959999999991</v>
      </c>
      <c r="D8" s="731">
        <v>12.22898</v>
      </c>
      <c r="E8" s="731"/>
      <c r="F8" s="731">
        <v>29.30782</v>
      </c>
      <c r="G8" s="731">
        <v>29.999999435424805</v>
      </c>
      <c r="H8" s="731">
        <v>-0.69217943542480498</v>
      </c>
      <c r="I8" s="732">
        <v>0.97692735171829836</v>
      </c>
      <c r="J8" s="733" t="s">
        <v>1</v>
      </c>
    </row>
    <row r="9" spans="1:10" ht="14.4" customHeight="1" x14ac:dyDescent="0.3">
      <c r="A9" s="729" t="s">
        <v>584</v>
      </c>
      <c r="B9" s="730" t="s">
        <v>590</v>
      </c>
      <c r="C9" s="731">
        <v>0</v>
      </c>
      <c r="D9" s="731">
        <v>0</v>
      </c>
      <c r="E9" s="731"/>
      <c r="F9" s="731">
        <v>12.916199999999998</v>
      </c>
      <c r="G9" s="731">
        <v>0</v>
      </c>
      <c r="H9" s="731">
        <v>12.916199999999998</v>
      </c>
      <c r="I9" s="732" t="s">
        <v>586</v>
      </c>
      <c r="J9" s="733" t="s">
        <v>1</v>
      </c>
    </row>
    <row r="10" spans="1:10" ht="14.4" customHeight="1" x14ac:dyDescent="0.3">
      <c r="A10" s="729" t="s">
        <v>584</v>
      </c>
      <c r="B10" s="730" t="s">
        <v>591</v>
      </c>
      <c r="C10" s="731">
        <v>12.758079999999998</v>
      </c>
      <c r="D10" s="731">
        <v>0</v>
      </c>
      <c r="E10" s="731"/>
      <c r="F10" s="731">
        <v>0</v>
      </c>
      <c r="G10" s="731">
        <v>21.666224609375</v>
      </c>
      <c r="H10" s="731">
        <v>-21.666224609375</v>
      </c>
      <c r="I10" s="732">
        <v>0</v>
      </c>
      <c r="J10" s="733" t="s">
        <v>1</v>
      </c>
    </row>
    <row r="11" spans="1:10" ht="14.4" customHeight="1" x14ac:dyDescent="0.3">
      <c r="A11" s="729" t="s">
        <v>584</v>
      </c>
      <c r="B11" s="730" t="s">
        <v>592</v>
      </c>
      <c r="C11" s="731">
        <v>72.851340000000022</v>
      </c>
      <c r="D11" s="731">
        <v>62.517090000000017</v>
      </c>
      <c r="E11" s="731"/>
      <c r="F11" s="731">
        <v>79.721140000000005</v>
      </c>
      <c r="G11" s="731">
        <v>70.000000244140637</v>
      </c>
      <c r="H11" s="731">
        <v>9.7211397558593688</v>
      </c>
      <c r="I11" s="732">
        <v>1.1388734245993533</v>
      </c>
      <c r="J11" s="733" t="s">
        <v>1</v>
      </c>
    </row>
    <row r="12" spans="1:10" ht="14.4" customHeight="1" x14ac:dyDescent="0.3">
      <c r="A12" s="729" t="s">
        <v>584</v>
      </c>
      <c r="B12" s="730" t="s">
        <v>593</v>
      </c>
      <c r="C12" s="731">
        <v>0.92644999999999988</v>
      </c>
      <c r="D12" s="731">
        <v>9.356819999999999</v>
      </c>
      <c r="E12" s="731"/>
      <c r="F12" s="731">
        <v>0.26730000000000004</v>
      </c>
      <c r="G12" s="731">
        <v>5</v>
      </c>
      <c r="H12" s="731">
        <v>-4.7327000000000004</v>
      </c>
      <c r="I12" s="732">
        <v>5.3460000000000008E-2</v>
      </c>
      <c r="J12" s="733" t="s">
        <v>1</v>
      </c>
    </row>
    <row r="13" spans="1:10" ht="14.4" customHeight="1" x14ac:dyDescent="0.3">
      <c r="A13" s="729" t="s">
        <v>584</v>
      </c>
      <c r="B13" s="730" t="s">
        <v>594</v>
      </c>
      <c r="C13" s="731">
        <v>45.250959999999999</v>
      </c>
      <c r="D13" s="731">
        <v>28.136790000000001</v>
      </c>
      <c r="E13" s="731"/>
      <c r="F13" s="731">
        <v>27.475290000000001</v>
      </c>
      <c r="G13" s="731">
        <v>36.66666467285156</v>
      </c>
      <c r="H13" s="731">
        <v>-9.1913746728515591</v>
      </c>
      <c r="I13" s="732">
        <v>0.74932613165502993</v>
      </c>
      <c r="J13" s="733" t="s">
        <v>1</v>
      </c>
    </row>
    <row r="14" spans="1:10" ht="14.4" customHeight="1" x14ac:dyDescent="0.3">
      <c r="A14" s="729" t="s">
        <v>584</v>
      </c>
      <c r="B14" s="730" t="s">
        <v>595</v>
      </c>
      <c r="C14" s="731">
        <v>503.22709000000009</v>
      </c>
      <c r="D14" s="731">
        <v>398.37450000000001</v>
      </c>
      <c r="E14" s="731"/>
      <c r="F14" s="731">
        <v>498.11201000000005</v>
      </c>
      <c r="G14" s="731">
        <v>469.99956718444821</v>
      </c>
      <c r="H14" s="731">
        <v>28.112442815551844</v>
      </c>
      <c r="I14" s="732">
        <v>1.059813763199742</v>
      </c>
      <c r="J14" s="733" t="s">
        <v>596</v>
      </c>
    </row>
    <row r="16" spans="1:10" ht="14.4" customHeight="1" x14ac:dyDescent="0.3">
      <c r="A16" s="729" t="s">
        <v>584</v>
      </c>
      <c r="B16" s="730" t="s">
        <v>585</v>
      </c>
      <c r="C16" s="731" t="s">
        <v>586</v>
      </c>
      <c r="D16" s="731" t="s">
        <v>586</v>
      </c>
      <c r="E16" s="731"/>
      <c r="F16" s="731" t="s">
        <v>586</v>
      </c>
      <c r="G16" s="731" t="s">
        <v>586</v>
      </c>
      <c r="H16" s="731" t="s">
        <v>586</v>
      </c>
      <c r="I16" s="732" t="s">
        <v>586</v>
      </c>
      <c r="J16" s="733" t="s">
        <v>73</v>
      </c>
    </row>
    <row r="17" spans="1:10" ht="14.4" customHeight="1" x14ac:dyDescent="0.3">
      <c r="A17" s="729" t="s">
        <v>597</v>
      </c>
      <c r="B17" s="730" t="s">
        <v>598</v>
      </c>
      <c r="C17" s="731" t="s">
        <v>586</v>
      </c>
      <c r="D17" s="731" t="s">
        <v>586</v>
      </c>
      <c r="E17" s="731"/>
      <c r="F17" s="731" t="s">
        <v>586</v>
      </c>
      <c r="G17" s="731" t="s">
        <v>586</v>
      </c>
      <c r="H17" s="731" t="s">
        <v>586</v>
      </c>
      <c r="I17" s="732" t="s">
        <v>586</v>
      </c>
      <c r="J17" s="733" t="s">
        <v>0</v>
      </c>
    </row>
    <row r="18" spans="1:10" ht="14.4" customHeight="1" x14ac:dyDescent="0.3">
      <c r="A18" s="729" t="s">
        <v>597</v>
      </c>
      <c r="B18" s="730" t="s">
        <v>587</v>
      </c>
      <c r="C18" s="731">
        <v>200.62849000000008</v>
      </c>
      <c r="D18" s="731">
        <v>171.19176999999996</v>
      </c>
      <c r="E18" s="731"/>
      <c r="F18" s="731">
        <v>217.75980000000004</v>
      </c>
      <c r="G18" s="731">
        <v>185</v>
      </c>
      <c r="H18" s="731">
        <v>32.759800000000041</v>
      </c>
      <c r="I18" s="732">
        <v>1.1770800000000001</v>
      </c>
      <c r="J18" s="733" t="s">
        <v>1</v>
      </c>
    </row>
    <row r="19" spans="1:10" ht="14.4" customHeight="1" x14ac:dyDescent="0.3">
      <c r="A19" s="729" t="s">
        <v>597</v>
      </c>
      <c r="B19" s="730" t="s">
        <v>588</v>
      </c>
      <c r="C19" s="731">
        <v>20.201949999999997</v>
      </c>
      <c r="D19" s="731">
        <v>2.44319</v>
      </c>
      <c r="E19" s="731"/>
      <c r="F19" s="731">
        <v>14.94134</v>
      </c>
      <c r="G19" s="731">
        <v>7</v>
      </c>
      <c r="H19" s="731">
        <v>7.9413400000000003</v>
      </c>
      <c r="I19" s="732">
        <v>2.134477142857143</v>
      </c>
      <c r="J19" s="733" t="s">
        <v>1</v>
      </c>
    </row>
    <row r="20" spans="1:10" ht="14.4" customHeight="1" x14ac:dyDescent="0.3">
      <c r="A20" s="729" t="s">
        <v>597</v>
      </c>
      <c r="B20" s="730" t="s">
        <v>589</v>
      </c>
      <c r="C20" s="731">
        <v>60.415959999999991</v>
      </c>
      <c r="D20" s="731">
        <v>12.22898</v>
      </c>
      <c r="E20" s="731"/>
      <c r="F20" s="731">
        <v>29.30782</v>
      </c>
      <c r="G20" s="731">
        <v>30</v>
      </c>
      <c r="H20" s="731">
        <v>-0.69218000000000046</v>
      </c>
      <c r="I20" s="732">
        <v>0.97692733333333337</v>
      </c>
      <c r="J20" s="733" t="s">
        <v>1</v>
      </c>
    </row>
    <row r="21" spans="1:10" ht="14.4" customHeight="1" x14ac:dyDescent="0.3">
      <c r="A21" s="729" t="s">
        <v>597</v>
      </c>
      <c r="B21" s="730" t="s">
        <v>590</v>
      </c>
      <c r="C21" s="731">
        <v>0</v>
      </c>
      <c r="D21" s="731">
        <v>0</v>
      </c>
      <c r="E21" s="731"/>
      <c r="F21" s="731">
        <v>12.916199999999998</v>
      </c>
      <c r="G21" s="731">
        <v>0</v>
      </c>
      <c r="H21" s="731">
        <v>12.916199999999998</v>
      </c>
      <c r="I21" s="732" t="s">
        <v>586</v>
      </c>
      <c r="J21" s="733" t="s">
        <v>1</v>
      </c>
    </row>
    <row r="22" spans="1:10" ht="14.4" customHeight="1" x14ac:dyDescent="0.3">
      <c r="A22" s="729" t="s">
        <v>597</v>
      </c>
      <c r="B22" s="730" t="s">
        <v>591</v>
      </c>
      <c r="C22" s="731">
        <v>12.758079999999998</v>
      </c>
      <c r="D22" s="731">
        <v>0</v>
      </c>
      <c r="E22" s="731"/>
      <c r="F22" s="731">
        <v>0</v>
      </c>
      <c r="G22" s="731">
        <v>22</v>
      </c>
      <c r="H22" s="731">
        <v>-22</v>
      </c>
      <c r="I22" s="732">
        <v>0</v>
      </c>
      <c r="J22" s="733" t="s">
        <v>1</v>
      </c>
    </row>
    <row r="23" spans="1:10" ht="14.4" customHeight="1" x14ac:dyDescent="0.3">
      <c r="A23" s="729" t="s">
        <v>597</v>
      </c>
      <c r="B23" s="730" t="s">
        <v>592</v>
      </c>
      <c r="C23" s="731">
        <v>66.120800000000017</v>
      </c>
      <c r="D23" s="731">
        <v>56.609290000000016</v>
      </c>
      <c r="E23" s="731"/>
      <c r="F23" s="731">
        <v>73.27525</v>
      </c>
      <c r="G23" s="731">
        <v>66</v>
      </c>
      <c r="H23" s="731">
        <v>7.2752499999999998</v>
      </c>
      <c r="I23" s="732">
        <v>1.1102310606060606</v>
      </c>
      <c r="J23" s="733" t="s">
        <v>1</v>
      </c>
    </row>
    <row r="24" spans="1:10" ht="14.4" customHeight="1" x14ac:dyDescent="0.3">
      <c r="A24" s="729" t="s">
        <v>597</v>
      </c>
      <c r="B24" s="730" t="s">
        <v>593</v>
      </c>
      <c r="C24" s="731">
        <v>0.92644999999999988</v>
      </c>
      <c r="D24" s="731">
        <v>9.356819999999999</v>
      </c>
      <c r="E24" s="731"/>
      <c r="F24" s="731">
        <v>0.26730000000000004</v>
      </c>
      <c r="G24" s="731">
        <v>5</v>
      </c>
      <c r="H24" s="731">
        <v>-4.7327000000000004</v>
      </c>
      <c r="I24" s="732">
        <v>5.3460000000000008E-2</v>
      </c>
      <c r="J24" s="733" t="s">
        <v>1</v>
      </c>
    </row>
    <row r="25" spans="1:10" ht="14.4" customHeight="1" x14ac:dyDescent="0.3">
      <c r="A25" s="729" t="s">
        <v>597</v>
      </c>
      <c r="B25" s="730" t="s">
        <v>594</v>
      </c>
      <c r="C25" s="731">
        <v>33.411709999999999</v>
      </c>
      <c r="D25" s="731">
        <v>26.003540000000001</v>
      </c>
      <c r="E25" s="731"/>
      <c r="F25" s="731">
        <v>25.89404</v>
      </c>
      <c r="G25" s="731">
        <v>36</v>
      </c>
      <c r="H25" s="731">
        <v>-10.10596</v>
      </c>
      <c r="I25" s="732">
        <v>0.71927888888888891</v>
      </c>
      <c r="J25" s="733" t="s">
        <v>1</v>
      </c>
    </row>
    <row r="26" spans="1:10" ht="14.4" customHeight="1" x14ac:dyDescent="0.3">
      <c r="A26" s="729" t="s">
        <v>597</v>
      </c>
      <c r="B26" s="730" t="s">
        <v>599</v>
      </c>
      <c r="C26" s="731">
        <v>394.46344000000011</v>
      </c>
      <c r="D26" s="731">
        <v>277.83358999999996</v>
      </c>
      <c r="E26" s="731"/>
      <c r="F26" s="731">
        <v>374.36175000000003</v>
      </c>
      <c r="G26" s="731">
        <v>350</v>
      </c>
      <c r="H26" s="731">
        <v>24.361750000000029</v>
      </c>
      <c r="I26" s="732">
        <v>1.0696050000000001</v>
      </c>
      <c r="J26" s="733" t="s">
        <v>600</v>
      </c>
    </row>
    <row r="27" spans="1:10" ht="14.4" customHeight="1" x14ac:dyDescent="0.3">
      <c r="A27" s="729" t="s">
        <v>586</v>
      </c>
      <c r="B27" s="730" t="s">
        <v>586</v>
      </c>
      <c r="C27" s="731" t="s">
        <v>586</v>
      </c>
      <c r="D27" s="731" t="s">
        <v>586</v>
      </c>
      <c r="E27" s="731"/>
      <c r="F27" s="731" t="s">
        <v>586</v>
      </c>
      <c r="G27" s="731" t="s">
        <v>586</v>
      </c>
      <c r="H27" s="731" t="s">
        <v>586</v>
      </c>
      <c r="I27" s="732" t="s">
        <v>586</v>
      </c>
      <c r="J27" s="733" t="s">
        <v>601</v>
      </c>
    </row>
    <row r="28" spans="1:10" ht="14.4" customHeight="1" x14ac:dyDescent="0.3">
      <c r="A28" s="729" t="s">
        <v>602</v>
      </c>
      <c r="B28" s="730" t="s">
        <v>603</v>
      </c>
      <c r="C28" s="731" t="s">
        <v>586</v>
      </c>
      <c r="D28" s="731" t="s">
        <v>586</v>
      </c>
      <c r="E28" s="731"/>
      <c r="F28" s="731" t="s">
        <v>586</v>
      </c>
      <c r="G28" s="731" t="s">
        <v>586</v>
      </c>
      <c r="H28" s="731" t="s">
        <v>586</v>
      </c>
      <c r="I28" s="732" t="s">
        <v>586</v>
      </c>
      <c r="J28" s="733" t="s">
        <v>0</v>
      </c>
    </row>
    <row r="29" spans="1:10" ht="14.4" customHeight="1" x14ac:dyDescent="0.3">
      <c r="A29" s="729" t="s">
        <v>602</v>
      </c>
      <c r="B29" s="730" t="s">
        <v>587</v>
      </c>
      <c r="C29" s="731">
        <v>46.807960000000008</v>
      </c>
      <c r="D29" s="731">
        <v>57.315330000000003</v>
      </c>
      <c r="E29" s="731"/>
      <c r="F29" s="731">
        <v>58.946009999999994</v>
      </c>
      <c r="G29" s="731">
        <v>56</v>
      </c>
      <c r="H29" s="731">
        <v>2.946009999999994</v>
      </c>
      <c r="I29" s="732">
        <v>1.0526073214285714</v>
      </c>
      <c r="J29" s="733" t="s">
        <v>1</v>
      </c>
    </row>
    <row r="30" spans="1:10" ht="14.4" customHeight="1" x14ac:dyDescent="0.3">
      <c r="A30" s="729" t="s">
        <v>602</v>
      </c>
      <c r="B30" s="730" t="s">
        <v>589</v>
      </c>
      <c r="C30" s="731">
        <v>0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586</v>
      </c>
      <c r="J30" s="733" t="s">
        <v>1</v>
      </c>
    </row>
    <row r="31" spans="1:10" ht="14.4" customHeight="1" x14ac:dyDescent="0.3">
      <c r="A31" s="729" t="s">
        <v>602</v>
      </c>
      <c r="B31" s="730" t="s">
        <v>592</v>
      </c>
      <c r="C31" s="731">
        <v>3.0864700000000003</v>
      </c>
      <c r="D31" s="731">
        <v>2.1471899999999997</v>
      </c>
      <c r="E31" s="731"/>
      <c r="F31" s="731">
        <v>2.02379</v>
      </c>
      <c r="G31" s="731">
        <v>2</v>
      </c>
      <c r="H31" s="731">
        <v>2.3789999999999978E-2</v>
      </c>
      <c r="I31" s="732">
        <v>1.011895</v>
      </c>
      <c r="J31" s="733" t="s">
        <v>1</v>
      </c>
    </row>
    <row r="32" spans="1:10" ht="14.4" customHeight="1" x14ac:dyDescent="0.3">
      <c r="A32" s="729" t="s">
        <v>602</v>
      </c>
      <c r="B32" s="730" t="s">
        <v>593</v>
      </c>
      <c r="C32" s="731">
        <v>0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586</v>
      </c>
      <c r="J32" s="733" t="s">
        <v>1</v>
      </c>
    </row>
    <row r="33" spans="1:10" ht="14.4" customHeight="1" x14ac:dyDescent="0.3">
      <c r="A33" s="729" t="s">
        <v>602</v>
      </c>
      <c r="B33" s="730" t="s">
        <v>594</v>
      </c>
      <c r="C33" s="731">
        <v>0</v>
      </c>
      <c r="D33" s="731">
        <v>2.1332499999999999</v>
      </c>
      <c r="E33" s="731"/>
      <c r="F33" s="731">
        <v>0.55200000000000005</v>
      </c>
      <c r="G33" s="731">
        <v>1</v>
      </c>
      <c r="H33" s="731">
        <v>-0.44799999999999995</v>
      </c>
      <c r="I33" s="732">
        <v>0.55200000000000005</v>
      </c>
      <c r="J33" s="733" t="s">
        <v>1</v>
      </c>
    </row>
    <row r="34" spans="1:10" ht="14.4" customHeight="1" x14ac:dyDescent="0.3">
      <c r="A34" s="729" t="s">
        <v>602</v>
      </c>
      <c r="B34" s="730" t="s">
        <v>604</v>
      </c>
      <c r="C34" s="731">
        <v>49.894430000000007</v>
      </c>
      <c r="D34" s="731">
        <v>61.595770000000002</v>
      </c>
      <c r="E34" s="731"/>
      <c r="F34" s="731">
        <v>61.521799999999992</v>
      </c>
      <c r="G34" s="731">
        <v>59</v>
      </c>
      <c r="H34" s="731">
        <v>2.5217999999999918</v>
      </c>
      <c r="I34" s="732">
        <v>1.0427423728813559</v>
      </c>
      <c r="J34" s="733" t="s">
        <v>600</v>
      </c>
    </row>
    <row r="35" spans="1:10" ht="14.4" customHeight="1" x14ac:dyDescent="0.3">
      <c r="A35" s="729" t="s">
        <v>586</v>
      </c>
      <c r="B35" s="730" t="s">
        <v>586</v>
      </c>
      <c r="C35" s="731" t="s">
        <v>586</v>
      </c>
      <c r="D35" s="731" t="s">
        <v>586</v>
      </c>
      <c r="E35" s="731"/>
      <c r="F35" s="731" t="s">
        <v>586</v>
      </c>
      <c r="G35" s="731" t="s">
        <v>586</v>
      </c>
      <c r="H35" s="731" t="s">
        <v>586</v>
      </c>
      <c r="I35" s="732" t="s">
        <v>586</v>
      </c>
      <c r="J35" s="733" t="s">
        <v>601</v>
      </c>
    </row>
    <row r="36" spans="1:10" ht="14.4" customHeight="1" x14ac:dyDescent="0.3">
      <c r="A36" s="729" t="s">
        <v>605</v>
      </c>
      <c r="B36" s="730" t="s">
        <v>606</v>
      </c>
      <c r="C36" s="731" t="s">
        <v>586</v>
      </c>
      <c r="D36" s="731" t="s">
        <v>586</v>
      </c>
      <c r="E36" s="731"/>
      <c r="F36" s="731" t="s">
        <v>586</v>
      </c>
      <c r="G36" s="731" t="s">
        <v>586</v>
      </c>
      <c r="H36" s="731" t="s">
        <v>586</v>
      </c>
      <c r="I36" s="732" t="s">
        <v>586</v>
      </c>
      <c r="J36" s="733" t="s">
        <v>0</v>
      </c>
    </row>
    <row r="37" spans="1:10" ht="14.4" customHeight="1" x14ac:dyDescent="0.3">
      <c r="A37" s="729" t="s">
        <v>605</v>
      </c>
      <c r="B37" s="730" t="s">
        <v>587</v>
      </c>
      <c r="C37" s="731">
        <v>43.385899999999985</v>
      </c>
      <c r="D37" s="731">
        <v>55.184530000000009</v>
      </c>
      <c r="E37" s="731"/>
      <c r="F37" s="731">
        <v>56.77711</v>
      </c>
      <c r="G37" s="731">
        <v>59</v>
      </c>
      <c r="H37" s="731">
        <v>-2.2228899999999996</v>
      </c>
      <c r="I37" s="732">
        <v>0.9623238983050848</v>
      </c>
      <c r="J37" s="733" t="s">
        <v>1</v>
      </c>
    </row>
    <row r="38" spans="1:10" ht="14.4" customHeight="1" x14ac:dyDescent="0.3">
      <c r="A38" s="729" t="s">
        <v>605</v>
      </c>
      <c r="B38" s="730" t="s">
        <v>592</v>
      </c>
      <c r="C38" s="731">
        <v>3.6440699999999997</v>
      </c>
      <c r="D38" s="731">
        <v>3.7606100000000002</v>
      </c>
      <c r="E38" s="731"/>
      <c r="F38" s="731">
        <v>4.4221000000000004</v>
      </c>
      <c r="G38" s="731">
        <v>2</v>
      </c>
      <c r="H38" s="731">
        <v>2.4221000000000004</v>
      </c>
      <c r="I38" s="732">
        <v>2.2110500000000002</v>
      </c>
      <c r="J38" s="733" t="s">
        <v>1</v>
      </c>
    </row>
    <row r="39" spans="1:10" ht="14.4" customHeight="1" x14ac:dyDescent="0.3">
      <c r="A39" s="729" t="s">
        <v>605</v>
      </c>
      <c r="B39" s="730" t="s">
        <v>594</v>
      </c>
      <c r="C39" s="731">
        <v>11.83925</v>
      </c>
      <c r="D39" s="731">
        <v>0</v>
      </c>
      <c r="E39" s="731"/>
      <c r="F39" s="731">
        <v>1.02925</v>
      </c>
      <c r="G39" s="731">
        <v>0</v>
      </c>
      <c r="H39" s="731">
        <v>1.02925</v>
      </c>
      <c r="I39" s="732" t="s">
        <v>586</v>
      </c>
      <c r="J39" s="733" t="s">
        <v>1</v>
      </c>
    </row>
    <row r="40" spans="1:10" ht="14.4" customHeight="1" x14ac:dyDescent="0.3">
      <c r="A40" s="729" t="s">
        <v>605</v>
      </c>
      <c r="B40" s="730" t="s">
        <v>607</v>
      </c>
      <c r="C40" s="731">
        <v>58.869219999999984</v>
      </c>
      <c r="D40" s="731">
        <v>58.945140000000009</v>
      </c>
      <c r="E40" s="731"/>
      <c r="F40" s="731">
        <v>62.228459999999998</v>
      </c>
      <c r="G40" s="731">
        <v>62</v>
      </c>
      <c r="H40" s="731">
        <v>0.22845999999999833</v>
      </c>
      <c r="I40" s="732">
        <v>1.0036848387096773</v>
      </c>
      <c r="J40" s="733" t="s">
        <v>600</v>
      </c>
    </row>
    <row r="41" spans="1:10" ht="14.4" customHeight="1" x14ac:dyDescent="0.3">
      <c r="A41" s="729" t="s">
        <v>586</v>
      </c>
      <c r="B41" s="730" t="s">
        <v>586</v>
      </c>
      <c r="C41" s="731" t="s">
        <v>586</v>
      </c>
      <c r="D41" s="731" t="s">
        <v>586</v>
      </c>
      <c r="E41" s="731"/>
      <c r="F41" s="731" t="s">
        <v>586</v>
      </c>
      <c r="G41" s="731" t="s">
        <v>586</v>
      </c>
      <c r="H41" s="731" t="s">
        <v>586</v>
      </c>
      <c r="I41" s="732" t="s">
        <v>586</v>
      </c>
      <c r="J41" s="733" t="s">
        <v>601</v>
      </c>
    </row>
    <row r="42" spans="1:10" ht="14.4" customHeight="1" x14ac:dyDescent="0.3">
      <c r="A42" s="729" t="s">
        <v>584</v>
      </c>
      <c r="B42" s="730" t="s">
        <v>595</v>
      </c>
      <c r="C42" s="731">
        <v>503.22709000000009</v>
      </c>
      <c r="D42" s="731">
        <v>398.37449999999995</v>
      </c>
      <c r="E42" s="731"/>
      <c r="F42" s="731">
        <v>498.11201000000005</v>
      </c>
      <c r="G42" s="731">
        <v>470</v>
      </c>
      <c r="H42" s="731">
        <v>28.112010000000055</v>
      </c>
      <c r="I42" s="732">
        <v>1.0598127872340426</v>
      </c>
      <c r="J42" s="733" t="s">
        <v>596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122.5121882625898</v>
      </c>
      <c r="M3" s="203">
        <f>SUBTOTAL(9,M5:M1048576)</f>
        <v>3841.5499999999997</v>
      </c>
      <c r="N3" s="204">
        <f>SUBTOTAL(9,N5:N1048576)</f>
        <v>470636.69682015182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584</v>
      </c>
      <c r="B5" s="741" t="s">
        <v>585</v>
      </c>
      <c r="C5" s="742" t="s">
        <v>597</v>
      </c>
      <c r="D5" s="743" t="s">
        <v>598</v>
      </c>
      <c r="E5" s="744">
        <v>50113001</v>
      </c>
      <c r="F5" s="743" t="s">
        <v>608</v>
      </c>
      <c r="G5" s="742" t="s">
        <v>609</v>
      </c>
      <c r="H5" s="742">
        <v>846758</v>
      </c>
      <c r="I5" s="742">
        <v>103387</v>
      </c>
      <c r="J5" s="742" t="s">
        <v>610</v>
      </c>
      <c r="K5" s="742" t="s">
        <v>611</v>
      </c>
      <c r="L5" s="745">
        <v>71.72</v>
      </c>
      <c r="M5" s="745">
        <v>6</v>
      </c>
      <c r="N5" s="746">
        <v>430.32</v>
      </c>
    </row>
    <row r="6" spans="1:14" ht="14.4" customHeight="1" x14ac:dyDescent="0.3">
      <c r="A6" s="747" t="s">
        <v>584</v>
      </c>
      <c r="B6" s="748" t="s">
        <v>585</v>
      </c>
      <c r="C6" s="749" t="s">
        <v>597</v>
      </c>
      <c r="D6" s="750" t="s">
        <v>598</v>
      </c>
      <c r="E6" s="751">
        <v>50113001</v>
      </c>
      <c r="F6" s="750" t="s">
        <v>608</v>
      </c>
      <c r="G6" s="749" t="s">
        <v>609</v>
      </c>
      <c r="H6" s="749">
        <v>192729</v>
      </c>
      <c r="I6" s="749">
        <v>92729</v>
      </c>
      <c r="J6" s="749" t="s">
        <v>612</v>
      </c>
      <c r="K6" s="749" t="s">
        <v>613</v>
      </c>
      <c r="L6" s="752">
        <v>48.410000000000004</v>
      </c>
      <c r="M6" s="752">
        <v>10</v>
      </c>
      <c r="N6" s="753">
        <v>484.1</v>
      </c>
    </row>
    <row r="7" spans="1:14" ht="14.4" customHeight="1" x14ac:dyDescent="0.3">
      <c r="A7" s="747" t="s">
        <v>584</v>
      </c>
      <c r="B7" s="748" t="s">
        <v>585</v>
      </c>
      <c r="C7" s="749" t="s">
        <v>597</v>
      </c>
      <c r="D7" s="750" t="s">
        <v>598</v>
      </c>
      <c r="E7" s="751">
        <v>50113001</v>
      </c>
      <c r="F7" s="750" t="s">
        <v>608</v>
      </c>
      <c r="G7" s="749" t="s">
        <v>609</v>
      </c>
      <c r="H7" s="749">
        <v>100362</v>
      </c>
      <c r="I7" s="749">
        <v>362</v>
      </c>
      <c r="J7" s="749" t="s">
        <v>614</v>
      </c>
      <c r="K7" s="749" t="s">
        <v>615</v>
      </c>
      <c r="L7" s="752">
        <v>72.923333333333346</v>
      </c>
      <c r="M7" s="752">
        <v>3</v>
      </c>
      <c r="N7" s="753">
        <v>218.77000000000004</v>
      </c>
    </row>
    <row r="8" spans="1:14" ht="14.4" customHeight="1" x14ac:dyDescent="0.3">
      <c r="A8" s="747" t="s">
        <v>584</v>
      </c>
      <c r="B8" s="748" t="s">
        <v>585</v>
      </c>
      <c r="C8" s="749" t="s">
        <v>597</v>
      </c>
      <c r="D8" s="750" t="s">
        <v>598</v>
      </c>
      <c r="E8" s="751">
        <v>50113001</v>
      </c>
      <c r="F8" s="750" t="s">
        <v>608</v>
      </c>
      <c r="G8" s="749" t="s">
        <v>609</v>
      </c>
      <c r="H8" s="749">
        <v>202701</v>
      </c>
      <c r="I8" s="749">
        <v>202701</v>
      </c>
      <c r="J8" s="749" t="s">
        <v>616</v>
      </c>
      <c r="K8" s="749" t="s">
        <v>617</v>
      </c>
      <c r="L8" s="752">
        <v>136.87000000000003</v>
      </c>
      <c r="M8" s="752">
        <v>1</v>
      </c>
      <c r="N8" s="753">
        <v>136.87000000000003</v>
      </c>
    </row>
    <row r="9" spans="1:14" ht="14.4" customHeight="1" x14ac:dyDescent="0.3">
      <c r="A9" s="747" t="s">
        <v>584</v>
      </c>
      <c r="B9" s="748" t="s">
        <v>585</v>
      </c>
      <c r="C9" s="749" t="s">
        <v>597</v>
      </c>
      <c r="D9" s="750" t="s">
        <v>598</v>
      </c>
      <c r="E9" s="751">
        <v>50113001</v>
      </c>
      <c r="F9" s="750" t="s">
        <v>608</v>
      </c>
      <c r="G9" s="749" t="s">
        <v>609</v>
      </c>
      <c r="H9" s="749">
        <v>845008</v>
      </c>
      <c r="I9" s="749">
        <v>107806</v>
      </c>
      <c r="J9" s="749" t="s">
        <v>616</v>
      </c>
      <c r="K9" s="749" t="s">
        <v>618</v>
      </c>
      <c r="L9" s="752">
        <v>65.180800000000019</v>
      </c>
      <c r="M9" s="752">
        <v>25</v>
      </c>
      <c r="N9" s="753">
        <v>1629.5200000000004</v>
      </c>
    </row>
    <row r="10" spans="1:14" ht="14.4" customHeight="1" x14ac:dyDescent="0.3">
      <c r="A10" s="747" t="s">
        <v>584</v>
      </c>
      <c r="B10" s="748" t="s">
        <v>585</v>
      </c>
      <c r="C10" s="749" t="s">
        <v>597</v>
      </c>
      <c r="D10" s="750" t="s">
        <v>598</v>
      </c>
      <c r="E10" s="751">
        <v>50113001</v>
      </c>
      <c r="F10" s="750" t="s">
        <v>608</v>
      </c>
      <c r="G10" s="749" t="s">
        <v>609</v>
      </c>
      <c r="H10" s="749">
        <v>176954</v>
      </c>
      <c r="I10" s="749">
        <v>176954</v>
      </c>
      <c r="J10" s="749" t="s">
        <v>619</v>
      </c>
      <c r="K10" s="749" t="s">
        <v>620</v>
      </c>
      <c r="L10" s="752">
        <v>94.888421052631585</v>
      </c>
      <c r="M10" s="752">
        <v>19</v>
      </c>
      <c r="N10" s="753">
        <v>1802.88</v>
      </c>
    </row>
    <row r="11" spans="1:14" ht="14.4" customHeight="1" x14ac:dyDescent="0.3">
      <c r="A11" s="747" t="s">
        <v>584</v>
      </c>
      <c r="B11" s="748" t="s">
        <v>585</v>
      </c>
      <c r="C11" s="749" t="s">
        <v>597</v>
      </c>
      <c r="D11" s="750" t="s">
        <v>598</v>
      </c>
      <c r="E11" s="751">
        <v>50113001</v>
      </c>
      <c r="F11" s="750" t="s">
        <v>608</v>
      </c>
      <c r="G11" s="749" t="s">
        <v>609</v>
      </c>
      <c r="H11" s="749">
        <v>114398</v>
      </c>
      <c r="I11" s="749">
        <v>14398</v>
      </c>
      <c r="J11" s="749" t="s">
        <v>621</v>
      </c>
      <c r="K11" s="749" t="s">
        <v>622</v>
      </c>
      <c r="L11" s="752">
        <v>208.37999999999997</v>
      </c>
      <c r="M11" s="752">
        <v>3</v>
      </c>
      <c r="N11" s="753">
        <v>625.13999999999987</v>
      </c>
    </row>
    <row r="12" spans="1:14" ht="14.4" customHeight="1" x14ac:dyDescent="0.3">
      <c r="A12" s="747" t="s">
        <v>584</v>
      </c>
      <c r="B12" s="748" t="s">
        <v>585</v>
      </c>
      <c r="C12" s="749" t="s">
        <v>597</v>
      </c>
      <c r="D12" s="750" t="s">
        <v>598</v>
      </c>
      <c r="E12" s="751">
        <v>50113001</v>
      </c>
      <c r="F12" s="750" t="s">
        <v>608</v>
      </c>
      <c r="G12" s="749" t="s">
        <v>609</v>
      </c>
      <c r="H12" s="749">
        <v>194916</v>
      </c>
      <c r="I12" s="749">
        <v>94916</v>
      </c>
      <c r="J12" s="749" t="s">
        <v>623</v>
      </c>
      <c r="K12" s="749" t="s">
        <v>624</v>
      </c>
      <c r="L12" s="752">
        <v>84.822000000000003</v>
      </c>
      <c r="M12" s="752">
        <v>5</v>
      </c>
      <c r="N12" s="753">
        <v>424.11</v>
      </c>
    </row>
    <row r="13" spans="1:14" ht="14.4" customHeight="1" x14ac:dyDescent="0.3">
      <c r="A13" s="747" t="s">
        <v>584</v>
      </c>
      <c r="B13" s="748" t="s">
        <v>585</v>
      </c>
      <c r="C13" s="749" t="s">
        <v>597</v>
      </c>
      <c r="D13" s="750" t="s">
        <v>598</v>
      </c>
      <c r="E13" s="751">
        <v>50113001</v>
      </c>
      <c r="F13" s="750" t="s">
        <v>608</v>
      </c>
      <c r="G13" s="749" t="s">
        <v>609</v>
      </c>
      <c r="H13" s="749">
        <v>194920</v>
      </c>
      <c r="I13" s="749">
        <v>94920</v>
      </c>
      <c r="J13" s="749" t="s">
        <v>625</v>
      </c>
      <c r="K13" s="749" t="s">
        <v>626</v>
      </c>
      <c r="L13" s="752">
        <v>73.887272727272745</v>
      </c>
      <c r="M13" s="752">
        <v>11</v>
      </c>
      <c r="N13" s="753">
        <v>812.76000000000022</v>
      </c>
    </row>
    <row r="14" spans="1:14" ht="14.4" customHeight="1" x14ac:dyDescent="0.3">
      <c r="A14" s="747" t="s">
        <v>584</v>
      </c>
      <c r="B14" s="748" t="s">
        <v>585</v>
      </c>
      <c r="C14" s="749" t="s">
        <v>597</v>
      </c>
      <c r="D14" s="750" t="s">
        <v>598</v>
      </c>
      <c r="E14" s="751">
        <v>50113001</v>
      </c>
      <c r="F14" s="750" t="s">
        <v>608</v>
      </c>
      <c r="G14" s="749" t="s">
        <v>609</v>
      </c>
      <c r="H14" s="749">
        <v>207931</v>
      </c>
      <c r="I14" s="749">
        <v>207931</v>
      </c>
      <c r="J14" s="749" t="s">
        <v>627</v>
      </c>
      <c r="K14" s="749" t="s">
        <v>628</v>
      </c>
      <c r="L14" s="752">
        <v>26.09</v>
      </c>
      <c r="M14" s="752">
        <v>2</v>
      </c>
      <c r="N14" s="753">
        <v>52.18</v>
      </c>
    </row>
    <row r="15" spans="1:14" ht="14.4" customHeight="1" x14ac:dyDescent="0.3">
      <c r="A15" s="747" t="s">
        <v>584</v>
      </c>
      <c r="B15" s="748" t="s">
        <v>585</v>
      </c>
      <c r="C15" s="749" t="s">
        <v>597</v>
      </c>
      <c r="D15" s="750" t="s">
        <v>598</v>
      </c>
      <c r="E15" s="751">
        <v>50113001</v>
      </c>
      <c r="F15" s="750" t="s">
        <v>608</v>
      </c>
      <c r="G15" s="749" t="s">
        <v>609</v>
      </c>
      <c r="H15" s="749">
        <v>847713</v>
      </c>
      <c r="I15" s="749">
        <v>125526</v>
      </c>
      <c r="J15" s="749" t="s">
        <v>629</v>
      </c>
      <c r="K15" s="749" t="s">
        <v>630</v>
      </c>
      <c r="L15" s="752">
        <v>112.18846153846152</v>
      </c>
      <c r="M15" s="752">
        <v>13</v>
      </c>
      <c r="N15" s="753">
        <v>1458.4499999999998</v>
      </c>
    </row>
    <row r="16" spans="1:14" ht="14.4" customHeight="1" x14ac:dyDescent="0.3">
      <c r="A16" s="747" t="s">
        <v>584</v>
      </c>
      <c r="B16" s="748" t="s">
        <v>585</v>
      </c>
      <c r="C16" s="749" t="s">
        <v>597</v>
      </c>
      <c r="D16" s="750" t="s">
        <v>598</v>
      </c>
      <c r="E16" s="751">
        <v>50113001</v>
      </c>
      <c r="F16" s="750" t="s">
        <v>608</v>
      </c>
      <c r="G16" s="749" t="s">
        <v>609</v>
      </c>
      <c r="H16" s="749">
        <v>110555</v>
      </c>
      <c r="I16" s="749">
        <v>10555</v>
      </c>
      <c r="J16" s="749" t="s">
        <v>631</v>
      </c>
      <c r="K16" s="749" t="s">
        <v>632</v>
      </c>
      <c r="L16" s="752">
        <v>254.97999999999996</v>
      </c>
      <c r="M16" s="752">
        <v>2</v>
      </c>
      <c r="N16" s="753">
        <v>509.95999999999992</v>
      </c>
    </row>
    <row r="17" spans="1:14" ht="14.4" customHeight="1" x14ac:dyDescent="0.3">
      <c r="A17" s="747" t="s">
        <v>584</v>
      </c>
      <c r="B17" s="748" t="s">
        <v>585</v>
      </c>
      <c r="C17" s="749" t="s">
        <v>597</v>
      </c>
      <c r="D17" s="750" t="s">
        <v>598</v>
      </c>
      <c r="E17" s="751">
        <v>50113001</v>
      </c>
      <c r="F17" s="750" t="s">
        <v>608</v>
      </c>
      <c r="G17" s="749" t="s">
        <v>609</v>
      </c>
      <c r="H17" s="749">
        <v>112892</v>
      </c>
      <c r="I17" s="749">
        <v>12892</v>
      </c>
      <c r="J17" s="749" t="s">
        <v>633</v>
      </c>
      <c r="K17" s="749" t="s">
        <v>634</v>
      </c>
      <c r="L17" s="752">
        <v>104.34000000000003</v>
      </c>
      <c r="M17" s="752">
        <v>1</v>
      </c>
      <c r="N17" s="753">
        <v>104.34000000000003</v>
      </c>
    </row>
    <row r="18" spans="1:14" ht="14.4" customHeight="1" x14ac:dyDescent="0.3">
      <c r="A18" s="747" t="s">
        <v>584</v>
      </c>
      <c r="B18" s="748" t="s">
        <v>585</v>
      </c>
      <c r="C18" s="749" t="s">
        <v>597</v>
      </c>
      <c r="D18" s="750" t="s">
        <v>598</v>
      </c>
      <c r="E18" s="751">
        <v>50113001</v>
      </c>
      <c r="F18" s="750" t="s">
        <v>608</v>
      </c>
      <c r="G18" s="749" t="s">
        <v>609</v>
      </c>
      <c r="H18" s="749">
        <v>112895</v>
      </c>
      <c r="I18" s="749">
        <v>12895</v>
      </c>
      <c r="J18" s="749" t="s">
        <v>633</v>
      </c>
      <c r="K18" s="749" t="s">
        <v>635</v>
      </c>
      <c r="L18" s="752">
        <v>106.57999999999998</v>
      </c>
      <c r="M18" s="752">
        <v>1</v>
      </c>
      <c r="N18" s="753">
        <v>106.57999999999998</v>
      </c>
    </row>
    <row r="19" spans="1:14" ht="14.4" customHeight="1" x14ac:dyDescent="0.3">
      <c r="A19" s="747" t="s">
        <v>584</v>
      </c>
      <c r="B19" s="748" t="s">
        <v>585</v>
      </c>
      <c r="C19" s="749" t="s">
        <v>597</v>
      </c>
      <c r="D19" s="750" t="s">
        <v>598</v>
      </c>
      <c r="E19" s="751">
        <v>50113001</v>
      </c>
      <c r="F19" s="750" t="s">
        <v>608</v>
      </c>
      <c r="G19" s="749" t="s">
        <v>609</v>
      </c>
      <c r="H19" s="749">
        <v>844257</v>
      </c>
      <c r="I19" s="749">
        <v>29816</v>
      </c>
      <c r="J19" s="749" t="s">
        <v>636</v>
      </c>
      <c r="K19" s="749" t="s">
        <v>586</v>
      </c>
      <c r="L19" s="752">
        <v>177.67</v>
      </c>
      <c r="M19" s="752">
        <v>5</v>
      </c>
      <c r="N19" s="753">
        <v>888.34999999999991</v>
      </c>
    </row>
    <row r="20" spans="1:14" ht="14.4" customHeight="1" x14ac:dyDescent="0.3">
      <c r="A20" s="747" t="s">
        <v>584</v>
      </c>
      <c r="B20" s="748" t="s">
        <v>585</v>
      </c>
      <c r="C20" s="749" t="s">
        <v>597</v>
      </c>
      <c r="D20" s="750" t="s">
        <v>598</v>
      </c>
      <c r="E20" s="751">
        <v>50113001</v>
      </c>
      <c r="F20" s="750" t="s">
        <v>608</v>
      </c>
      <c r="G20" s="749" t="s">
        <v>609</v>
      </c>
      <c r="H20" s="749">
        <v>117166</v>
      </c>
      <c r="I20" s="749">
        <v>17166</v>
      </c>
      <c r="J20" s="749" t="s">
        <v>637</v>
      </c>
      <c r="K20" s="749" t="s">
        <v>638</v>
      </c>
      <c r="L20" s="752">
        <v>81.04000000000002</v>
      </c>
      <c r="M20" s="752">
        <v>1</v>
      </c>
      <c r="N20" s="753">
        <v>81.04000000000002</v>
      </c>
    </row>
    <row r="21" spans="1:14" ht="14.4" customHeight="1" x14ac:dyDescent="0.3">
      <c r="A21" s="747" t="s">
        <v>584</v>
      </c>
      <c r="B21" s="748" t="s">
        <v>585</v>
      </c>
      <c r="C21" s="749" t="s">
        <v>597</v>
      </c>
      <c r="D21" s="750" t="s">
        <v>598</v>
      </c>
      <c r="E21" s="751">
        <v>50113001</v>
      </c>
      <c r="F21" s="750" t="s">
        <v>608</v>
      </c>
      <c r="G21" s="749" t="s">
        <v>609</v>
      </c>
      <c r="H21" s="749">
        <v>162317</v>
      </c>
      <c r="I21" s="749">
        <v>62317</v>
      </c>
      <c r="J21" s="749" t="s">
        <v>639</v>
      </c>
      <c r="K21" s="749" t="s">
        <v>640</v>
      </c>
      <c r="L21" s="752">
        <v>437.9</v>
      </c>
      <c r="M21" s="752">
        <v>1</v>
      </c>
      <c r="N21" s="753">
        <v>437.9</v>
      </c>
    </row>
    <row r="22" spans="1:14" ht="14.4" customHeight="1" x14ac:dyDescent="0.3">
      <c r="A22" s="747" t="s">
        <v>584</v>
      </c>
      <c r="B22" s="748" t="s">
        <v>585</v>
      </c>
      <c r="C22" s="749" t="s">
        <v>597</v>
      </c>
      <c r="D22" s="750" t="s">
        <v>598</v>
      </c>
      <c r="E22" s="751">
        <v>50113001</v>
      </c>
      <c r="F22" s="750" t="s">
        <v>608</v>
      </c>
      <c r="G22" s="749" t="s">
        <v>609</v>
      </c>
      <c r="H22" s="749">
        <v>162319</v>
      </c>
      <c r="I22" s="749">
        <v>62319</v>
      </c>
      <c r="J22" s="749" t="s">
        <v>641</v>
      </c>
      <c r="K22" s="749" t="s">
        <v>640</v>
      </c>
      <c r="L22" s="752">
        <v>421.84</v>
      </c>
      <c r="M22" s="752">
        <v>1</v>
      </c>
      <c r="N22" s="753">
        <v>421.84</v>
      </c>
    </row>
    <row r="23" spans="1:14" ht="14.4" customHeight="1" x14ac:dyDescent="0.3">
      <c r="A23" s="747" t="s">
        <v>584</v>
      </c>
      <c r="B23" s="748" t="s">
        <v>585</v>
      </c>
      <c r="C23" s="749" t="s">
        <v>597</v>
      </c>
      <c r="D23" s="750" t="s">
        <v>598</v>
      </c>
      <c r="E23" s="751">
        <v>50113001</v>
      </c>
      <c r="F23" s="750" t="s">
        <v>608</v>
      </c>
      <c r="G23" s="749" t="s">
        <v>586</v>
      </c>
      <c r="H23" s="749">
        <v>225589</v>
      </c>
      <c r="I23" s="749">
        <v>225589</v>
      </c>
      <c r="J23" s="749" t="s">
        <v>642</v>
      </c>
      <c r="K23" s="749" t="s">
        <v>643</v>
      </c>
      <c r="L23" s="752">
        <v>77.290000000000006</v>
      </c>
      <c r="M23" s="752">
        <v>2</v>
      </c>
      <c r="N23" s="753">
        <v>154.58000000000001</v>
      </c>
    </row>
    <row r="24" spans="1:14" ht="14.4" customHeight="1" x14ac:dyDescent="0.3">
      <c r="A24" s="747" t="s">
        <v>584</v>
      </c>
      <c r="B24" s="748" t="s">
        <v>585</v>
      </c>
      <c r="C24" s="749" t="s">
        <v>597</v>
      </c>
      <c r="D24" s="750" t="s">
        <v>598</v>
      </c>
      <c r="E24" s="751">
        <v>50113001</v>
      </c>
      <c r="F24" s="750" t="s">
        <v>608</v>
      </c>
      <c r="G24" s="749" t="s">
        <v>586</v>
      </c>
      <c r="H24" s="749">
        <v>848562</v>
      </c>
      <c r="I24" s="749">
        <v>126618</v>
      </c>
      <c r="J24" s="749" t="s">
        <v>644</v>
      </c>
      <c r="K24" s="749" t="s">
        <v>645</v>
      </c>
      <c r="L24" s="752">
        <v>77.29000000000002</v>
      </c>
      <c r="M24" s="752">
        <v>1</v>
      </c>
      <c r="N24" s="753">
        <v>77.29000000000002</v>
      </c>
    </row>
    <row r="25" spans="1:14" ht="14.4" customHeight="1" x14ac:dyDescent="0.3">
      <c r="A25" s="747" t="s">
        <v>584</v>
      </c>
      <c r="B25" s="748" t="s">
        <v>585</v>
      </c>
      <c r="C25" s="749" t="s">
        <v>597</v>
      </c>
      <c r="D25" s="750" t="s">
        <v>598</v>
      </c>
      <c r="E25" s="751">
        <v>50113001</v>
      </c>
      <c r="F25" s="750" t="s">
        <v>608</v>
      </c>
      <c r="G25" s="749" t="s">
        <v>609</v>
      </c>
      <c r="H25" s="749">
        <v>189775</v>
      </c>
      <c r="I25" s="749">
        <v>89775</v>
      </c>
      <c r="J25" s="749" t="s">
        <v>646</v>
      </c>
      <c r="K25" s="749" t="s">
        <v>647</v>
      </c>
      <c r="L25" s="752">
        <v>70.344999999999999</v>
      </c>
      <c r="M25" s="752">
        <v>2</v>
      </c>
      <c r="N25" s="753">
        <v>140.69</v>
      </c>
    </row>
    <row r="26" spans="1:14" ht="14.4" customHeight="1" x14ac:dyDescent="0.3">
      <c r="A26" s="747" t="s">
        <v>584</v>
      </c>
      <c r="B26" s="748" t="s">
        <v>585</v>
      </c>
      <c r="C26" s="749" t="s">
        <v>597</v>
      </c>
      <c r="D26" s="750" t="s">
        <v>598</v>
      </c>
      <c r="E26" s="751">
        <v>50113001</v>
      </c>
      <c r="F26" s="750" t="s">
        <v>608</v>
      </c>
      <c r="G26" s="749" t="s">
        <v>609</v>
      </c>
      <c r="H26" s="749">
        <v>100407</v>
      </c>
      <c r="I26" s="749">
        <v>407</v>
      </c>
      <c r="J26" s="749" t="s">
        <v>648</v>
      </c>
      <c r="K26" s="749" t="s">
        <v>649</v>
      </c>
      <c r="L26" s="752">
        <v>185.24555555555557</v>
      </c>
      <c r="M26" s="752">
        <v>18</v>
      </c>
      <c r="N26" s="753">
        <v>3334.42</v>
      </c>
    </row>
    <row r="27" spans="1:14" ht="14.4" customHeight="1" x14ac:dyDescent="0.3">
      <c r="A27" s="747" t="s">
        <v>584</v>
      </c>
      <c r="B27" s="748" t="s">
        <v>585</v>
      </c>
      <c r="C27" s="749" t="s">
        <v>597</v>
      </c>
      <c r="D27" s="750" t="s">
        <v>598</v>
      </c>
      <c r="E27" s="751">
        <v>50113001</v>
      </c>
      <c r="F27" s="750" t="s">
        <v>608</v>
      </c>
      <c r="G27" s="749" t="s">
        <v>609</v>
      </c>
      <c r="H27" s="749">
        <v>841498</v>
      </c>
      <c r="I27" s="749">
        <v>0</v>
      </c>
      <c r="J27" s="749" t="s">
        <v>650</v>
      </c>
      <c r="K27" s="749" t="s">
        <v>586</v>
      </c>
      <c r="L27" s="752">
        <v>51.81</v>
      </c>
      <c r="M27" s="752">
        <v>4</v>
      </c>
      <c r="N27" s="753">
        <v>207.24</v>
      </c>
    </row>
    <row r="28" spans="1:14" ht="14.4" customHeight="1" x14ac:dyDescent="0.3">
      <c r="A28" s="747" t="s">
        <v>584</v>
      </c>
      <c r="B28" s="748" t="s">
        <v>585</v>
      </c>
      <c r="C28" s="749" t="s">
        <v>597</v>
      </c>
      <c r="D28" s="750" t="s">
        <v>598</v>
      </c>
      <c r="E28" s="751">
        <v>50113001</v>
      </c>
      <c r="F28" s="750" t="s">
        <v>608</v>
      </c>
      <c r="G28" s="749" t="s">
        <v>651</v>
      </c>
      <c r="H28" s="749">
        <v>104063</v>
      </c>
      <c r="I28" s="749">
        <v>4063</v>
      </c>
      <c r="J28" s="749" t="s">
        <v>652</v>
      </c>
      <c r="K28" s="749" t="s">
        <v>653</v>
      </c>
      <c r="L28" s="752">
        <v>79.22</v>
      </c>
      <c r="M28" s="752">
        <v>3</v>
      </c>
      <c r="N28" s="753">
        <v>237.66</v>
      </c>
    </row>
    <row r="29" spans="1:14" ht="14.4" customHeight="1" x14ac:dyDescent="0.3">
      <c r="A29" s="747" t="s">
        <v>584</v>
      </c>
      <c r="B29" s="748" t="s">
        <v>585</v>
      </c>
      <c r="C29" s="749" t="s">
        <v>597</v>
      </c>
      <c r="D29" s="750" t="s">
        <v>598</v>
      </c>
      <c r="E29" s="751">
        <v>50113001</v>
      </c>
      <c r="F29" s="750" t="s">
        <v>608</v>
      </c>
      <c r="G29" s="749" t="s">
        <v>651</v>
      </c>
      <c r="H29" s="749">
        <v>104062</v>
      </c>
      <c r="I29" s="749">
        <v>4062</v>
      </c>
      <c r="J29" s="749" t="s">
        <v>652</v>
      </c>
      <c r="K29" s="749" t="s">
        <v>654</v>
      </c>
      <c r="L29" s="752">
        <v>111.9</v>
      </c>
      <c r="M29" s="752">
        <v>5</v>
      </c>
      <c r="N29" s="753">
        <v>559.5</v>
      </c>
    </row>
    <row r="30" spans="1:14" ht="14.4" customHeight="1" x14ac:dyDescent="0.3">
      <c r="A30" s="747" t="s">
        <v>584</v>
      </c>
      <c r="B30" s="748" t="s">
        <v>585</v>
      </c>
      <c r="C30" s="749" t="s">
        <v>597</v>
      </c>
      <c r="D30" s="750" t="s">
        <v>598</v>
      </c>
      <c r="E30" s="751">
        <v>50113001</v>
      </c>
      <c r="F30" s="750" t="s">
        <v>608</v>
      </c>
      <c r="G30" s="749" t="s">
        <v>651</v>
      </c>
      <c r="H30" s="749">
        <v>110253</v>
      </c>
      <c r="I30" s="749">
        <v>10253</v>
      </c>
      <c r="J30" s="749" t="s">
        <v>655</v>
      </c>
      <c r="K30" s="749" t="s">
        <v>656</v>
      </c>
      <c r="L30" s="752">
        <v>194.68</v>
      </c>
      <c r="M30" s="752">
        <v>1</v>
      </c>
      <c r="N30" s="753">
        <v>194.68</v>
      </c>
    </row>
    <row r="31" spans="1:14" ht="14.4" customHeight="1" x14ac:dyDescent="0.3">
      <c r="A31" s="747" t="s">
        <v>584</v>
      </c>
      <c r="B31" s="748" t="s">
        <v>585</v>
      </c>
      <c r="C31" s="749" t="s">
        <v>597</v>
      </c>
      <c r="D31" s="750" t="s">
        <v>598</v>
      </c>
      <c r="E31" s="751">
        <v>50113001</v>
      </c>
      <c r="F31" s="750" t="s">
        <v>608</v>
      </c>
      <c r="G31" s="749" t="s">
        <v>651</v>
      </c>
      <c r="H31" s="749">
        <v>110252</v>
      </c>
      <c r="I31" s="749">
        <v>10252</v>
      </c>
      <c r="J31" s="749" t="s">
        <v>655</v>
      </c>
      <c r="K31" s="749" t="s">
        <v>657</v>
      </c>
      <c r="L31" s="752">
        <v>70.399999999999991</v>
      </c>
      <c r="M31" s="752">
        <v>1</v>
      </c>
      <c r="N31" s="753">
        <v>70.399999999999991</v>
      </c>
    </row>
    <row r="32" spans="1:14" ht="14.4" customHeight="1" x14ac:dyDescent="0.3">
      <c r="A32" s="747" t="s">
        <v>584</v>
      </c>
      <c r="B32" s="748" t="s">
        <v>585</v>
      </c>
      <c r="C32" s="749" t="s">
        <v>597</v>
      </c>
      <c r="D32" s="750" t="s">
        <v>598</v>
      </c>
      <c r="E32" s="751">
        <v>50113001</v>
      </c>
      <c r="F32" s="750" t="s">
        <v>608</v>
      </c>
      <c r="G32" s="749" t="s">
        <v>609</v>
      </c>
      <c r="H32" s="749">
        <v>225143</v>
      </c>
      <c r="I32" s="749">
        <v>225143</v>
      </c>
      <c r="J32" s="749" t="s">
        <v>658</v>
      </c>
      <c r="K32" s="749" t="s">
        <v>659</v>
      </c>
      <c r="L32" s="752">
        <v>75.999999999999986</v>
      </c>
      <c r="M32" s="752">
        <v>3</v>
      </c>
      <c r="N32" s="753">
        <v>227.99999999999994</v>
      </c>
    </row>
    <row r="33" spans="1:14" ht="14.4" customHeight="1" x14ac:dyDescent="0.3">
      <c r="A33" s="747" t="s">
        <v>584</v>
      </c>
      <c r="B33" s="748" t="s">
        <v>585</v>
      </c>
      <c r="C33" s="749" t="s">
        <v>597</v>
      </c>
      <c r="D33" s="750" t="s">
        <v>598</v>
      </c>
      <c r="E33" s="751">
        <v>50113001</v>
      </c>
      <c r="F33" s="750" t="s">
        <v>608</v>
      </c>
      <c r="G33" s="749" t="s">
        <v>609</v>
      </c>
      <c r="H33" s="749">
        <v>123264</v>
      </c>
      <c r="I33" s="749">
        <v>123264</v>
      </c>
      <c r="J33" s="749" t="s">
        <v>660</v>
      </c>
      <c r="K33" s="749" t="s">
        <v>661</v>
      </c>
      <c r="L33" s="752">
        <v>131.04</v>
      </c>
      <c r="M33" s="752">
        <v>1</v>
      </c>
      <c r="N33" s="753">
        <v>131.04</v>
      </c>
    </row>
    <row r="34" spans="1:14" ht="14.4" customHeight="1" x14ac:dyDescent="0.3">
      <c r="A34" s="747" t="s">
        <v>584</v>
      </c>
      <c r="B34" s="748" t="s">
        <v>585</v>
      </c>
      <c r="C34" s="749" t="s">
        <v>597</v>
      </c>
      <c r="D34" s="750" t="s">
        <v>598</v>
      </c>
      <c r="E34" s="751">
        <v>50113001</v>
      </c>
      <c r="F34" s="750" t="s">
        <v>608</v>
      </c>
      <c r="G34" s="749" t="s">
        <v>609</v>
      </c>
      <c r="H34" s="749">
        <v>230415</v>
      </c>
      <c r="I34" s="749">
        <v>230415</v>
      </c>
      <c r="J34" s="749" t="s">
        <v>662</v>
      </c>
      <c r="K34" s="749" t="s">
        <v>663</v>
      </c>
      <c r="L34" s="752">
        <v>98.259999999999977</v>
      </c>
      <c r="M34" s="752">
        <v>2</v>
      </c>
      <c r="N34" s="753">
        <v>196.51999999999995</v>
      </c>
    </row>
    <row r="35" spans="1:14" ht="14.4" customHeight="1" x14ac:dyDescent="0.3">
      <c r="A35" s="747" t="s">
        <v>584</v>
      </c>
      <c r="B35" s="748" t="s">
        <v>585</v>
      </c>
      <c r="C35" s="749" t="s">
        <v>597</v>
      </c>
      <c r="D35" s="750" t="s">
        <v>598</v>
      </c>
      <c r="E35" s="751">
        <v>50113001</v>
      </c>
      <c r="F35" s="750" t="s">
        <v>608</v>
      </c>
      <c r="G35" s="749" t="s">
        <v>609</v>
      </c>
      <c r="H35" s="749">
        <v>216104</v>
      </c>
      <c r="I35" s="749">
        <v>216104</v>
      </c>
      <c r="J35" s="749" t="s">
        <v>664</v>
      </c>
      <c r="K35" s="749" t="s">
        <v>665</v>
      </c>
      <c r="L35" s="752">
        <v>186.54777777777781</v>
      </c>
      <c r="M35" s="752">
        <v>18</v>
      </c>
      <c r="N35" s="753">
        <v>3357.8600000000006</v>
      </c>
    </row>
    <row r="36" spans="1:14" ht="14.4" customHeight="1" x14ac:dyDescent="0.3">
      <c r="A36" s="747" t="s">
        <v>584</v>
      </c>
      <c r="B36" s="748" t="s">
        <v>585</v>
      </c>
      <c r="C36" s="749" t="s">
        <v>597</v>
      </c>
      <c r="D36" s="750" t="s">
        <v>598</v>
      </c>
      <c r="E36" s="751">
        <v>50113001</v>
      </c>
      <c r="F36" s="750" t="s">
        <v>608</v>
      </c>
      <c r="G36" s="749" t="s">
        <v>609</v>
      </c>
      <c r="H36" s="749">
        <v>207940</v>
      </c>
      <c r="I36" s="749">
        <v>207940</v>
      </c>
      <c r="J36" s="749" t="s">
        <v>666</v>
      </c>
      <c r="K36" s="749" t="s">
        <v>667</v>
      </c>
      <c r="L36" s="752">
        <v>73.150000000000006</v>
      </c>
      <c r="M36" s="752">
        <v>7</v>
      </c>
      <c r="N36" s="753">
        <v>512.05000000000007</v>
      </c>
    </row>
    <row r="37" spans="1:14" ht="14.4" customHeight="1" x14ac:dyDescent="0.3">
      <c r="A37" s="747" t="s">
        <v>584</v>
      </c>
      <c r="B37" s="748" t="s">
        <v>585</v>
      </c>
      <c r="C37" s="749" t="s">
        <v>597</v>
      </c>
      <c r="D37" s="750" t="s">
        <v>598</v>
      </c>
      <c r="E37" s="751">
        <v>50113001</v>
      </c>
      <c r="F37" s="750" t="s">
        <v>608</v>
      </c>
      <c r="G37" s="749" t="s">
        <v>651</v>
      </c>
      <c r="H37" s="749">
        <v>214526</v>
      </c>
      <c r="I37" s="749">
        <v>214526</v>
      </c>
      <c r="J37" s="749" t="s">
        <v>668</v>
      </c>
      <c r="K37" s="749" t="s">
        <v>669</v>
      </c>
      <c r="L37" s="752">
        <v>85.75</v>
      </c>
      <c r="M37" s="752">
        <v>1</v>
      </c>
      <c r="N37" s="753">
        <v>85.75</v>
      </c>
    </row>
    <row r="38" spans="1:14" ht="14.4" customHeight="1" x14ac:dyDescent="0.3">
      <c r="A38" s="747" t="s">
        <v>584</v>
      </c>
      <c r="B38" s="748" t="s">
        <v>585</v>
      </c>
      <c r="C38" s="749" t="s">
        <v>597</v>
      </c>
      <c r="D38" s="750" t="s">
        <v>598</v>
      </c>
      <c r="E38" s="751">
        <v>50113001</v>
      </c>
      <c r="F38" s="750" t="s">
        <v>608</v>
      </c>
      <c r="G38" s="749" t="s">
        <v>651</v>
      </c>
      <c r="H38" s="749">
        <v>214427</v>
      </c>
      <c r="I38" s="749">
        <v>214427</v>
      </c>
      <c r="J38" s="749" t="s">
        <v>670</v>
      </c>
      <c r="K38" s="749" t="s">
        <v>671</v>
      </c>
      <c r="L38" s="752">
        <v>16.584117647058825</v>
      </c>
      <c r="M38" s="752">
        <v>85</v>
      </c>
      <c r="N38" s="753">
        <v>1409.65</v>
      </c>
    </row>
    <row r="39" spans="1:14" ht="14.4" customHeight="1" x14ac:dyDescent="0.3">
      <c r="A39" s="747" t="s">
        <v>584</v>
      </c>
      <c r="B39" s="748" t="s">
        <v>585</v>
      </c>
      <c r="C39" s="749" t="s">
        <v>597</v>
      </c>
      <c r="D39" s="750" t="s">
        <v>598</v>
      </c>
      <c r="E39" s="751">
        <v>50113001</v>
      </c>
      <c r="F39" s="750" t="s">
        <v>608</v>
      </c>
      <c r="G39" s="749" t="s">
        <v>651</v>
      </c>
      <c r="H39" s="749">
        <v>113767</v>
      </c>
      <c r="I39" s="749">
        <v>13767</v>
      </c>
      <c r="J39" s="749" t="s">
        <v>672</v>
      </c>
      <c r="K39" s="749" t="s">
        <v>673</v>
      </c>
      <c r="L39" s="752">
        <v>44.66</v>
      </c>
      <c r="M39" s="752">
        <v>1</v>
      </c>
      <c r="N39" s="753">
        <v>44.66</v>
      </c>
    </row>
    <row r="40" spans="1:14" ht="14.4" customHeight="1" x14ac:dyDescent="0.3">
      <c r="A40" s="747" t="s">
        <v>584</v>
      </c>
      <c r="B40" s="748" t="s">
        <v>585</v>
      </c>
      <c r="C40" s="749" t="s">
        <v>597</v>
      </c>
      <c r="D40" s="750" t="s">
        <v>598</v>
      </c>
      <c r="E40" s="751">
        <v>50113001</v>
      </c>
      <c r="F40" s="750" t="s">
        <v>608</v>
      </c>
      <c r="G40" s="749" t="s">
        <v>609</v>
      </c>
      <c r="H40" s="749">
        <v>193104</v>
      </c>
      <c r="I40" s="749">
        <v>93104</v>
      </c>
      <c r="J40" s="749" t="s">
        <v>674</v>
      </c>
      <c r="K40" s="749" t="s">
        <v>675</v>
      </c>
      <c r="L40" s="752">
        <v>47.320000000000007</v>
      </c>
      <c r="M40" s="752">
        <v>2</v>
      </c>
      <c r="N40" s="753">
        <v>94.640000000000015</v>
      </c>
    </row>
    <row r="41" spans="1:14" ht="14.4" customHeight="1" x14ac:dyDescent="0.3">
      <c r="A41" s="747" t="s">
        <v>584</v>
      </c>
      <c r="B41" s="748" t="s">
        <v>585</v>
      </c>
      <c r="C41" s="749" t="s">
        <v>597</v>
      </c>
      <c r="D41" s="750" t="s">
        <v>598</v>
      </c>
      <c r="E41" s="751">
        <v>50113001</v>
      </c>
      <c r="F41" s="750" t="s">
        <v>608</v>
      </c>
      <c r="G41" s="749" t="s">
        <v>609</v>
      </c>
      <c r="H41" s="749">
        <v>114075</v>
      </c>
      <c r="I41" s="749">
        <v>14075</v>
      </c>
      <c r="J41" s="749" t="s">
        <v>676</v>
      </c>
      <c r="K41" s="749" t="s">
        <v>677</v>
      </c>
      <c r="L41" s="752">
        <v>294.95</v>
      </c>
      <c r="M41" s="752">
        <v>2</v>
      </c>
      <c r="N41" s="753">
        <v>589.9</v>
      </c>
    </row>
    <row r="42" spans="1:14" ht="14.4" customHeight="1" x14ac:dyDescent="0.3">
      <c r="A42" s="747" t="s">
        <v>584</v>
      </c>
      <c r="B42" s="748" t="s">
        <v>585</v>
      </c>
      <c r="C42" s="749" t="s">
        <v>597</v>
      </c>
      <c r="D42" s="750" t="s">
        <v>598</v>
      </c>
      <c r="E42" s="751">
        <v>50113001</v>
      </c>
      <c r="F42" s="750" t="s">
        <v>608</v>
      </c>
      <c r="G42" s="749" t="s">
        <v>609</v>
      </c>
      <c r="H42" s="749">
        <v>201992</v>
      </c>
      <c r="I42" s="749">
        <v>201992</v>
      </c>
      <c r="J42" s="749" t="s">
        <v>676</v>
      </c>
      <c r="K42" s="749" t="s">
        <v>678</v>
      </c>
      <c r="L42" s="752">
        <v>553.5100000000001</v>
      </c>
      <c r="M42" s="752">
        <v>2</v>
      </c>
      <c r="N42" s="753">
        <v>1107.0200000000002</v>
      </c>
    </row>
    <row r="43" spans="1:14" ht="14.4" customHeight="1" x14ac:dyDescent="0.3">
      <c r="A43" s="747" t="s">
        <v>584</v>
      </c>
      <c r="B43" s="748" t="s">
        <v>585</v>
      </c>
      <c r="C43" s="749" t="s">
        <v>597</v>
      </c>
      <c r="D43" s="750" t="s">
        <v>598</v>
      </c>
      <c r="E43" s="751">
        <v>50113001</v>
      </c>
      <c r="F43" s="750" t="s">
        <v>608</v>
      </c>
      <c r="G43" s="749" t="s">
        <v>609</v>
      </c>
      <c r="H43" s="749">
        <v>184090</v>
      </c>
      <c r="I43" s="749">
        <v>84090</v>
      </c>
      <c r="J43" s="749" t="s">
        <v>679</v>
      </c>
      <c r="K43" s="749" t="s">
        <v>680</v>
      </c>
      <c r="L43" s="752">
        <v>60.14</v>
      </c>
      <c r="M43" s="752">
        <v>61</v>
      </c>
      <c r="N43" s="753">
        <v>3668.54</v>
      </c>
    </row>
    <row r="44" spans="1:14" ht="14.4" customHeight="1" x14ac:dyDescent="0.3">
      <c r="A44" s="747" t="s">
        <v>584</v>
      </c>
      <c r="B44" s="748" t="s">
        <v>585</v>
      </c>
      <c r="C44" s="749" t="s">
        <v>597</v>
      </c>
      <c r="D44" s="750" t="s">
        <v>598</v>
      </c>
      <c r="E44" s="751">
        <v>50113001</v>
      </c>
      <c r="F44" s="750" t="s">
        <v>608</v>
      </c>
      <c r="G44" s="749" t="s">
        <v>609</v>
      </c>
      <c r="H44" s="749">
        <v>501994</v>
      </c>
      <c r="I44" s="749">
        <v>0</v>
      </c>
      <c r="J44" s="749" t="s">
        <v>681</v>
      </c>
      <c r="K44" s="749" t="s">
        <v>682</v>
      </c>
      <c r="L44" s="752">
        <v>270.93279629629632</v>
      </c>
      <c r="M44" s="752">
        <v>12</v>
      </c>
      <c r="N44" s="753">
        <v>3251.1935555555556</v>
      </c>
    </row>
    <row r="45" spans="1:14" ht="14.4" customHeight="1" x14ac:dyDescent="0.3">
      <c r="A45" s="747" t="s">
        <v>584</v>
      </c>
      <c r="B45" s="748" t="s">
        <v>585</v>
      </c>
      <c r="C45" s="749" t="s">
        <v>597</v>
      </c>
      <c r="D45" s="750" t="s">
        <v>598</v>
      </c>
      <c r="E45" s="751">
        <v>50113001</v>
      </c>
      <c r="F45" s="750" t="s">
        <v>608</v>
      </c>
      <c r="G45" s="749" t="s">
        <v>609</v>
      </c>
      <c r="H45" s="749">
        <v>230420</v>
      </c>
      <c r="I45" s="749">
        <v>230420</v>
      </c>
      <c r="J45" s="749" t="s">
        <v>683</v>
      </c>
      <c r="K45" s="749" t="s">
        <v>684</v>
      </c>
      <c r="L45" s="752">
        <v>77.100999999999985</v>
      </c>
      <c r="M45" s="752">
        <v>30</v>
      </c>
      <c r="N45" s="753">
        <v>2313.0299999999997</v>
      </c>
    </row>
    <row r="46" spans="1:14" ht="14.4" customHeight="1" x14ac:dyDescent="0.3">
      <c r="A46" s="747" t="s">
        <v>584</v>
      </c>
      <c r="B46" s="748" t="s">
        <v>585</v>
      </c>
      <c r="C46" s="749" t="s">
        <v>597</v>
      </c>
      <c r="D46" s="750" t="s">
        <v>598</v>
      </c>
      <c r="E46" s="751">
        <v>50113001</v>
      </c>
      <c r="F46" s="750" t="s">
        <v>608</v>
      </c>
      <c r="G46" s="749" t="s">
        <v>609</v>
      </c>
      <c r="H46" s="749">
        <v>102477</v>
      </c>
      <c r="I46" s="749">
        <v>2477</v>
      </c>
      <c r="J46" s="749" t="s">
        <v>683</v>
      </c>
      <c r="K46" s="749" t="s">
        <v>685</v>
      </c>
      <c r="L46" s="752">
        <v>40.042409156971452</v>
      </c>
      <c r="M46" s="752">
        <v>17</v>
      </c>
      <c r="N46" s="753">
        <v>680.72095566851465</v>
      </c>
    </row>
    <row r="47" spans="1:14" ht="14.4" customHeight="1" x14ac:dyDescent="0.3">
      <c r="A47" s="747" t="s">
        <v>584</v>
      </c>
      <c r="B47" s="748" t="s">
        <v>585</v>
      </c>
      <c r="C47" s="749" t="s">
        <v>597</v>
      </c>
      <c r="D47" s="750" t="s">
        <v>598</v>
      </c>
      <c r="E47" s="751">
        <v>50113001</v>
      </c>
      <c r="F47" s="750" t="s">
        <v>608</v>
      </c>
      <c r="G47" s="749" t="s">
        <v>609</v>
      </c>
      <c r="H47" s="749">
        <v>102478</v>
      </c>
      <c r="I47" s="749">
        <v>2478</v>
      </c>
      <c r="J47" s="749" t="s">
        <v>683</v>
      </c>
      <c r="K47" s="749" t="s">
        <v>684</v>
      </c>
      <c r="L47" s="752">
        <v>77.760000000000005</v>
      </c>
      <c r="M47" s="752">
        <v>5</v>
      </c>
      <c r="N47" s="753">
        <v>388.8</v>
      </c>
    </row>
    <row r="48" spans="1:14" ht="14.4" customHeight="1" x14ac:dyDescent="0.3">
      <c r="A48" s="747" t="s">
        <v>584</v>
      </c>
      <c r="B48" s="748" t="s">
        <v>585</v>
      </c>
      <c r="C48" s="749" t="s">
        <v>597</v>
      </c>
      <c r="D48" s="750" t="s">
        <v>598</v>
      </c>
      <c r="E48" s="751">
        <v>50113001</v>
      </c>
      <c r="F48" s="750" t="s">
        <v>608</v>
      </c>
      <c r="G48" s="749" t="s">
        <v>609</v>
      </c>
      <c r="H48" s="749">
        <v>117011</v>
      </c>
      <c r="I48" s="749">
        <v>17011</v>
      </c>
      <c r="J48" s="749" t="s">
        <v>686</v>
      </c>
      <c r="K48" s="749" t="s">
        <v>687</v>
      </c>
      <c r="L48" s="752">
        <v>145.5</v>
      </c>
      <c r="M48" s="752">
        <v>50</v>
      </c>
      <c r="N48" s="753">
        <v>7275</v>
      </c>
    </row>
    <row r="49" spans="1:14" ht="14.4" customHeight="1" x14ac:dyDescent="0.3">
      <c r="A49" s="747" t="s">
        <v>584</v>
      </c>
      <c r="B49" s="748" t="s">
        <v>585</v>
      </c>
      <c r="C49" s="749" t="s">
        <v>597</v>
      </c>
      <c r="D49" s="750" t="s">
        <v>598</v>
      </c>
      <c r="E49" s="751">
        <v>50113001</v>
      </c>
      <c r="F49" s="750" t="s">
        <v>608</v>
      </c>
      <c r="G49" s="749" t="s">
        <v>609</v>
      </c>
      <c r="H49" s="749">
        <v>108499</v>
      </c>
      <c r="I49" s="749">
        <v>8499</v>
      </c>
      <c r="J49" s="749" t="s">
        <v>688</v>
      </c>
      <c r="K49" s="749" t="s">
        <v>689</v>
      </c>
      <c r="L49" s="752">
        <v>111.52000000000001</v>
      </c>
      <c r="M49" s="752">
        <v>2</v>
      </c>
      <c r="N49" s="753">
        <v>223.04000000000002</v>
      </c>
    </row>
    <row r="50" spans="1:14" ht="14.4" customHeight="1" x14ac:dyDescent="0.3">
      <c r="A50" s="747" t="s">
        <v>584</v>
      </c>
      <c r="B50" s="748" t="s">
        <v>585</v>
      </c>
      <c r="C50" s="749" t="s">
        <v>597</v>
      </c>
      <c r="D50" s="750" t="s">
        <v>598</v>
      </c>
      <c r="E50" s="751">
        <v>50113001</v>
      </c>
      <c r="F50" s="750" t="s">
        <v>608</v>
      </c>
      <c r="G50" s="749" t="s">
        <v>609</v>
      </c>
      <c r="H50" s="749">
        <v>104071</v>
      </c>
      <c r="I50" s="749">
        <v>4071</v>
      </c>
      <c r="J50" s="749" t="s">
        <v>690</v>
      </c>
      <c r="K50" s="749" t="s">
        <v>691</v>
      </c>
      <c r="L50" s="752">
        <v>152.96999999999997</v>
      </c>
      <c r="M50" s="752">
        <v>3</v>
      </c>
      <c r="N50" s="753">
        <v>458.90999999999991</v>
      </c>
    </row>
    <row r="51" spans="1:14" ht="14.4" customHeight="1" x14ac:dyDescent="0.3">
      <c r="A51" s="747" t="s">
        <v>584</v>
      </c>
      <c r="B51" s="748" t="s">
        <v>585</v>
      </c>
      <c r="C51" s="749" t="s">
        <v>597</v>
      </c>
      <c r="D51" s="750" t="s">
        <v>598</v>
      </c>
      <c r="E51" s="751">
        <v>50113001</v>
      </c>
      <c r="F51" s="750" t="s">
        <v>608</v>
      </c>
      <c r="G51" s="749" t="s">
        <v>609</v>
      </c>
      <c r="H51" s="749">
        <v>102479</v>
      </c>
      <c r="I51" s="749">
        <v>2479</v>
      </c>
      <c r="J51" s="749" t="s">
        <v>690</v>
      </c>
      <c r="K51" s="749" t="s">
        <v>692</v>
      </c>
      <c r="L51" s="752">
        <v>65.569999999999993</v>
      </c>
      <c r="M51" s="752">
        <v>4</v>
      </c>
      <c r="N51" s="753">
        <v>262.27999999999997</v>
      </c>
    </row>
    <row r="52" spans="1:14" ht="14.4" customHeight="1" x14ac:dyDescent="0.3">
      <c r="A52" s="747" t="s">
        <v>584</v>
      </c>
      <c r="B52" s="748" t="s">
        <v>585</v>
      </c>
      <c r="C52" s="749" t="s">
        <v>597</v>
      </c>
      <c r="D52" s="750" t="s">
        <v>598</v>
      </c>
      <c r="E52" s="751">
        <v>50113001</v>
      </c>
      <c r="F52" s="750" t="s">
        <v>608</v>
      </c>
      <c r="G52" s="749" t="s">
        <v>609</v>
      </c>
      <c r="H52" s="749">
        <v>114723</v>
      </c>
      <c r="I52" s="749">
        <v>14723</v>
      </c>
      <c r="J52" s="749" t="s">
        <v>693</v>
      </c>
      <c r="K52" s="749" t="s">
        <v>694</v>
      </c>
      <c r="L52" s="752">
        <v>77.184999999999988</v>
      </c>
      <c r="M52" s="752">
        <v>10</v>
      </c>
      <c r="N52" s="753">
        <v>771.84999999999991</v>
      </c>
    </row>
    <row r="53" spans="1:14" ht="14.4" customHeight="1" x14ac:dyDescent="0.3">
      <c r="A53" s="747" t="s">
        <v>584</v>
      </c>
      <c r="B53" s="748" t="s">
        <v>585</v>
      </c>
      <c r="C53" s="749" t="s">
        <v>597</v>
      </c>
      <c r="D53" s="750" t="s">
        <v>598</v>
      </c>
      <c r="E53" s="751">
        <v>50113001</v>
      </c>
      <c r="F53" s="750" t="s">
        <v>608</v>
      </c>
      <c r="G53" s="749" t="s">
        <v>609</v>
      </c>
      <c r="H53" s="749">
        <v>114724</v>
      </c>
      <c r="I53" s="749">
        <v>14724</v>
      </c>
      <c r="J53" s="749" t="s">
        <v>693</v>
      </c>
      <c r="K53" s="749" t="s">
        <v>620</v>
      </c>
      <c r="L53" s="752">
        <v>111.60000000000004</v>
      </c>
      <c r="M53" s="752">
        <v>1</v>
      </c>
      <c r="N53" s="753">
        <v>111.60000000000004</v>
      </c>
    </row>
    <row r="54" spans="1:14" ht="14.4" customHeight="1" x14ac:dyDescent="0.3">
      <c r="A54" s="747" t="s">
        <v>584</v>
      </c>
      <c r="B54" s="748" t="s">
        <v>585</v>
      </c>
      <c r="C54" s="749" t="s">
        <v>597</v>
      </c>
      <c r="D54" s="750" t="s">
        <v>598</v>
      </c>
      <c r="E54" s="751">
        <v>50113001</v>
      </c>
      <c r="F54" s="750" t="s">
        <v>608</v>
      </c>
      <c r="G54" s="749" t="s">
        <v>609</v>
      </c>
      <c r="H54" s="749">
        <v>154539</v>
      </c>
      <c r="I54" s="749">
        <v>54539</v>
      </c>
      <c r="J54" s="749" t="s">
        <v>695</v>
      </c>
      <c r="K54" s="749" t="s">
        <v>696</v>
      </c>
      <c r="L54" s="752">
        <v>60.21</v>
      </c>
      <c r="M54" s="752">
        <v>10</v>
      </c>
      <c r="N54" s="753">
        <v>602.1</v>
      </c>
    </row>
    <row r="55" spans="1:14" ht="14.4" customHeight="1" x14ac:dyDescent="0.3">
      <c r="A55" s="747" t="s">
        <v>584</v>
      </c>
      <c r="B55" s="748" t="s">
        <v>585</v>
      </c>
      <c r="C55" s="749" t="s">
        <v>597</v>
      </c>
      <c r="D55" s="750" t="s">
        <v>598</v>
      </c>
      <c r="E55" s="751">
        <v>50113001</v>
      </c>
      <c r="F55" s="750" t="s">
        <v>608</v>
      </c>
      <c r="G55" s="749" t="s">
        <v>609</v>
      </c>
      <c r="H55" s="749">
        <v>101328</v>
      </c>
      <c r="I55" s="749">
        <v>1328</v>
      </c>
      <c r="J55" s="749" t="s">
        <v>697</v>
      </c>
      <c r="K55" s="749" t="s">
        <v>698</v>
      </c>
      <c r="L55" s="752">
        <v>126.79999999999998</v>
      </c>
      <c r="M55" s="752">
        <v>1</v>
      </c>
      <c r="N55" s="753">
        <v>126.79999999999998</v>
      </c>
    </row>
    <row r="56" spans="1:14" ht="14.4" customHeight="1" x14ac:dyDescent="0.3">
      <c r="A56" s="747" t="s">
        <v>584</v>
      </c>
      <c r="B56" s="748" t="s">
        <v>585</v>
      </c>
      <c r="C56" s="749" t="s">
        <v>597</v>
      </c>
      <c r="D56" s="750" t="s">
        <v>598</v>
      </c>
      <c r="E56" s="751">
        <v>50113001</v>
      </c>
      <c r="F56" s="750" t="s">
        <v>608</v>
      </c>
      <c r="G56" s="749" t="s">
        <v>609</v>
      </c>
      <c r="H56" s="749">
        <v>226525</v>
      </c>
      <c r="I56" s="749">
        <v>226525</v>
      </c>
      <c r="J56" s="749" t="s">
        <v>699</v>
      </c>
      <c r="K56" s="749" t="s">
        <v>700</v>
      </c>
      <c r="L56" s="752">
        <v>66.340000000000018</v>
      </c>
      <c r="M56" s="752">
        <v>1</v>
      </c>
      <c r="N56" s="753">
        <v>66.340000000000018</v>
      </c>
    </row>
    <row r="57" spans="1:14" ht="14.4" customHeight="1" x14ac:dyDescent="0.3">
      <c r="A57" s="747" t="s">
        <v>584</v>
      </c>
      <c r="B57" s="748" t="s">
        <v>585</v>
      </c>
      <c r="C57" s="749" t="s">
        <v>597</v>
      </c>
      <c r="D57" s="750" t="s">
        <v>598</v>
      </c>
      <c r="E57" s="751">
        <v>50113001</v>
      </c>
      <c r="F57" s="750" t="s">
        <v>608</v>
      </c>
      <c r="G57" s="749" t="s">
        <v>651</v>
      </c>
      <c r="H57" s="749">
        <v>847627</v>
      </c>
      <c r="I57" s="749">
        <v>134502</v>
      </c>
      <c r="J57" s="749" t="s">
        <v>701</v>
      </c>
      <c r="K57" s="749" t="s">
        <v>702</v>
      </c>
      <c r="L57" s="752">
        <v>50.74</v>
      </c>
      <c r="M57" s="752">
        <v>1</v>
      </c>
      <c r="N57" s="753">
        <v>50.74</v>
      </c>
    </row>
    <row r="58" spans="1:14" ht="14.4" customHeight="1" x14ac:dyDescent="0.3">
      <c r="A58" s="747" t="s">
        <v>584</v>
      </c>
      <c r="B58" s="748" t="s">
        <v>585</v>
      </c>
      <c r="C58" s="749" t="s">
        <v>597</v>
      </c>
      <c r="D58" s="750" t="s">
        <v>598</v>
      </c>
      <c r="E58" s="751">
        <v>50113001</v>
      </c>
      <c r="F58" s="750" t="s">
        <v>608</v>
      </c>
      <c r="G58" s="749" t="s">
        <v>609</v>
      </c>
      <c r="H58" s="749">
        <v>166015</v>
      </c>
      <c r="I58" s="749">
        <v>66015</v>
      </c>
      <c r="J58" s="749" t="s">
        <v>703</v>
      </c>
      <c r="K58" s="749" t="s">
        <v>704</v>
      </c>
      <c r="L58" s="752">
        <v>83.49</v>
      </c>
      <c r="M58" s="752">
        <v>1</v>
      </c>
      <c r="N58" s="753">
        <v>83.49</v>
      </c>
    </row>
    <row r="59" spans="1:14" ht="14.4" customHeight="1" x14ac:dyDescent="0.3">
      <c r="A59" s="747" t="s">
        <v>584</v>
      </c>
      <c r="B59" s="748" t="s">
        <v>585</v>
      </c>
      <c r="C59" s="749" t="s">
        <v>597</v>
      </c>
      <c r="D59" s="750" t="s">
        <v>598</v>
      </c>
      <c r="E59" s="751">
        <v>50113001</v>
      </c>
      <c r="F59" s="750" t="s">
        <v>608</v>
      </c>
      <c r="G59" s="749" t="s">
        <v>609</v>
      </c>
      <c r="H59" s="749">
        <v>199680</v>
      </c>
      <c r="I59" s="749">
        <v>199680</v>
      </c>
      <c r="J59" s="749" t="s">
        <v>705</v>
      </c>
      <c r="K59" s="749" t="s">
        <v>706</v>
      </c>
      <c r="L59" s="752">
        <v>362.89000000000004</v>
      </c>
      <c r="M59" s="752">
        <v>2</v>
      </c>
      <c r="N59" s="753">
        <v>725.78000000000009</v>
      </c>
    </row>
    <row r="60" spans="1:14" ht="14.4" customHeight="1" x14ac:dyDescent="0.3">
      <c r="A60" s="747" t="s">
        <v>584</v>
      </c>
      <c r="B60" s="748" t="s">
        <v>585</v>
      </c>
      <c r="C60" s="749" t="s">
        <v>597</v>
      </c>
      <c r="D60" s="750" t="s">
        <v>598</v>
      </c>
      <c r="E60" s="751">
        <v>50113001</v>
      </c>
      <c r="F60" s="750" t="s">
        <v>608</v>
      </c>
      <c r="G60" s="749" t="s">
        <v>609</v>
      </c>
      <c r="H60" s="749">
        <v>187076</v>
      </c>
      <c r="I60" s="749">
        <v>87076</v>
      </c>
      <c r="J60" s="749" t="s">
        <v>707</v>
      </c>
      <c r="K60" s="749" t="s">
        <v>708</v>
      </c>
      <c r="L60" s="752">
        <v>133.51000000000002</v>
      </c>
      <c r="M60" s="752">
        <v>1</v>
      </c>
      <c r="N60" s="753">
        <v>133.51000000000002</v>
      </c>
    </row>
    <row r="61" spans="1:14" ht="14.4" customHeight="1" x14ac:dyDescent="0.3">
      <c r="A61" s="747" t="s">
        <v>584</v>
      </c>
      <c r="B61" s="748" t="s">
        <v>585</v>
      </c>
      <c r="C61" s="749" t="s">
        <v>597</v>
      </c>
      <c r="D61" s="750" t="s">
        <v>598</v>
      </c>
      <c r="E61" s="751">
        <v>50113001</v>
      </c>
      <c r="F61" s="750" t="s">
        <v>608</v>
      </c>
      <c r="G61" s="749" t="s">
        <v>609</v>
      </c>
      <c r="H61" s="749">
        <v>192757</v>
      </c>
      <c r="I61" s="749">
        <v>92757</v>
      </c>
      <c r="J61" s="749" t="s">
        <v>707</v>
      </c>
      <c r="K61" s="749" t="s">
        <v>709</v>
      </c>
      <c r="L61" s="752">
        <v>74.339999999999989</v>
      </c>
      <c r="M61" s="752">
        <v>3</v>
      </c>
      <c r="N61" s="753">
        <v>223.01999999999998</v>
      </c>
    </row>
    <row r="62" spans="1:14" ht="14.4" customHeight="1" x14ac:dyDescent="0.3">
      <c r="A62" s="747" t="s">
        <v>584</v>
      </c>
      <c r="B62" s="748" t="s">
        <v>585</v>
      </c>
      <c r="C62" s="749" t="s">
        <v>597</v>
      </c>
      <c r="D62" s="750" t="s">
        <v>598</v>
      </c>
      <c r="E62" s="751">
        <v>50113001</v>
      </c>
      <c r="F62" s="750" t="s">
        <v>608</v>
      </c>
      <c r="G62" s="749" t="s">
        <v>609</v>
      </c>
      <c r="H62" s="749">
        <v>850308</v>
      </c>
      <c r="I62" s="749">
        <v>130719</v>
      </c>
      <c r="J62" s="749" t="s">
        <v>710</v>
      </c>
      <c r="K62" s="749" t="s">
        <v>586</v>
      </c>
      <c r="L62" s="752">
        <v>115.53000000000003</v>
      </c>
      <c r="M62" s="752">
        <v>3</v>
      </c>
      <c r="N62" s="753">
        <v>346.59000000000009</v>
      </c>
    </row>
    <row r="63" spans="1:14" ht="14.4" customHeight="1" x14ac:dyDescent="0.3">
      <c r="A63" s="747" t="s">
        <v>584</v>
      </c>
      <c r="B63" s="748" t="s">
        <v>585</v>
      </c>
      <c r="C63" s="749" t="s">
        <v>597</v>
      </c>
      <c r="D63" s="750" t="s">
        <v>598</v>
      </c>
      <c r="E63" s="751">
        <v>50113001</v>
      </c>
      <c r="F63" s="750" t="s">
        <v>608</v>
      </c>
      <c r="G63" s="749" t="s">
        <v>609</v>
      </c>
      <c r="H63" s="749">
        <v>181293</v>
      </c>
      <c r="I63" s="749">
        <v>181293</v>
      </c>
      <c r="J63" s="749" t="s">
        <v>711</v>
      </c>
      <c r="K63" s="749" t="s">
        <v>712</v>
      </c>
      <c r="L63" s="752">
        <v>224.38</v>
      </c>
      <c r="M63" s="752">
        <v>1</v>
      </c>
      <c r="N63" s="753">
        <v>224.38</v>
      </c>
    </row>
    <row r="64" spans="1:14" ht="14.4" customHeight="1" x14ac:dyDescent="0.3">
      <c r="A64" s="747" t="s">
        <v>584</v>
      </c>
      <c r="B64" s="748" t="s">
        <v>585</v>
      </c>
      <c r="C64" s="749" t="s">
        <v>597</v>
      </c>
      <c r="D64" s="750" t="s">
        <v>598</v>
      </c>
      <c r="E64" s="751">
        <v>50113001</v>
      </c>
      <c r="F64" s="750" t="s">
        <v>608</v>
      </c>
      <c r="G64" s="749" t="s">
        <v>651</v>
      </c>
      <c r="H64" s="749">
        <v>147458</v>
      </c>
      <c r="I64" s="749">
        <v>147458</v>
      </c>
      <c r="J64" s="749" t="s">
        <v>713</v>
      </c>
      <c r="K64" s="749" t="s">
        <v>714</v>
      </c>
      <c r="L64" s="752">
        <v>99.37</v>
      </c>
      <c r="M64" s="752">
        <v>2</v>
      </c>
      <c r="N64" s="753">
        <v>198.74</v>
      </c>
    </row>
    <row r="65" spans="1:14" ht="14.4" customHeight="1" x14ac:dyDescent="0.3">
      <c r="A65" s="747" t="s">
        <v>584</v>
      </c>
      <c r="B65" s="748" t="s">
        <v>585</v>
      </c>
      <c r="C65" s="749" t="s">
        <v>597</v>
      </c>
      <c r="D65" s="750" t="s">
        <v>598</v>
      </c>
      <c r="E65" s="751">
        <v>50113001</v>
      </c>
      <c r="F65" s="750" t="s">
        <v>608</v>
      </c>
      <c r="G65" s="749" t="s">
        <v>651</v>
      </c>
      <c r="H65" s="749">
        <v>848610</v>
      </c>
      <c r="I65" s="749">
        <v>122572</v>
      </c>
      <c r="J65" s="749" t="s">
        <v>715</v>
      </c>
      <c r="K65" s="749" t="s">
        <v>716</v>
      </c>
      <c r="L65" s="752">
        <v>1610.79</v>
      </c>
      <c r="M65" s="752">
        <v>1</v>
      </c>
      <c r="N65" s="753">
        <v>1610.79</v>
      </c>
    </row>
    <row r="66" spans="1:14" ht="14.4" customHeight="1" x14ac:dyDescent="0.3">
      <c r="A66" s="747" t="s">
        <v>584</v>
      </c>
      <c r="B66" s="748" t="s">
        <v>585</v>
      </c>
      <c r="C66" s="749" t="s">
        <v>597</v>
      </c>
      <c r="D66" s="750" t="s">
        <v>598</v>
      </c>
      <c r="E66" s="751">
        <v>50113001</v>
      </c>
      <c r="F66" s="750" t="s">
        <v>608</v>
      </c>
      <c r="G66" s="749" t="s">
        <v>651</v>
      </c>
      <c r="H66" s="749">
        <v>848697</v>
      </c>
      <c r="I66" s="749">
        <v>122593</v>
      </c>
      <c r="J66" s="749" t="s">
        <v>717</v>
      </c>
      <c r="K66" s="749" t="s">
        <v>718</v>
      </c>
      <c r="L66" s="752">
        <v>368.83999999999992</v>
      </c>
      <c r="M66" s="752">
        <v>1</v>
      </c>
      <c r="N66" s="753">
        <v>368.83999999999992</v>
      </c>
    </row>
    <row r="67" spans="1:14" ht="14.4" customHeight="1" x14ac:dyDescent="0.3">
      <c r="A67" s="747" t="s">
        <v>584</v>
      </c>
      <c r="B67" s="748" t="s">
        <v>585</v>
      </c>
      <c r="C67" s="749" t="s">
        <v>597</v>
      </c>
      <c r="D67" s="750" t="s">
        <v>598</v>
      </c>
      <c r="E67" s="751">
        <v>50113001</v>
      </c>
      <c r="F67" s="750" t="s">
        <v>608</v>
      </c>
      <c r="G67" s="749" t="s">
        <v>651</v>
      </c>
      <c r="H67" s="749">
        <v>848612</v>
      </c>
      <c r="I67" s="749">
        <v>122600</v>
      </c>
      <c r="J67" s="749" t="s">
        <v>719</v>
      </c>
      <c r="K67" s="749" t="s">
        <v>720</v>
      </c>
      <c r="L67" s="752">
        <v>774.51000000000022</v>
      </c>
      <c r="M67" s="752">
        <v>1</v>
      </c>
      <c r="N67" s="753">
        <v>774.51000000000022</v>
      </c>
    </row>
    <row r="68" spans="1:14" ht="14.4" customHeight="1" x14ac:dyDescent="0.3">
      <c r="A68" s="747" t="s">
        <v>584</v>
      </c>
      <c r="B68" s="748" t="s">
        <v>585</v>
      </c>
      <c r="C68" s="749" t="s">
        <v>597</v>
      </c>
      <c r="D68" s="750" t="s">
        <v>598</v>
      </c>
      <c r="E68" s="751">
        <v>50113001</v>
      </c>
      <c r="F68" s="750" t="s">
        <v>608</v>
      </c>
      <c r="G68" s="749" t="s">
        <v>651</v>
      </c>
      <c r="H68" s="749">
        <v>188734</v>
      </c>
      <c r="I68" s="749">
        <v>88734</v>
      </c>
      <c r="J68" s="749" t="s">
        <v>721</v>
      </c>
      <c r="K68" s="749" t="s">
        <v>722</v>
      </c>
      <c r="L68" s="752">
        <v>51.809999999999995</v>
      </c>
      <c r="M68" s="752">
        <v>2</v>
      </c>
      <c r="N68" s="753">
        <v>103.61999999999999</v>
      </c>
    </row>
    <row r="69" spans="1:14" ht="14.4" customHeight="1" x14ac:dyDescent="0.3">
      <c r="A69" s="747" t="s">
        <v>584</v>
      </c>
      <c r="B69" s="748" t="s">
        <v>585</v>
      </c>
      <c r="C69" s="749" t="s">
        <v>597</v>
      </c>
      <c r="D69" s="750" t="s">
        <v>598</v>
      </c>
      <c r="E69" s="751">
        <v>50113001</v>
      </c>
      <c r="F69" s="750" t="s">
        <v>608</v>
      </c>
      <c r="G69" s="749" t="s">
        <v>609</v>
      </c>
      <c r="H69" s="749">
        <v>229132</v>
      </c>
      <c r="I69" s="749">
        <v>229132</v>
      </c>
      <c r="J69" s="749" t="s">
        <v>723</v>
      </c>
      <c r="K69" s="749" t="s">
        <v>724</v>
      </c>
      <c r="L69" s="752">
        <v>88.63</v>
      </c>
      <c r="M69" s="752">
        <v>3</v>
      </c>
      <c r="N69" s="753">
        <v>265.89</v>
      </c>
    </row>
    <row r="70" spans="1:14" ht="14.4" customHeight="1" x14ac:dyDescent="0.3">
      <c r="A70" s="747" t="s">
        <v>584</v>
      </c>
      <c r="B70" s="748" t="s">
        <v>585</v>
      </c>
      <c r="C70" s="749" t="s">
        <v>597</v>
      </c>
      <c r="D70" s="750" t="s">
        <v>598</v>
      </c>
      <c r="E70" s="751">
        <v>50113001</v>
      </c>
      <c r="F70" s="750" t="s">
        <v>608</v>
      </c>
      <c r="G70" s="749" t="s">
        <v>651</v>
      </c>
      <c r="H70" s="749">
        <v>149195</v>
      </c>
      <c r="I70" s="749">
        <v>49195</v>
      </c>
      <c r="J70" s="749" t="s">
        <v>725</v>
      </c>
      <c r="K70" s="749" t="s">
        <v>726</v>
      </c>
      <c r="L70" s="752">
        <v>225.24000000000012</v>
      </c>
      <c r="M70" s="752">
        <v>1</v>
      </c>
      <c r="N70" s="753">
        <v>225.24000000000012</v>
      </c>
    </row>
    <row r="71" spans="1:14" ht="14.4" customHeight="1" x14ac:dyDescent="0.3">
      <c r="A71" s="747" t="s">
        <v>584</v>
      </c>
      <c r="B71" s="748" t="s">
        <v>585</v>
      </c>
      <c r="C71" s="749" t="s">
        <v>597</v>
      </c>
      <c r="D71" s="750" t="s">
        <v>598</v>
      </c>
      <c r="E71" s="751">
        <v>50113001</v>
      </c>
      <c r="F71" s="750" t="s">
        <v>608</v>
      </c>
      <c r="G71" s="749" t="s">
        <v>651</v>
      </c>
      <c r="H71" s="749">
        <v>213489</v>
      </c>
      <c r="I71" s="749">
        <v>213489</v>
      </c>
      <c r="J71" s="749" t="s">
        <v>727</v>
      </c>
      <c r="K71" s="749" t="s">
        <v>728</v>
      </c>
      <c r="L71" s="752">
        <v>630.66000000000008</v>
      </c>
      <c r="M71" s="752">
        <v>9</v>
      </c>
      <c r="N71" s="753">
        <v>5675.9400000000005</v>
      </c>
    </row>
    <row r="72" spans="1:14" ht="14.4" customHeight="1" x14ac:dyDescent="0.3">
      <c r="A72" s="747" t="s">
        <v>584</v>
      </c>
      <c r="B72" s="748" t="s">
        <v>585</v>
      </c>
      <c r="C72" s="749" t="s">
        <v>597</v>
      </c>
      <c r="D72" s="750" t="s">
        <v>598</v>
      </c>
      <c r="E72" s="751">
        <v>50113001</v>
      </c>
      <c r="F72" s="750" t="s">
        <v>608</v>
      </c>
      <c r="G72" s="749" t="s">
        <v>651</v>
      </c>
      <c r="H72" s="749">
        <v>213494</v>
      </c>
      <c r="I72" s="749">
        <v>213494</v>
      </c>
      <c r="J72" s="749" t="s">
        <v>727</v>
      </c>
      <c r="K72" s="749" t="s">
        <v>729</v>
      </c>
      <c r="L72" s="752">
        <v>408.95</v>
      </c>
      <c r="M72" s="752">
        <v>90</v>
      </c>
      <c r="N72" s="753">
        <v>36805.5</v>
      </c>
    </row>
    <row r="73" spans="1:14" ht="14.4" customHeight="1" x14ac:dyDescent="0.3">
      <c r="A73" s="747" t="s">
        <v>584</v>
      </c>
      <c r="B73" s="748" t="s">
        <v>585</v>
      </c>
      <c r="C73" s="749" t="s">
        <v>597</v>
      </c>
      <c r="D73" s="750" t="s">
        <v>598</v>
      </c>
      <c r="E73" s="751">
        <v>50113001</v>
      </c>
      <c r="F73" s="750" t="s">
        <v>608</v>
      </c>
      <c r="G73" s="749" t="s">
        <v>651</v>
      </c>
      <c r="H73" s="749">
        <v>213487</v>
      </c>
      <c r="I73" s="749">
        <v>213487</v>
      </c>
      <c r="J73" s="749" t="s">
        <v>727</v>
      </c>
      <c r="K73" s="749" t="s">
        <v>730</v>
      </c>
      <c r="L73" s="752">
        <v>271.85000000000002</v>
      </c>
      <c r="M73" s="752">
        <v>32</v>
      </c>
      <c r="N73" s="753">
        <v>8699.2000000000007</v>
      </c>
    </row>
    <row r="74" spans="1:14" ht="14.4" customHeight="1" x14ac:dyDescent="0.3">
      <c r="A74" s="747" t="s">
        <v>584</v>
      </c>
      <c r="B74" s="748" t="s">
        <v>585</v>
      </c>
      <c r="C74" s="749" t="s">
        <v>597</v>
      </c>
      <c r="D74" s="750" t="s">
        <v>598</v>
      </c>
      <c r="E74" s="751">
        <v>50113001</v>
      </c>
      <c r="F74" s="750" t="s">
        <v>608</v>
      </c>
      <c r="G74" s="749" t="s">
        <v>651</v>
      </c>
      <c r="H74" s="749">
        <v>214036</v>
      </c>
      <c r="I74" s="749">
        <v>214036</v>
      </c>
      <c r="J74" s="749" t="s">
        <v>731</v>
      </c>
      <c r="K74" s="749" t="s">
        <v>732</v>
      </c>
      <c r="L74" s="752">
        <v>40.39</v>
      </c>
      <c r="M74" s="752">
        <v>1</v>
      </c>
      <c r="N74" s="753">
        <v>40.39</v>
      </c>
    </row>
    <row r="75" spans="1:14" ht="14.4" customHeight="1" x14ac:dyDescent="0.3">
      <c r="A75" s="747" t="s">
        <v>584</v>
      </c>
      <c r="B75" s="748" t="s">
        <v>585</v>
      </c>
      <c r="C75" s="749" t="s">
        <v>597</v>
      </c>
      <c r="D75" s="750" t="s">
        <v>598</v>
      </c>
      <c r="E75" s="751">
        <v>50113001</v>
      </c>
      <c r="F75" s="750" t="s">
        <v>608</v>
      </c>
      <c r="G75" s="749" t="s">
        <v>609</v>
      </c>
      <c r="H75" s="749">
        <v>180988</v>
      </c>
      <c r="I75" s="749">
        <v>180988</v>
      </c>
      <c r="J75" s="749" t="s">
        <v>733</v>
      </c>
      <c r="K75" s="749" t="s">
        <v>734</v>
      </c>
      <c r="L75" s="752">
        <v>107.19363636363636</v>
      </c>
      <c r="M75" s="752">
        <v>11</v>
      </c>
      <c r="N75" s="753">
        <v>1179.1299999999999</v>
      </c>
    </row>
    <row r="76" spans="1:14" ht="14.4" customHeight="1" x14ac:dyDescent="0.3">
      <c r="A76" s="747" t="s">
        <v>584</v>
      </c>
      <c r="B76" s="748" t="s">
        <v>585</v>
      </c>
      <c r="C76" s="749" t="s">
        <v>597</v>
      </c>
      <c r="D76" s="750" t="s">
        <v>598</v>
      </c>
      <c r="E76" s="751">
        <v>50113001</v>
      </c>
      <c r="F76" s="750" t="s">
        <v>608</v>
      </c>
      <c r="G76" s="749" t="s">
        <v>609</v>
      </c>
      <c r="H76" s="749">
        <v>156779</v>
      </c>
      <c r="I76" s="749">
        <v>56779</v>
      </c>
      <c r="J76" s="749" t="s">
        <v>735</v>
      </c>
      <c r="K76" s="749" t="s">
        <v>736</v>
      </c>
      <c r="L76" s="752">
        <v>117.76000000000003</v>
      </c>
      <c r="M76" s="752">
        <v>1</v>
      </c>
      <c r="N76" s="753">
        <v>117.76000000000003</v>
      </c>
    </row>
    <row r="77" spans="1:14" ht="14.4" customHeight="1" x14ac:dyDescent="0.3">
      <c r="A77" s="747" t="s">
        <v>584</v>
      </c>
      <c r="B77" s="748" t="s">
        <v>585</v>
      </c>
      <c r="C77" s="749" t="s">
        <v>597</v>
      </c>
      <c r="D77" s="750" t="s">
        <v>598</v>
      </c>
      <c r="E77" s="751">
        <v>50113001</v>
      </c>
      <c r="F77" s="750" t="s">
        <v>608</v>
      </c>
      <c r="G77" s="749" t="s">
        <v>609</v>
      </c>
      <c r="H77" s="749">
        <v>12026</v>
      </c>
      <c r="I77" s="749">
        <v>12026</v>
      </c>
      <c r="J77" s="749" t="s">
        <v>737</v>
      </c>
      <c r="K77" s="749" t="s">
        <v>738</v>
      </c>
      <c r="L77" s="752">
        <v>20.22</v>
      </c>
      <c r="M77" s="752">
        <v>1</v>
      </c>
      <c r="N77" s="753">
        <v>20.22</v>
      </c>
    </row>
    <row r="78" spans="1:14" ht="14.4" customHeight="1" x14ac:dyDescent="0.3">
      <c r="A78" s="747" t="s">
        <v>584</v>
      </c>
      <c r="B78" s="748" t="s">
        <v>585</v>
      </c>
      <c r="C78" s="749" t="s">
        <v>597</v>
      </c>
      <c r="D78" s="750" t="s">
        <v>598</v>
      </c>
      <c r="E78" s="751">
        <v>50113001</v>
      </c>
      <c r="F78" s="750" t="s">
        <v>608</v>
      </c>
      <c r="G78" s="749" t="s">
        <v>609</v>
      </c>
      <c r="H78" s="749">
        <v>31915</v>
      </c>
      <c r="I78" s="749">
        <v>31915</v>
      </c>
      <c r="J78" s="749" t="s">
        <v>739</v>
      </c>
      <c r="K78" s="749" t="s">
        <v>740</v>
      </c>
      <c r="L78" s="752">
        <v>173.69</v>
      </c>
      <c r="M78" s="752">
        <v>8</v>
      </c>
      <c r="N78" s="753">
        <v>1389.52</v>
      </c>
    </row>
    <row r="79" spans="1:14" ht="14.4" customHeight="1" x14ac:dyDescent="0.3">
      <c r="A79" s="747" t="s">
        <v>584</v>
      </c>
      <c r="B79" s="748" t="s">
        <v>585</v>
      </c>
      <c r="C79" s="749" t="s">
        <v>597</v>
      </c>
      <c r="D79" s="750" t="s">
        <v>598</v>
      </c>
      <c r="E79" s="751">
        <v>50113001</v>
      </c>
      <c r="F79" s="750" t="s">
        <v>608</v>
      </c>
      <c r="G79" s="749" t="s">
        <v>609</v>
      </c>
      <c r="H79" s="749">
        <v>102587</v>
      </c>
      <c r="I79" s="749">
        <v>2587</v>
      </c>
      <c r="J79" s="749" t="s">
        <v>741</v>
      </c>
      <c r="K79" s="749" t="s">
        <v>742</v>
      </c>
      <c r="L79" s="752">
        <v>145.90002806927714</v>
      </c>
      <c r="M79" s="752">
        <v>2</v>
      </c>
      <c r="N79" s="753">
        <v>291.80005613855428</v>
      </c>
    </row>
    <row r="80" spans="1:14" ht="14.4" customHeight="1" x14ac:dyDescent="0.3">
      <c r="A80" s="747" t="s">
        <v>584</v>
      </c>
      <c r="B80" s="748" t="s">
        <v>585</v>
      </c>
      <c r="C80" s="749" t="s">
        <v>597</v>
      </c>
      <c r="D80" s="750" t="s">
        <v>598</v>
      </c>
      <c r="E80" s="751">
        <v>50113001</v>
      </c>
      <c r="F80" s="750" t="s">
        <v>608</v>
      </c>
      <c r="G80" s="749" t="s">
        <v>609</v>
      </c>
      <c r="H80" s="749">
        <v>47249</v>
      </c>
      <c r="I80" s="749">
        <v>47249</v>
      </c>
      <c r="J80" s="749" t="s">
        <v>743</v>
      </c>
      <c r="K80" s="749" t="s">
        <v>744</v>
      </c>
      <c r="L80" s="752">
        <v>126.5</v>
      </c>
      <c r="M80" s="752">
        <v>14</v>
      </c>
      <c r="N80" s="753">
        <v>1771</v>
      </c>
    </row>
    <row r="81" spans="1:14" ht="14.4" customHeight="1" x14ac:dyDescent="0.3">
      <c r="A81" s="747" t="s">
        <v>584</v>
      </c>
      <c r="B81" s="748" t="s">
        <v>585</v>
      </c>
      <c r="C81" s="749" t="s">
        <v>597</v>
      </c>
      <c r="D81" s="750" t="s">
        <v>598</v>
      </c>
      <c r="E81" s="751">
        <v>50113001</v>
      </c>
      <c r="F81" s="750" t="s">
        <v>608</v>
      </c>
      <c r="G81" s="749" t="s">
        <v>609</v>
      </c>
      <c r="H81" s="749">
        <v>47244</v>
      </c>
      <c r="I81" s="749">
        <v>47244</v>
      </c>
      <c r="J81" s="749" t="s">
        <v>743</v>
      </c>
      <c r="K81" s="749" t="s">
        <v>740</v>
      </c>
      <c r="L81" s="752">
        <v>143</v>
      </c>
      <c r="M81" s="752">
        <v>10</v>
      </c>
      <c r="N81" s="753">
        <v>1430</v>
      </c>
    </row>
    <row r="82" spans="1:14" ht="14.4" customHeight="1" x14ac:dyDescent="0.3">
      <c r="A82" s="747" t="s">
        <v>584</v>
      </c>
      <c r="B82" s="748" t="s">
        <v>585</v>
      </c>
      <c r="C82" s="749" t="s">
        <v>597</v>
      </c>
      <c r="D82" s="750" t="s">
        <v>598</v>
      </c>
      <c r="E82" s="751">
        <v>50113001</v>
      </c>
      <c r="F82" s="750" t="s">
        <v>608</v>
      </c>
      <c r="G82" s="749" t="s">
        <v>609</v>
      </c>
      <c r="H82" s="749">
        <v>125366</v>
      </c>
      <c r="I82" s="749">
        <v>25366</v>
      </c>
      <c r="J82" s="749" t="s">
        <v>745</v>
      </c>
      <c r="K82" s="749" t="s">
        <v>746</v>
      </c>
      <c r="L82" s="752">
        <v>72.103846153846149</v>
      </c>
      <c r="M82" s="752">
        <v>13</v>
      </c>
      <c r="N82" s="753">
        <v>937.34999999999991</v>
      </c>
    </row>
    <row r="83" spans="1:14" ht="14.4" customHeight="1" x14ac:dyDescent="0.3">
      <c r="A83" s="747" t="s">
        <v>584</v>
      </c>
      <c r="B83" s="748" t="s">
        <v>585</v>
      </c>
      <c r="C83" s="749" t="s">
        <v>597</v>
      </c>
      <c r="D83" s="750" t="s">
        <v>598</v>
      </c>
      <c r="E83" s="751">
        <v>50113001</v>
      </c>
      <c r="F83" s="750" t="s">
        <v>608</v>
      </c>
      <c r="G83" s="749" t="s">
        <v>651</v>
      </c>
      <c r="H83" s="749">
        <v>180050</v>
      </c>
      <c r="I83" s="749">
        <v>180050</v>
      </c>
      <c r="J83" s="749" t="s">
        <v>747</v>
      </c>
      <c r="K83" s="749" t="s">
        <v>748</v>
      </c>
      <c r="L83" s="752">
        <v>67.930000000000007</v>
      </c>
      <c r="M83" s="752">
        <v>1</v>
      </c>
      <c r="N83" s="753">
        <v>67.930000000000007</v>
      </c>
    </row>
    <row r="84" spans="1:14" ht="14.4" customHeight="1" x14ac:dyDescent="0.3">
      <c r="A84" s="747" t="s">
        <v>584</v>
      </c>
      <c r="B84" s="748" t="s">
        <v>585</v>
      </c>
      <c r="C84" s="749" t="s">
        <v>597</v>
      </c>
      <c r="D84" s="750" t="s">
        <v>598</v>
      </c>
      <c r="E84" s="751">
        <v>50113001</v>
      </c>
      <c r="F84" s="750" t="s">
        <v>608</v>
      </c>
      <c r="G84" s="749" t="s">
        <v>609</v>
      </c>
      <c r="H84" s="749">
        <v>155936</v>
      </c>
      <c r="I84" s="749">
        <v>155936</v>
      </c>
      <c r="J84" s="749" t="s">
        <v>749</v>
      </c>
      <c r="K84" s="749" t="s">
        <v>750</v>
      </c>
      <c r="L84" s="752">
        <v>245.77</v>
      </c>
      <c r="M84" s="752">
        <v>1</v>
      </c>
      <c r="N84" s="753">
        <v>245.77</v>
      </c>
    </row>
    <row r="85" spans="1:14" ht="14.4" customHeight="1" x14ac:dyDescent="0.3">
      <c r="A85" s="747" t="s">
        <v>584</v>
      </c>
      <c r="B85" s="748" t="s">
        <v>585</v>
      </c>
      <c r="C85" s="749" t="s">
        <v>597</v>
      </c>
      <c r="D85" s="750" t="s">
        <v>598</v>
      </c>
      <c r="E85" s="751">
        <v>50113001</v>
      </c>
      <c r="F85" s="750" t="s">
        <v>608</v>
      </c>
      <c r="G85" s="749" t="s">
        <v>651</v>
      </c>
      <c r="H85" s="749">
        <v>100308</v>
      </c>
      <c r="I85" s="749">
        <v>100308</v>
      </c>
      <c r="J85" s="749" t="s">
        <v>751</v>
      </c>
      <c r="K85" s="749" t="s">
        <v>752</v>
      </c>
      <c r="L85" s="752">
        <v>39.966666666666669</v>
      </c>
      <c r="M85" s="752">
        <v>21</v>
      </c>
      <c r="N85" s="753">
        <v>839.30000000000007</v>
      </c>
    </row>
    <row r="86" spans="1:14" ht="14.4" customHeight="1" x14ac:dyDescent="0.3">
      <c r="A86" s="747" t="s">
        <v>584</v>
      </c>
      <c r="B86" s="748" t="s">
        <v>585</v>
      </c>
      <c r="C86" s="749" t="s">
        <v>597</v>
      </c>
      <c r="D86" s="750" t="s">
        <v>598</v>
      </c>
      <c r="E86" s="751">
        <v>50113001</v>
      </c>
      <c r="F86" s="750" t="s">
        <v>608</v>
      </c>
      <c r="G86" s="749" t="s">
        <v>609</v>
      </c>
      <c r="H86" s="749">
        <v>214355</v>
      </c>
      <c r="I86" s="749">
        <v>214355</v>
      </c>
      <c r="J86" s="749" t="s">
        <v>753</v>
      </c>
      <c r="K86" s="749" t="s">
        <v>754</v>
      </c>
      <c r="L86" s="752">
        <v>215.18000000000006</v>
      </c>
      <c r="M86" s="752">
        <v>5</v>
      </c>
      <c r="N86" s="753">
        <v>1075.9000000000003</v>
      </c>
    </row>
    <row r="87" spans="1:14" ht="14.4" customHeight="1" x14ac:dyDescent="0.3">
      <c r="A87" s="747" t="s">
        <v>584</v>
      </c>
      <c r="B87" s="748" t="s">
        <v>585</v>
      </c>
      <c r="C87" s="749" t="s">
        <v>597</v>
      </c>
      <c r="D87" s="750" t="s">
        <v>598</v>
      </c>
      <c r="E87" s="751">
        <v>50113001</v>
      </c>
      <c r="F87" s="750" t="s">
        <v>608</v>
      </c>
      <c r="G87" s="749" t="s">
        <v>651</v>
      </c>
      <c r="H87" s="749">
        <v>216670</v>
      </c>
      <c r="I87" s="749">
        <v>216670</v>
      </c>
      <c r="J87" s="749" t="s">
        <v>755</v>
      </c>
      <c r="K87" s="749" t="s">
        <v>756</v>
      </c>
      <c r="L87" s="752">
        <v>314.27</v>
      </c>
      <c r="M87" s="752">
        <v>1</v>
      </c>
      <c r="N87" s="753">
        <v>314.27</v>
      </c>
    </row>
    <row r="88" spans="1:14" ht="14.4" customHeight="1" x14ac:dyDescent="0.3">
      <c r="A88" s="747" t="s">
        <v>584</v>
      </c>
      <c r="B88" s="748" t="s">
        <v>585</v>
      </c>
      <c r="C88" s="749" t="s">
        <v>597</v>
      </c>
      <c r="D88" s="750" t="s">
        <v>598</v>
      </c>
      <c r="E88" s="751">
        <v>50113001</v>
      </c>
      <c r="F88" s="750" t="s">
        <v>608</v>
      </c>
      <c r="G88" s="749" t="s">
        <v>609</v>
      </c>
      <c r="H88" s="749">
        <v>223200</v>
      </c>
      <c r="I88" s="749">
        <v>223200</v>
      </c>
      <c r="J88" s="749" t="s">
        <v>757</v>
      </c>
      <c r="K88" s="749" t="s">
        <v>758</v>
      </c>
      <c r="L88" s="752">
        <v>143.88399999999999</v>
      </c>
      <c r="M88" s="752">
        <v>5</v>
      </c>
      <c r="N88" s="753">
        <v>719.42</v>
      </c>
    </row>
    <row r="89" spans="1:14" ht="14.4" customHeight="1" x14ac:dyDescent="0.3">
      <c r="A89" s="747" t="s">
        <v>584</v>
      </c>
      <c r="B89" s="748" t="s">
        <v>585</v>
      </c>
      <c r="C89" s="749" t="s">
        <v>597</v>
      </c>
      <c r="D89" s="750" t="s">
        <v>598</v>
      </c>
      <c r="E89" s="751">
        <v>50113001</v>
      </c>
      <c r="F89" s="750" t="s">
        <v>608</v>
      </c>
      <c r="G89" s="749" t="s">
        <v>609</v>
      </c>
      <c r="H89" s="749">
        <v>842703</v>
      </c>
      <c r="I89" s="749">
        <v>0</v>
      </c>
      <c r="J89" s="749" t="s">
        <v>759</v>
      </c>
      <c r="K89" s="749" t="s">
        <v>586</v>
      </c>
      <c r="L89" s="752">
        <v>53.260000000000005</v>
      </c>
      <c r="M89" s="752">
        <v>15</v>
      </c>
      <c r="N89" s="753">
        <v>798.90000000000009</v>
      </c>
    </row>
    <row r="90" spans="1:14" ht="14.4" customHeight="1" x14ac:dyDescent="0.3">
      <c r="A90" s="747" t="s">
        <v>584</v>
      </c>
      <c r="B90" s="748" t="s">
        <v>585</v>
      </c>
      <c r="C90" s="749" t="s">
        <v>597</v>
      </c>
      <c r="D90" s="750" t="s">
        <v>598</v>
      </c>
      <c r="E90" s="751">
        <v>50113001</v>
      </c>
      <c r="F90" s="750" t="s">
        <v>608</v>
      </c>
      <c r="G90" s="749" t="s">
        <v>609</v>
      </c>
      <c r="H90" s="749">
        <v>51367</v>
      </c>
      <c r="I90" s="749">
        <v>51367</v>
      </c>
      <c r="J90" s="749" t="s">
        <v>760</v>
      </c>
      <c r="K90" s="749" t="s">
        <v>761</v>
      </c>
      <c r="L90" s="752">
        <v>92.95</v>
      </c>
      <c r="M90" s="752">
        <v>22</v>
      </c>
      <c r="N90" s="753">
        <v>2044.9</v>
      </c>
    </row>
    <row r="91" spans="1:14" ht="14.4" customHeight="1" x14ac:dyDescent="0.3">
      <c r="A91" s="747" t="s">
        <v>584</v>
      </c>
      <c r="B91" s="748" t="s">
        <v>585</v>
      </c>
      <c r="C91" s="749" t="s">
        <v>597</v>
      </c>
      <c r="D91" s="750" t="s">
        <v>598</v>
      </c>
      <c r="E91" s="751">
        <v>50113001</v>
      </c>
      <c r="F91" s="750" t="s">
        <v>608</v>
      </c>
      <c r="G91" s="749" t="s">
        <v>609</v>
      </c>
      <c r="H91" s="749">
        <v>51383</v>
      </c>
      <c r="I91" s="749">
        <v>51383</v>
      </c>
      <c r="J91" s="749" t="s">
        <v>760</v>
      </c>
      <c r="K91" s="749" t="s">
        <v>762</v>
      </c>
      <c r="L91" s="752">
        <v>93.5</v>
      </c>
      <c r="M91" s="752">
        <v>19</v>
      </c>
      <c r="N91" s="753">
        <v>1776.5</v>
      </c>
    </row>
    <row r="92" spans="1:14" ht="14.4" customHeight="1" x14ac:dyDescent="0.3">
      <c r="A92" s="747" t="s">
        <v>584</v>
      </c>
      <c r="B92" s="748" t="s">
        <v>585</v>
      </c>
      <c r="C92" s="749" t="s">
        <v>597</v>
      </c>
      <c r="D92" s="750" t="s">
        <v>598</v>
      </c>
      <c r="E92" s="751">
        <v>50113001</v>
      </c>
      <c r="F92" s="750" t="s">
        <v>608</v>
      </c>
      <c r="G92" s="749" t="s">
        <v>609</v>
      </c>
      <c r="H92" s="749">
        <v>51366</v>
      </c>
      <c r="I92" s="749">
        <v>51366</v>
      </c>
      <c r="J92" s="749" t="s">
        <v>760</v>
      </c>
      <c r="K92" s="749" t="s">
        <v>763</v>
      </c>
      <c r="L92" s="752">
        <v>171.59999999999997</v>
      </c>
      <c r="M92" s="752">
        <v>89</v>
      </c>
      <c r="N92" s="753">
        <v>15272.399999999996</v>
      </c>
    </row>
    <row r="93" spans="1:14" ht="14.4" customHeight="1" x14ac:dyDescent="0.3">
      <c r="A93" s="747" t="s">
        <v>584</v>
      </c>
      <c r="B93" s="748" t="s">
        <v>585</v>
      </c>
      <c r="C93" s="749" t="s">
        <v>597</v>
      </c>
      <c r="D93" s="750" t="s">
        <v>598</v>
      </c>
      <c r="E93" s="751">
        <v>50113001</v>
      </c>
      <c r="F93" s="750" t="s">
        <v>608</v>
      </c>
      <c r="G93" s="749" t="s">
        <v>609</v>
      </c>
      <c r="H93" s="749">
        <v>51384</v>
      </c>
      <c r="I93" s="749">
        <v>51384</v>
      </c>
      <c r="J93" s="749" t="s">
        <v>760</v>
      </c>
      <c r="K93" s="749" t="s">
        <v>764</v>
      </c>
      <c r="L93" s="752">
        <v>192.5</v>
      </c>
      <c r="M93" s="752">
        <v>21</v>
      </c>
      <c r="N93" s="753">
        <v>4042.5</v>
      </c>
    </row>
    <row r="94" spans="1:14" ht="14.4" customHeight="1" x14ac:dyDescent="0.3">
      <c r="A94" s="747" t="s">
        <v>584</v>
      </c>
      <c r="B94" s="748" t="s">
        <v>585</v>
      </c>
      <c r="C94" s="749" t="s">
        <v>597</v>
      </c>
      <c r="D94" s="750" t="s">
        <v>598</v>
      </c>
      <c r="E94" s="751">
        <v>50113001</v>
      </c>
      <c r="F94" s="750" t="s">
        <v>608</v>
      </c>
      <c r="G94" s="749" t="s">
        <v>609</v>
      </c>
      <c r="H94" s="749">
        <v>225166</v>
      </c>
      <c r="I94" s="749">
        <v>225166</v>
      </c>
      <c r="J94" s="749" t="s">
        <v>765</v>
      </c>
      <c r="K94" s="749" t="s">
        <v>766</v>
      </c>
      <c r="L94" s="752">
        <v>58.370000000000019</v>
      </c>
      <c r="M94" s="752">
        <v>1</v>
      </c>
      <c r="N94" s="753">
        <v>58.370000000000019</v>
      </c>
    </row>
    <row r="95" spans="1:14" ht="14.4" customHeight="1" x14ac:dyDescent="0.3">
      <c r="A95" s="747" t="s">
        <v>584</v>
      </c>
      <c r="B95" s="748" t="s">
        <v>585</v>
      </c>
      <c r="C95" s="749" t="s">
        <v>597</v>
      </c>
      <c r="D95" s="750" t="s">
        <v>598</v>
      </c>
      <c r="E95" s="751">
        <v>50113001</v>
      </c>
      <c r="F95" s="750" t="s">
        <v>608</v>
      </c>
      <c r="G95" s="749" t="s">
        <v>609</v>
      </c>
      <c r="H95" s="749">
        <v>202878</v>
      </c>
      <c r="I95" s="749">
        <v>202878</v>
      </c>
      <c r="J95" s="749" t="s">
        <v>767</v>
      </c>
      <c r="K95" s="749" t="s">
        <v>768</v>
      </c>
      <c r="L95" s="752">
        <v>42.147000000000006</v>
      </c>
      <c r="M95" s="752">
        <v>10</v>
      </c>
      <c r="N95" s="753">
        <v>421.47</v>
      </c>
    </row>
    <row r="96" spans="1:14" ht="14.4" customHeight="1" x14ac:dyDescent="0.3">
      <c r="A96" s="747" t="s">
        <v>584</v>
      </c>
      <c r="B96" s="748" t="s">
        <v>585</v>
      </c>
      <c r="C96" s="749" t="s">
        <v>597</v>
      </c>
      <c r="D96" s="750" t="s">
        <v>598</v>
      </c>
      <c r="E96" s="751">
        <v>50113001</v>
      </c>
      <c r="F96" s="750" t="s">
        <v>608</v>
      </c>
      <c r="G96" s="749" t="s">
        <v>609</v>
      </c>
      <c r="H96" s="749">
        <v>166775</v>
      </c>
      <c r="I96" s="749">
        <v>166775</v>
      </c>
      <c r="J96" s="749" t="s">
        <v>769</v>
      </c>
      <c r="K96" s="749" t="s">
        <v>770</v>
      </c>
      <c r="L96" s="752">
        <v>123.32000000000002</v>
      </c>
      <c r="M96" s="752">
        <v>1</v>
      </c>
      <c r="N96" s="753">
        <v>123.32000000000002</v>
      </c>
    </row>
    <row r="97" spans="1:14" ht="14.4" customHeight="1" x14ac:dyDescent="0.3">
      <c r="A97" s="747" t="s">
        <v>584</v>
      </c>
      <c r="B97" s="748" t="s">
        <v>585</v>
      </c>
      <c r="C97" s="749" t="s">
        <v>597</v>
      </c>
      <c r="D97" s="750" t="s">
        <v>598</v>
      </c>
      <c r="E97" s="751">
        <v>50113001</v>
      </c>
      <c r="F97" s="750" t="s">
        <v>608</v>
      </c>
      <c r="G97" s="749" t="s">
        <v>609</v>
      </c>
      <c r="H97" s="749">
        <v>847767</v>
      </c>
      <c r="I97" s="749">
        <v>500140</v>
      </c>
      <c r="J97" s="749" t="s">
        <v>771</v>
      </c>
      <c r="K97" s="749" t="s">
        <v>772</v>
      </c>
      <c r="L97" s="752">
        <v>699.01</v>
      </c>
      <c r="M97" s="752">
        <v>1</v>
      </c>
      <c r="N97" s="753">
        <v>699.01</v>
      </c>
    </row>
    <row r="98" spans="1:14" ht="14.4" customHeight="1" x14ac:dyDescent="0.3">
      <c r="A98" s="747" t="s">
        <v>584</v>
      </c>
      <c r="B98" s="748" t="s">
        <v>585</v>
      </c>
      <c r="C98" s="749" t="s">
        <v>597</v>
      </c>
      <c r="D98" s="750" t="s">
        <v>598</v>
      </c>
      <c r="E98" s="751">
        <v>50113001</v>
      </c>
      <c r="F98" s="750" t="s">
        <v>608</v>
      </c>
      <c r="G98" s="749" t="s">
        <v>609</v>
      </c>
      <c r="H98" s="749">
        <v>102486</v>
      </c>
      <c r="I98" s="749">
        <v>2486</v>
      </c>
      <c r="J98" s="749" t="s">
        <v>773</v>
      </c>
      <c r="K98" s="749" t="s">
        <v>774</v>
      </c>
      <c r="L98" s="752">
        <v>123.10000000000001</v>
      </c>
      <c r="M98" s="752">
        <v>7</v>
      </c>
      <c r="N98" s="753">
        <v>861.7</v>
      </c>
    </row>
    <row r="99" spans="1:14" ht="14.4" customHeight="1" x14ac:dyDescent="0.3">
      <c r="A99" s="747" t="s">
        <v>584</v>
      </c>
      <c r="B99" s="748" t="s">
        <v>585</v>
      </c>
      <c r="C99" s="749" t="s">
        <v>597</v>
      </c>
      <c r="D99" s="750" t="s">
        <v>598</v>
      </c>
      <c r="E99" s="751">
        <v>50113001</v>
      </c>
      <c r="F99" s="750" t="s">
        <v>608</v>
      </c>
      <c r="G99" s="749" t="s">
        <v>609</v>
      </c>
      <c r="H99" s="749">
        <v>230426</v>
      </c>
      <c r="I99" s="749">
        <v>230426</v>
      </c>
      <c r="J99" s="749" t="s">
        <v>775</v>
      </c>
      <c r="K99" s="749" t="s">
        <v>776</v>
      </c>
      <c r="L99" s="752">
        <v>78.640000000000015</v>
      </c>
      <c r="M99" s="752">
        <v>1</v>
      </c>
      <c r="N99" s="753">
        <v>78.640000000000015</v>
      </c>
    </row>
    <row r="100" spans="1:14" ht="14.4" customHeight="1" x14ac:dyDescent="0.3">
      <c r="A100" s="747" t="s">
        <v>584</v>
      </c>
      <c r="B100" s="748" t="s">
        <v>585</v>
      </c>
      <c r="C100" s="749" t="s">
        <v>597</v>
      </c>
      <c r="D100" s="750" t="s">
        <v>598</v>
      </c>
      <c r="E100" s="751">
        <v>50113001</v>
      </c>
      <c r="F100" s="750" t="s">
        <v>608</v>
      </c>
      <c r="G100" s="749" t="s">
        <v>609</v>
      </c>
      <c r="H100" s="749">
        <v>100489</v>
      </c>
      <c r="I100" s="749">
        <v>489</v>
      </c>
      <c r="J100" s="749" t="s">
        <v>775</v>
      </c>
      <c r="K100" s="749" t="s">
        <v>777</v>
      </c>
      <c r="L100" s="752">
        <v>47.34</v>
      </c>
      <c r="M100" s="752">
        <v>1</v>
      </c>
      <c r="N100" s="753">
        <v>47.34</v>
      </c>
    </row>
    <row r="101" spans="1:14" ht="14.4" customHeight="1" x14ac:dyDescent="0.3">
      <c r="A101" s="747" t="s">
        <v>584</v>
      </c>
      <c r="B101" s="748" t="s">
        <v>585</v>
      </c>
      <c r="C101" s="749" t="s">
        <v>597</v>
      </c>
      <c r="D101" s="750" t="s">
        <v>598</v>
      </c>
      <c r="E101" s="751">
        <v>50113001</v>
      </c>
      <c r="F101" s="750" t="s">
        <v>608</v>
      </c>
      <c r="G101" s="749" t="s">
        <v>609</v>
      </c>
      <c r="H101" s="749">
        <v>930661</v>
      </c>
      <c r="I101" s="749">
        <v>0</v>
      </c>
      <c r="J101" s="749" t="s">
        <v>778</v>
      </c>
      <c r="K101" s="749" t="s">
        <v>586</v>
      </c>
      <c r="L101" s="752">
        <v>332.7639764501518</v>
      </c>
      <c r="M101" s="752">
        <v>23</v>
      </c>
      <c r="N101" s="753">
        <v>7653.5714583534918</v>
      </c>
    </row>
    <row r="102" spans="1:14" ht="14.4" customHeight="1" x14ac:dyDescent="0.3">
      <c r="A102" s="747" t="s">
        <v>584</v>
      </c>
      <c r="B102" s="748" t="s">
        <v>585</v>
      </c>
      <c r="C102" s="749" t="s">
        <v>597</v>
      </c>
      <c r="D102" s="750" t="s">
        <v>598</v>
      </c>
      <c r="E102" s="751">
        <v>50113001</v>
      </c>
      <c r="F102" s="750" t="s">
        <v>608</v>
      </c>
      <c r="G102" s="749" t="s">
        <v>609</v>
      </c>
      <c r="H102" s="749">
        <v>500326</v>
      </c>
      <c r="I102" s="749">
        <v>1000</v>
      </c>
      <c r="J102" s="749" t="s">
        <v>779</v>
      </c>
      <c r="K102" s="749" t="s">
        <v>586</v>
      </c>
      <c r="L102" s="752">
        <v>155.23693153819221</v>
      </c>
      <c r="M102" s="752">
        <v>2</v>
      </c>
      <c r="N102" s="753">
        <v>310.47386307638442</v>
      </c>
    </row>
    <row r="103" spans="1:14" ht="14.4" customHeight="1" x14ac:dyDescent="0.3">
      <c r="A103" s="747" t="s">
        <v>584</v>
      </c>
      <c r="B103" s="748" t="s">
        <v>585</v>
      </c>
      <c r="C103" s="749" t="s">
        <v>597</v>
      </c>
      <c r="D103" s="750" t="s">
        <v>598</v>
      </c>
      <c r="E103" s="751">
        <v>50113001</v>
      </c>
      <c r="F103" s="750" t="s">
        <v>608</v>
      </c>
      <c r="G103" s="749" t="s">
        <v>609</v>
      </c>
      <c r="H103" s="749">
        <v>844940</v>
      </c>
      <c r="I103" s="749">
        <v>0</v>
      </c>
      <c r="J103" s="749" t="s">
        <v>780</v>
      </c>
      <c r="K103" s="749" t="s">
        <v>586</v>
      </c>
      <c r="L103" s="752">
        <v>79.631571840466052</v>
      </c>
      <c r="M103" s="752">
        <v>11</v>
      </c>
      <c r="N103" s="753">
        <v>875.94729024512662</v>
      </c>
    </row>
    <row r="104" spans="1:14" ht="14.4" customHeight="1" x14ac:dyDescent="0.3">
      <c r="A104" s="747" t="s">
        <v>584</v>
      </c>
      <c r="B104" s="748" t="s">
        <v>585</v>
      </c>
      <c r="C104" s="749" t="s">
        <v>597</v>
      </c>
      <c r="D104" s="750" t="s">
        <v>598</v>
      </c>
      <c r="E104" s="751">
        <v>50113001</v>
      </c>
      <c r="F104" s="750" t="s">
        <v>608</v>
      </c>
      <c r="G104" s="749" t="s">
        <v>609</v>
      </c>
      <c r="H104" s="749">
        <v>900496</v>
      </c>
      <c r="I104" s="749">
        <v>0</v>
      </c>
      <c r="J104" s="749" t="s">
        <v>781</v>
      </c>
      <c r="K104" s="749" t="s">
        <v>586</v>
      </c>
      <c r="L104" s="752">
        <v>53.685803458689769</v>
      </c>
      <c r="M104" s="752">
        <v>2</v>
      </c>
      <c r="N104" s="753">
        <v>107.37160691737954</v>
      </c>
    </row>
    <row r="105" spans="1:14" ht="14.4" customHeight="1" x14ac:dyDescent="0.3">
      <c r="A105" s="747" t="s">
        <v>584</v>
      </c>
      <c r="B105" s="748" t="s">
        <v>585</v>
      </c>
      <c r="C105" s="749" t="s">
        <v>597</v>
      </c>
      <c r="D105" s="750" t="s">
        <v>598</v>
      </c>
      <c r="E105" s="751">
        <v>50113001</v>
      </c>
      <c r="F105" s="750" t="s">
        <v>608</v>
      </c>
      <c r="G105" s="749" t="s">
        <v>609</v>
      </c>
      <c r="H105" s="749">
        <v>921308</v>
      </c>
      <c r="I105" s="749">
        <v>0</v>
      </c>
      <c r="J105" s="749" t="s">
        <v>782</v>
      </c>
      <c r="K105" s="749" t="s">
        <v>586</v>
      </c>
      <c r="L105" s="752">
        <v>238.99619940382718</v>
      </c>
      <c r="M105" s="752">
        <v>1</v>
      </c>
      <c r="N105" s="753">
        <v>238.99619940382718</v>
      </c>
    </row>
    <row r="106" spans="1:14" ht="14.4" customHeight="1" x14ac:dyDescent="0.3">
      <c r="A106" s="747" t="s">
        <v>584</v>
      </c>
      <c r="B106" s="748" t="s">
        <v>585</v>
      </c>
      <c r="C106" s="749" t="s">
        <v>597</v>
      </c>
      <c r="D106" s="750" t="s">
        <v>598</v>
      </c>
      <c r="E106" s="751">
        <v>50113001</v>
      </c>
      <c r="F106" s="750" t="s">
        <v>608</v>
      </c>
      <c r="G106" s="749" t="s">
        <v>609</v>
      </c>
      <c r="H106" s="749">
        <v>501066</v>
      </c>
      <c r="I106" s="749">
        <v>0</v>
      </c>
      <c r="J106" s="749" t="s">
        <v>783</v>
      </c>
      <c r="K106" s="749" t="s">
        <v>784</v>
      </c>
      <c r="L106" s="752">
        <v>649.35179795747388</v>
      </c>
      <c r="M106" s="752">
        <v>4</v>
      </c>
      <c r="N106" s="753">
        <v>2597.4071918298955</v>
      </c>
    </row>
    <row r="107" spans="1:14" ht="14.4" customHeight="1" x14ac:dyDescent="0.3">
      <c r="A107" s="747" t="s">
        <v>584</v>
      </c>
      <c r="B107" s="748" t="s">
        <v>585</v>
      </c>
      <c r="C107" s="749" t="s">
        <v>597</v>
      </c>
      <c r="D107" s="750" t="s">
        <v>598</v>
      </c>
      <c r="E107" s="751">
        <v>50113001</v>
      </c>
      <c r="F107" s="750" t="s">
        <v>608</v>
      </c>
      <c r="G107" s="749" t="s">
        <v>609</v>
      </c>
      <c r="H107" s="749">
        <v>921048</v>
      </c>
      <c r="I107" s="749">
        <v>0</v>
      </c>
      <c r="J107" s="749" t="s">
        <v>785</v>
      </c>
      <c r="K107" s="749" t="s">
        <v>586</v>
      </c>
      <c r="L107" s="752">
        <v>73.341020697039852</v>
      </c>
      <c r="M107" s="752">
        <v>29</v>
      </c>
      <c r="N107" s="753">
        <v>2126.8896002141555</v>
      </c>
    </row>
    <row r="108" spans="1:14" ht="14.4" customHeight="1" x14ac:dyDescent="0.3">
      <c r="A108" s="747" t="s">
        <v>584</v>
      </c>
      <c r="B108" s="748" t="s">
        <v>585</v>
      </c>
      <c r="C108" s="749" t="s">
        <v>597</v>
      </c>
      <c r="D108" s="750" t="s">
        <v>598</v>
      </c>
      <c r="E108" s="751">
        <v>50113001</v>
      </c>
      <c r="F108" s="750" t="s">
        <v>608</v>
      </c>
      <c r="G108" s="749" t="s">
        <v>609</v>
      </c>
      <c r="H108" s="749">
        <v>841679</v>
      </c>
      <c r="I108" s="749">
        <v>0</v>
      </c>
      <c r="J108" s="749" t="s">
        <v>786</v>
      </c>
      <c r="K108" s="749" t="s">
        <v>586</v>
      </c>
      <c r="L108" s="752">
        <v>65.160654715517182</v>
      </c>
      <c r="M108" s="752">
        <v>1</v>
      </c>
      <c r="N108" s="753">
        <v>65.160654715517182</v>
      </c>
    </row>
    <row r="109" spans="1:14" ht="14.4" customHeight="1" x14ac:dyDescent="0.3">
      <c r="A109" s="747" t="s">
        <v>584</v>
      </c>
      <c r="B109" s="748" t="s">
        <v>585</v>
      </c>
      <c r="C109" s="749" t="s">
        <v>597</v>
      </c>
      <c r="D109" s="750" t="s">
        <v>598</v>
      </c>
      <c r="E109" s="751">
        <v>50113001</v>
      </c>
      <c r="F109" s="750" t="s">
        <v>608</v>
      </c>
      <c r="G109" s="749" t="s">
        <v>609</v>
      </c>
      <c r="H109" s="749">
        <v>188217</v>
      </c>
      <c r="I109" s="749">
        <v>88217</v>
      </c>
      <c r="J109" s="749" t="s">
        <v>787</v>
      </c>
      <c r="K109" s="749" t="s">
        <v>788</v>
      </c>
      <c r="L109" s="752">
        <v>126.25249999999998</v>
      </c>
      <c r="M109" s="752">
        <v>4</v>
      </c>
      <c r="N109" s="753">
        <v>505.00999999999993</v>
      </c>
    </row>
    <row r="110" spans="1:14" ht="14.4" customHeight="1" x14ac:dyDescent="0.3">
      <c r="A110" s="747" t="s">
        <v>584</v>
      </c>
      <c r="B110" s="748" t="s">
        <v>585</v>
      </c>
      <c r="C110" s="749" t="s">
        <v>597</v>
      </c>
      <c r="D110" s="750" t="s">
        <v>598</v>
      </c>
      <c r="E110" s="751">
        <v>50113001</v>
      </c>
      <c r="F110" s="750" t="s">
        <v>608</v>
      </c>
      <c r="G110" s="749" t="s">
        <v>609</v>
      </c>
      <c r="H110" s="749">
        <v>188219</v>
      </c>
      <c r="I110" s="749">
        <v>88219</v>
      </c>
      <c r="J110" s="749" t="s">
        <v>789</v>
      </c>
      <c r="K110" s="749" t="s">
        <v>790</v>
      </c>
      <c r="L110" s="752">
        <v>141.44999999999999</v>
      </c>
      <c r="M110" s="752">
        <v>4</v>
      </c>
      <c r="N110" s="753">
        <v>565.79999999999995</v>
      </c>
    </row>
    <row r="111" spans="1:14" ht="14.4" customHeight="1" x14ac:dyDescent="0.3">
      <c r="A111" s="747" t="s">
        <v>584</v>
      </c>
      <c r="B111" s="748" t="s">
        <v>585</v>
      </c>
      <c r="C111" s="749" t="s">
        <v>597</v>
      </c>
      <c r="D111" s="750" t="s">
        <v>598</v>
      </c>
      <c r="E111" s="751">
        <v>50113001</v>
      </c>
      <c r="F111" s="750" t="s">
        <v>608</v>
      </c>
      <c r="G111" s="749" t="s">
        <v>609</v>
      </c>
      <c r="H111" s="749">
        <v>110151</v>
      </c>
      <c r="I111" s="749">
        <v>10151</v>
      </c>
      <c r="J111" s="749" t="s">
        <v>791</v>
      </c>
      <c r="K111" s="749" t="s">
        <v>792</v>
      </c>
      <c r="L111" s="752">
        <v>66.260000000000019</v>
      </c>
      <c r="M111" s="752">
        <v>1</v>
      </c>
      <c r="N111" s="753">
        <v>66.260000000000019</v>
      </c>
    </row>
    <row r="112" spans="1:14" ht="14.4" customHeight="1" x14ac:dyDescent="0.3">
      <c r="A112" s="747" t="s">
        <v>584</v>
      </c>
      <c r="B112" s="748" t="s">
        <v>585</v>
      </c>
      <c r="C112" s="749" t="s">
        <v>597</v>
      </c>
      <c r="D112" s="750" t="s">
        <v>598</v>
      </c>
      <c r="E112" s="751">
        <v>50113001</v>
      </c>
      <c r="F112" s="750" t="s">
        <v>608</v>
      </c>
      <c r="G112" s="749" t="s">
        <v>609</v>
      </c>
      <c r="H112" s="749">
        <v>67558</v>
      </c>
      <c r="I112" s="749">
        <v>67558</v>
      </c>
      <c r="J112" s="749" t="s">
        <v>793</v>
      </c>
      <c r="K112" s="749" t="s">
        <v>794</v>
      </c>
      <c r="L112" s="752">
        <v>27.489999999999988</v>
      </c>
      <c r="M112" s="752">
        <v>1</v>
      </c>
      <c r="N112" s="753">
        <v>27.489999999999988</v>
      </c>
    </row>
    <row r="113" spans="1:14" ht="14.4" customHeight="1" x14ac:dyDescent="0.3">
      <c r="A113" s="747" t="s">
        <v>584</v>
      </c>
      <c r="B113" s="748" t="s">
        <v>585</v>
      </c>
      <c r="C113" s="749" t="s">
        <v>597</v>
      </c>
      <c r="D113" s="750" t="s">
        <v>598</v>
      </c>
      <c r="E113" s="751">
        <v>50113001</v>
      </c>
      <c r="F113" s="750" t="s">
        <v>608</v>
      </c>
      <c r="G113" s="749" t="s">
        <v>609</v>
      </c>
      <c r="H113" s="749">
        <v>117992</v>
      </c>
      <c r="I113" s="749">
        <v>17992</v>
      </c>
      <c r="J113" s="749" t="s">
        <v>795</v>
      </c>
      <c r="K113" s="749" t="s">
        <v>796</v>
      </c>
      <c r="L113" s="752">
        <v>83.564000000000007</v>
      </c>
      <c r="M113" s="752">
        <v>10</v>
      </c>
      <c r="N113" s="753">
        <v>835.6400000000001</v>
      </c>
    </row>
    <row r="114" spans="1:14" ht="14.4" customHeight="1" x14ac:dyDescent="0.3">
      <c r="A114" s="747" t="s">
        <v>584</v>
      </c>
      <c r="B114" s="748" t="s">
        <v>585</v>
      </c>
      <c r="C114" s="749" t="s">
        <v>597</v>
      </c>
      <c r="D114" s="750" t="s">
        <v>598</v>
      </c>
      <c r="E114" s="751">
        <v>50113001</v>
      </c>
      <c r="F114" s="750" t="s">
        <v>608</v>
      </c>
      <c r="G114" s="749" t="s">
        <v>609</v>
      </c>
      <c r="H114" s="749">
        <v>100498</v>
      </c>
      <c r="I114" s="749">
        <v>498</v>
      </c>
      <c r="J114" s="749" t="s">
        <v>797</v>
      </c>
      <c r="K114" s="749" t="s">
        <v>798</v>
      </c>
      <c r="L114" s="752">
        <v>108.75</v>
      </c>
      <c r="M114" s="752">
        <v>19</v>
      </c>
      <c r="N114" s="753">
        <v>2066.25</v>
      </c>
    </row>
    <row r="115" spans="1:14" ht="14.4" customHeight="1" x14ac:dyDescent="0.3">
      <c r="A115" s="747" t="s">
        <v>584</v>
      </c>
      <c r="B115" s="748" t="s">
        <v>585</v>
      </c>
      <c r="C115" s="749" t="s">
        <v>597</v>
      </c>
      <c r="D115" s="750" t="s">
        <v>598</v>
      </c>
      <c r="E115" s="751">
        <v>50113001</v>
      </c>
      <c r="F115" s="750" t="s">
        <v>608</v>
      </c>
      <c r="G115" s="749" t="s">
        <v>609</v>
      </c>
      <c r="H115" s="749">
        <v>100499</v>
      </c>
      <c r="I115" s="749">
        <v>499</v>
      </c>
      <c r="J115" s="749" t="s">
        <v>797</v>
      </c>
      <c r="K115" s="749" t="s">
        <v>799</v>
      </c>
      <c r="L115" s="752">
        <v>113.18625000000003</v>
      </c>
      <c r="M115" s="752">
        <v>8</v>
      </c>
      <c r="N115" s="753">
        <v>905.49000000000024</v>
      </c>
    </row>
    <row r="116" spans="1:14" ht="14.4" customHeight="1" x14ac:dyDescent="0.3">
      <c r="A116" s="747" t="s">
        <v>584</v>
      </c>
      <c r="B116" s="748" t="s">
        <v>585</v>
      </c>
      <c r="C116" s="749" t="s">
        <v>597</v>
      </c>
      <c r="D116" s="750" t="s">
        <v>598</v>
      </c>
      <c r="E116" s="751">
        <v>50113001</v>
      </c>
      <c r="F116" s="750" t="s">
        <v>608</v>
      </c>
      <c r="G116" s="749" t="s">
        <v>609</v>
      </c>
      <c r="H116" s="749">
        <v>208836</v>
      </c>
      <c r="I116" s="749">
        <v>208836</v>
      </c>
      <c r="J116" s="749" t="s">
        <v>800</v>
      </c>
      <c r="K116" s="749" t="s">
        <v>801</v>
      </c>
      <c r="L116" s="752">
        <v>53.638333333333328</v>
      </c>
      <c r="M116" s="752">
        <v>6</v>
      </c>
      <c r="N116" s="753">
        <v>321.83</v>
      </c>
    </row>
    <row r="117" spans="1:14" ht="14.4" customHeight="1" x14ac:dyDescent="0.3">
      <c r="A117" s="747" t="s">
        <v>584</v>
      </c>
      <c r="B117" s="748" t="s">
        <v>585</v>
      </c>
      <c r="C117" s="749" t="s">
        <v>597</v>
      </c>
      <c r="D117" s="750" t="s">
        <v>598</v>
      </c>
      <c r="E117" s="751">
        <v>50113001</v>
      </c>
      <c r="F117" s="750" t="s">
        <v>608</v>
      </c>
      <c r="G117" s="749" t="s">
        <v>609</v>
      </c>
      <c r="H117" s="749">
        <v>208837</v>
      </c>
      <c r="I117" s="749">
        <v>208837</v>
      </c>
      <c r="J117" s="749" t="s">
        <v>802</v>
      </c>
      <c r="K117" s="749" t="s">
        <v>803</v>
      </c>
      <c r="L117" s="752">
        <v>52.546250000000001</v>
      </c>
      <c r="M117" s="752">
        <v>8</v>
      </c>
      <c r="N117" s="753">
        <v>420.37</v>
      </c>
    </row>
    <row r="118" spans="1:14" ht="14.4" customHeight="1" x14ac:dyDescent="0.3">
      <c r="A118" s="747" t="s">
        <v>584</v>
      </c>
      <c r="B118" s="748" t="s">
        <v>585</v>
      </c>
      <c r="C118" s="749" t="s">
        <v>597</v>
      </c>
      <c r="D118" s="750" t="s">
        <v>598</v>
      </c>
      <c r="E118" s="751">
        <v>50113001</v>
      </c>
      <c r="F118" s="750" t="s">
        <v>608</v>
      </c>
      <c r="G118" s="749" t="s">
        <v>609</v>
      </c>
      <c r="H118" s="749">
        <v>225168</v>
      </c>
      <c r="I118" s="749">
        <v>225168</v>
      </c>
      <c r="J118" s="749" t="s">
        <v>804</v>
      </c>
      <c r="K118" s="749" t="s">
        <v>805</v>
      </c>
      <c r="L118" s="752">
        <v>63.538666241243135</v>
      </c>
      <c r="M118" s="752">
        <v>18</v>
      </c>
      <c r="N118" s="753">
        <v>1143.6959923423765</v>
      </c>
    </row>
    <row r="119" spans="1:14" ht="14.4" customHeight="1" x14ac:dyDescent="0.3">
      <c r="A119" s="747" t="s">
        <v>584</v>
      </c>
      <c r="B119" s="748" t="s">
        <v>585</v>
      </c>
      <c r="C119" s="749" t="s">
        <v>597</v>
      </c>
      <c r="D119" s="750" t="s">
        <v>598</v>
      </c>
      <c r="E119" s="751">
        <v>50113001</v>
      </c>
      <c r="F119" s="750" t="s">
        <v>608</v>
      </c>
      <c r="G119" s="749" t="s">
        <v>609</v>
      </c>
      <c r="H119" s="749">
        <v>225169</v>
      </c>
      <c r="I119" s="749">
        <v>225169</v>
      </c>
      <c r="J119" s="749" t="s">
        <v>804</v>
      </c>
      <c r="K119" s="749" t="s">
        <v>806</v>
      </c>
      <c r="L119" s="752">
        <v>44.628000000000007</v>
      </c>
      <c r="M119" s="752">
        <v>5</v>
      </c>
      <c r="N119" s="753">
        <v>223.14000000000004</v>
      </c>
    </row>
    <row r="120" spans="1:14" ht="14.4" customHeight="1" x14ac:dyDescent="0.3">
      <c r="A120" s="747" t="s">
        <v>584</v>
      </c>
      <c r="B120" s="748" t="s">
        <v>585</v>
      </c>
      <c r="C120" s="749" t="s">
        <v>597</v>
      </c>
      <c r="D120" s="750" t="s">
        <v>598</v>
      </c>
      <c r="E120" s="751">
        <v>50113001</v>
      </c>
      <c r="F120" s="750" t="s">
        <v>608</v>
      </c>
      <c r="G120" s="749" t="s">
        <v>609</v>
      </c>
      <c r="H120" s="749">
        <v>207527</v>
      </c>
      <c r="I120" s="749">
        <v>207527</v>
      </c>
      <c r="J120" s="749" t="s">
        <v>807</v>
      </c>
      <c r="K120" s="749" t="s">
        <v>808</v>
      </c>
      <c r="L120" s="752">
        <v>61.69</v>
      </c>
      <c r="M120" s="752">
        <v>1</v>
      </c>
      <c r="N120" s="753">
        <v>61.69</v>
      </c>
    </row>
    <row r="121" spans="1:14" ht="14.4" customHeight="1" x14ac:dyDescent="0.3">
      <c r="A121" s="747" t="s">
        <v>584</v>
      </c>
      <c r="B121" s="748" t="s">
        <v>585</v>
      </c>
      <c r="C121" s="749" t="s">
        <v>597</v>
      </c>
      <c r="D121" s="750" t="s">
        <v>598</v>
      </c>
      <c r="E121" s="751">
        <v>50113001</v>
      </c>
      <c r="F121" s="750" t="s">
        <v>608</v>
      </c>
      <c r="G121" s="749" t="s">
        <v>609</v>
      </c>
      <c r="H121" s="749">
        <v>102684</v>
      </c>
      <c r="I121" s="749">
        <v>2684</v>
      </c>
      <c r="J121" s="749" t="s">
        <v>809</v>
      </c>
      <c r="K121" s="749" t="s">
        <v>810</v>
      </c>
      <c r="L121" s="752">
        <v>105.97111111111111</v>
      </c>
      <c r="M121" s="752">
        <v>18</v>
      </c>
      <c r="N121" s="753">
        <v>1907.48</v>
      </c>
    </row>
    <row r="122" spans="1:14" ht="14.4" customHeight="1" x14ac:dyDescent="0.3">
      <c r="A122" s="747" t="s">
        <v>584</v>
      </c>
      <c r="B122" s="748" t="s">
        <v>585</v>
      </c>
      <c r="C122" s="749" t="s">
        <v>597</v>
      </c>
      <c r="D122" s="750" t="s">
        <v>598</v>
      </c>
      <c r="E122" s="751">
        <v>50113001</v>
      </c>
      <c r="F122" s="750" t="s">
        <v>608</v>
      </c>
      <c r="G122" s="749" t="s">
        <v>609</v>
      </c>
      <c r="H122" s="749">
        <v>100502</v>
      </c>
      <c r="I122" s="749">
        <v>502</v>
      </c>
      <c r="J122" s="749" t="s">
        <v>809</v>
      </c>
      <c r="K122" s="749" t="s">
        <v>811</v>
      </c>
      <c r="L122" s="752">
        <v>251.78285714285721</v>
      </c>
      <c r="M122" s="752">
        <v>7</v>
      </c>
      <c r="N122" s="753">
        <v>1762.4800000000005</v>
      </c>
    </row>
    <row r="123" spans="1:14" ht="14.4" customHeight="1" x14ac:dyDescent="0.3">
      <c r="A123" s="747" t="s">
        <v>584</v>
      </c>
      <c r="B123" s="748" t="s">
        <v>585</v>
      </c>
      <c r="C123" s="749" t="s">
        <v>597</v>
      </c>
      <c r="D123" s="750" t="s">
        <v>598</v>
      </c>
      <c r="E123" s="751">
        <v>50113001</v>
      </c>
      <c r="F123" s="750" t="s">
        <v>608</v>
      </c>
      <c r="G123" s="749" t="s">
        <v>651</v>
      </c>
      <c r="H123" s="749">
        <v>146079</v>
      </c>
      <c r="I123" s="749">
        <v>146079</v>
      </c>
      <c r="J123" s="749" t="s">
        <v>812</v>
      </c>
      <c r="K123" s="749" t="s">
        <v>813</v>
      </c>
      <c r="L123" s="752">
        <v>197.44</v>
      </c>
      <c r="M123" s="752">
        <v>1</v>
      </c>
      <c r="N123" s="753">
        <v>197.44</v>
      </c>
    </row>
    <row r="124" spans="1:14" ht="14.4" customHeight="1" x14ac:dyDescent="0.3">
      <c r="A124" s="747" t="s">
        <v>584</v>
      </c>
      <c r="B124" s="748" t="s">
        <v>585</v>
      </c>
      <c r="C124" s="749" t="s">
        <v>597</v>
      </c>
      <c r="D124" s="750" t="s">
        <v>598</v>
      </c>
      <c r="E124" s="751">
        <v>50113001</v>
      </c>
      <c r="F124" s="750" t="s">
        <v>608</v>
      </c>
      <c r="G124" s="749" t="s">
        <v>609</v>
      </c>
      <c r="H124" s="749">
        <v>850459</v>
      </c>
      <c r="I124" s="749">
        <v>127760</v>
      </c>
      <c r="J124" s="749" t="s">
        <v>814</v>
      </c>
      <c r="K124" s="749" t="s">
        <v>815</v>
      </c>
      <c r="L124" s="752">
        <v>59.37</v>
      </c>
      <c r="M124" s="752">
        <v>1</v>
      </c>
      <c r="N124" s="753">
        <v>59.37</v>
      </c>
    </row>
    <row r="125" spans="1:14" ht="14.4" customHeight="1" x14ac:dyDescent="0.3">
      <c r="A125" s="747" t="s">
        <v>584</v>
      </c>
      <c r="B125" s="748" t="s">
        <v>585</v>
      </c>
      <c r="C125" s="749" t="s">
        <v>597</v>
      </c>
      <c r="D125" s="750" t="s">
        <v>598</v>
      </c>
      <c r="E125" s="751">
        <v>50113001</v>
      </c>
      <c r="F125" s="750" t="s">
        <v>608</v>
      </c>
      <c r="G125" s="749" t="s">
        <v>609</v>
      </c>
      <c r="H125" s="749">
        <v>109415</v>
      </c>
      <c r="I125" s="749">
        <v>119683</v>
      </c>
      <c r="J125" s="749" t="s">
        <v>816</v>
      </c>
      <c r="K125" s="749" t="s">
        <v>817</v>
      </c>
      <c r="L125" s="752">
        <v>71.240000000000023</v>
      </c>
      <c r="M125" s="752">
        <v>4</v>
      </c>
      <c r="N125" s="753">
        <v>284.96000000000009</v>
      </c>
    </row>
    <row r="126" spans="1:14" ht="14.4" customHeight="1" x14ac:dyDescent="0.3">
      <c r="A126" s="747" t="s">
        <v>584</v>
      </c>
      <c r="B126" s="748" t="s">
        <v>585</v>
      </c>
      <c r="C126" s="749" t="s">
        <v>597</v>
      </c>
      <c r="D126" s="750" t="s">
        <v>598</v>
      </c>
      <c r="E126" s="751">
        <v>50113001</v>
      </c>
      <c r="F126" s="750" t="s">
        <v>608</v>
      </c>
      <c r="G126" s="749" t="s">
        <v>609</v>
      </c>
      <c r="H126" s="749">
        <v>171031</v>
      </c>
      <c r="I126" s="749">
        <v>171031</v>
      </c>
      <c r="J126" s="749" t="s">
        <v>818</v>
      </c>
      <c r="K126" s="749" t="s">
        <v>819</v>
      </c>
      <c r="L126" s="752">
        <v>84.68</v>
      </c>
      <c r="M126" s="752">
        <v>3</v>
      </c>
      <c r="N126" s="753">
        <v>254.04000000000002</v>
      </c>
    </row>
    <row r="127" spans="1:14" ht="14.4" customHeight="1" x14ac:dyDescent="0.3">
      <c r="A127" s="747" t="s">
        <v>584</v>
      </c>
      <c r="B127" s="748" t="s">
        <v>585</v>
      </c>
      <c r="C127" s="749" t="s">
        <v>597</v>
      </c>
      <c r="D127" s="750" t="s">
        <v>598</v>
      </c>
      <c r="E127" s="751">
        <v>50113001</v>
      </c>
      <c r="F127" s="750" t="s">
        <v>608</v>
      </c>
      <c r="G127" s="749" t="s">
        <v>651</v>
      </c>
      <c r="H127" s="749">
        <v>191788</v>
      </c>
      <c r="I127" s="749">
        <v>91788</v>
      </c>
      <c r="J127" s="749" t="s">
        <v>820</v>
      </c>
      <c r="K127" s="749" t="s">
        <v>821</v>
      </c>
      <c r="L127" s="752">
        <v>9.1199999999999992</v>
      </c>
      <c r="M127" s="752">
        <v>10</v>
      </c>
      <c r="N127" s="753">
        <v>91.199999999999989</v>
      </c>
    </row>
    <row r="128" spans="1:14" ht="14.4" customHeight="1" x14ac:dyDescent="0.3">
      <c r="A128" s="747" t="s">
        <v>584</v>
      </c>
      <c r="B128" s="748" t="s">
        <v>585</v>
      </c>
      <c r="C128" s="749" t="s">
        <v>597</v>
      </c>
      <c r="D128" s="750" t="s">
        <v>598</v>
      </c>
      <c r="E128" s="751">
        <v>50113001</v>
      </c>
      <c r="F128" s="750" t="s">
        <v>608</v>
      </c>
      <c r="G128" s="749" t="s">
        <v>651</v>
      </c>
      <c r="H128" s="749">
        <v>106618</v>
      </c>
      <c r="I128" s="749">
        <v>6618</v>
      </c>
      <c r="J128" s="749" t="s">
        <v>822</v>
      </c>
      <c r="K128" s="749" t="s">
        <v>823</v>
      </c>
      <c r="L128" s="752">
        <v>19.590000000000003</v>
      </c>
      <c r="M128" s="752">
        <v>10</v>
      </c>
      <c r="N128" s="753">
        <v>195.90000000000003</v>
      </c>
    </row>
    <row r="129" spans="1:14" ht="14.4" customHeight="1" x14ac:dyDescent="0.3">
      <c r="A129" s="747" t="s">
        <v>584</v>
      </c>
      <c r="B129" s="748" t="s">
        <v>585</v>
      </c>
      <c r="C129" s="749" t="s">
        <v>597</v>
      </c>
      <c r="D129" s="750" t="s">
        <v>598</v>
      </c>
      <c r="E129" s="751">
        <v>50113001</v>
      </c>
      <c r="F129" s="750" t="s">
        <v>608</v>
      </c>
      <c r="G129" s="749" t="s">
        <v>651</v>
      </c>
      <c r="H129" s="749">
        <v>162695</v>
      </c>
      <c r="I129" s="749">
        <v>162695</v>
      </c>
      <c r="J129" s="749" t="s">
        <v>824</v>
      </c>
      <c r="K129" s="749" t="s">
        <v>825</v>
      </c>
      <c r="L129" s="752">
        <v>210.26999999999995</v>
      </c>
      <c r="M129" s="752">
        <v>1</v>
      </c>
      <c r="N129" s="753">
        <v>210.26999999999995</v>
      </c>
    </row>
    <row r="130" spans="1:14" ht="14.4" customHeight="1" x14ac:dyDescent="0.3">
      <c r="A130" s="747" t="s">
        <v>584</v>
      </c>
      <c r="B130" s="748" t="s">
        <v>585</v>
      </c>
      <c r="C130" s="749" t="s">
        <v>597</v>
      </c>
      <c r="D130" s="750" t="s">
        <v>598</v>
      </c>
      <c r="E130" s="751">
        <v>50113001</v>
      </c>
      <c r="F130" s="750" t="s">
        <v>608</v>
      </c>
      <c r="G130" s="749" t="s">
        <v>651</v>
      </c>
      <c r="H130" s="749">
        <v>155824</v>
      </c>
      <c r="I130" s="749">
        <v>55824</v>
      </c>
      <c r="J130" s="749" t="s">
        <v>826</v>
      </c>
      <c r="K130" s="749" t="s">
        <v>827</v>
      </c>
      <c r="L130" s="752">
        <v>50.640000000000008</v>
      </c>
      <c r="M130" s="752">
        <v>35</v>
      </c>
      <c r="N130" s="753">
        <v>1772.4000000000003</v>
      </c>
    </row>
    <row r="131" spans="1:14" ht="14.4" customHeight="1" x14ac:dyDescent="0.3">
      <c r="A131" s="747" t="s">
        <v>584</v>
      </c>
      <c r="B131" s="748" t="s">
        <v>585</v>
      </c>
      <c r="C131" s="749" t="s">
        <v>597</v>
      </c>
      <c r="D131" s="750" t="s">
        <v>598</v>
      </c>
      <c r="E131" s="751">
        <v>50113001</v>
      </c>
      <c r="F131" s="750" t="s">
        <v>608</v>
      </c>
      <c r="G131" s="749" t="s">
        <v>651</v>
      </c>
      <c r="H131" s="749">
        <v>155823</v>
      </c>
      <c r="I131" s="749">
        <v>55823</v>
      </c>
      <c r="J131" s="749" t="s">
        <v>826</v>
      </c>
      <c r="K131" s="749" t="s">
        <v>828</v>
      </c>
      <c r="L131" s="752">
        <v>33.682258064516134</v>
      </c>
      <c r="M131" s="752">
        <v>62</v>
      </c>
      <c r="N131" s="753">
        <v>2088.3000000000002</v>
      </c>
    </row>
    <row r="132" spans="1:14" ht="14.4" customHeight="1" x14ac:dyDescent="0.3">
      <c r="A132" s="747" t="s">
        <v>584</v>
      </c>
      <c r="B132" s="748" t="s">
        <v>585</v>
      </c>
      <c r="C132" s="749" t="s">
        <v>597</v>
      </c>
      <c r="D132" s="750" t="s">
        <v>598</v>
      </c>
      <c r="E132" s="751">
        <v>50113001</v>
      </c>
      <c r="F132" s="750" t="s">
        <v>608</v>
      </c>
      <c r="G132" s="749" t="s">
        <v>651</v>
      </c>
      <c r="H132" s="749">
        <v>107981</v>
      </c>
      <c r="I132" s="749">
        <v>7981</v>
      </c>
      <c r="J132" s="749" t="s">
        <v>826</v>
      </c>
      <c r="K132" s="749" t="s">
        <v>829</v>
      </c>
      <c r="L132" s="752">
        <v>50.676363636363639</v>
      </c>
      <c r="M132" s="752">
        <v>132</v>
      </c>
      <c r="N132" s="753">
        <v>6689.2800000000007</v>
      </c>
    </row>
    <row r="133" spans="1:14" ht="14.4" customHeight="1" x14ac:dyDescent="0.3">
      <c r="A133" s="747" t="s">
        <v>584</v>
      </c>
      <c r="B133" s="748" t="s">
        <v>585</v>
      </c>
      <c r="C133" s="749" t="s">
        <v>597</v>
      </c>
      <c r="D133" s="750" t="s">
        <v>598</v>
      </c>
      <c r="E133" s="751">
        <v>50113001</v>
      </c>
      <c r="F133" s="750" t="s">
        <v>608</v>
      </c>
      <c r="G133" s="749" t="s">
        <v>651</v>
      </c>
      <c r="H133" s="749">
        <v>126786</v>
      </c>
      <c r="I133" s="749">
        <v>26786</v>
      </c>
      <c r="J133" s="749" t="s">
        <v>830</v>
      </c>
      <c r="K133" s="749" t="s">
        <v>831</v>
      </c>
      <c r="L133" s="752">
        <v>405.96999999999991</v>
      </c>
      <c r="M133" s="752">
        <v>1</v>
      </c>
      <c r="N133" s="753">
        <v>405.96999999999991</v>
      </c>
    </row>
    <row r="134" spans="1:14" ht="14.4" customHeight="1" x14ac:dyDescent="0.3">
      <c r="A134" s="747" t="s">
        <v>584</v>
      </c>
      <c r="B134" s="748" t="s">
        <v>585</v>
      </c>
      <c r="C134" s="749" t="s">
        <v>597</v>
      </c>
      <c r="D134" s="750" t="s">
        <v>598</v>
      </c>
      <c r="E134" s="751">
        <v>50113001</v>
      </c>
      <c r="F134" s="750" t="s">
        <v>608</v>
      </c>
      <c r="G134" s="749" t="s">
        <v>651</v>
      </c>
      <c r="H134" s="749">
        <v>989046</v>
      </c>
      <c r="I134" s="749">
        <v>500752</v>
      </c>
      <c r="J134" s="749" t="s">
        <v>832</v>
      </c>
      <c r="K134" s="749" t="s">
        <v>833</v>
      </c>
      <c r="L134" s="752">
        <v>133.84</v>
      </c>
      <c r="M134" s="752">
        <v>1</v>
      </c>
      <c r="N134" s="753">
        <v>133.84</v>
      </c>
    </row>
    <row r="135" spans="1:14" ht="14.4" customHeight="1" x14ac:dyDescent="0.3">
      <c r="A135" s="747" t="s">
        <v>584</v>
      </c>
      <c r="B135" s="748" t="s">
        <v>585</v>
      </c>
      <c r="C135" s="749" t="s">
        <v>597</v>
      </c>
      <c r="D135" s="750" t="s">
        <v>598</v>
      </c>
      <c r="E135" s="751">
        <v>50113001</v>
      </c>
      <c r="F135" s="750" t="s">
        <v>608</v>
      </c>
      <c r="G135" s="749" t="s">
        <v>609</v>
      </c>
      <c r="H135" s="749">
        <v>162579</v>
      </c>
      <c r="I135" s="749">
        <v>162579</v>
      </c>
      <c r="J135" s="749" t="s">
        <v>834</v>
      </c>
      <c r="K135" s="749" t="s">
        <v>835</v>
      </c>
      <c r="L135" s="752">
        <v>44.88</v>
      </c>
      <c r="M135" s="752">
        <v>3</v>
      </c>
      <c r="N135" s="753">
        <v>134.64000000000001</v>
      </c>
    </row>
    <row r="136" spans="1:14" ht="14.4" customHeight="1" x14ac:dyDescent="0.3">
      <c r="A136" s="747" t="s">
        <v>584</v>
      </c>
      <c r="B136" s="748" t="s">
        <v>585</v>
      </c>
      <c r="C136" s="749" t="s">
        <v>597</v>
      </c>
      <c r="D136" s="750" t="s">
        <v>598</v>
      </c>
      <c r="E136" s="751">
        <v>50113001</v>
      </c>
      <c r="F136" s="750" t="s">
        <v>608</v>
      </c>
      <c r="G136" s="749" t="s">
        <v>609</v>
      </c>
      <c r="H136" s="749">
        <v>100874</v>
      </c>
      <c r="I136" s="749">
        <v>874</v>
      </c>
      <c r="J136" s="749" t="s">
        <v>836</v>
      </c>
      <c r="K136" s="749" t="s">
        <v>837</v>
      </c>
      <c r="L136" s="752">
        <v>66.259999999999991</v>
      </c>
      <c r="M136" s="752">
        <v>5</v>
      </c>
      <c r="N136" s="753">
        <v>331.29999999999995</v>
      </c>
    </row>
    <row r="137" spans="1:14" ht="14.4" customHeight="1" x14ac:dyDescent="0.3">
      <c r="A137" s="747" t="s">
        <v>584</v>
      </c>
      <c r="B137" s="748" t="s">
        <v>585</v>
      </c>
      <c r="C137" s="749" t="s">
        <v>597</v>
      </c>
      <c r="D137" s="750" t="s">
        <v>598</v>
      </c>
      <c r="E137" s="751">
        <v>50113001</v>
      </c>
      <c r="F137" s="750" t="s">
        <v>608</v>
      </c>
      <c r="G137" s="749" t="s">
        <v>609</v>
      </c>
      <c r="H137" s="749">
        <v>200863</v>
      </c>
      <c r="I137" s="749">
        <v>200863</v>
      </c>
      <c r="J137" s="749" t="s">
        <v>838</v>
      </c>
      <c r="K137" s="749" t="s">
        <v>839</v>
      </c>
      <c r="L137" s="752">
        <v>85.549999999999983</v>
      </c>
      <c r="M137" s="752">
        <v>1</v>
      </c>
      <c r="N137" s="753">
        <v>85.549999999999983</v>
      </c>
    </row>
    <row r="138" spans="1:14" ht="14.4" customHeight="1" x14ac:dyDescent="0.3">
      <c r="A138" s="747" t="s">
        <v>584</v>
      </c>
      <c r="B138" s="748" t="s">
        <v>585</v>
      </c>
      <c r="C138" s="749" t="s">
        <v>597</v>
      </c>
      <c r="D138" s="750" t="s">
        <v>598</v>
      </c>
      <c r="E138" s="751">
        <v>50113001</v>
      </c>
      <c r="F138" s="750" t="s">
        <v>608</v>
      </c>
      <c r="G138" s="749" t="s">
        <v>609</v>
      </c>
      <c r="H138" s="749">
        <v>100876</v>
      </c>
      <c r="I138" s="749">
        <v>876</v>
      </c>
      <c r="J138" s="749" t="s">
        <v>838</v>
      </c>
      <c r="K138" s="749" t="s">
        <v>837</v>
      </c>
      <c r="L138" s="752">
        <v>73.700000000000017</v>
      </c>
      <c r="M138" s="752">
        <v>5</v>
      </c>
      <c r="N138" s="753">
        <v>368.50000000000011</v>
      </c>
    </row>
    <row r="139" spans="1:14" ht="14.4" customHeight="1" x14ac:dyDescent="0.3">
      <c r="A139" s="747" t="s">
        <v>584</v>
      </c>
      <c r="B139" s="748" t="s">
        <v>585</v>
      </c>
      <c r="C139" s="749" t="s">
        <v>597</v>
      </c>
      <c r="D139" s="750" t="s">
        <v>598</v>
      </c>
      <c r="E139" s="751">
        <v>50113001</v>
      </c>
      <c r="F139" s="750" t="s">
        <v>608</v>
      </c>
      <c r="G139" s="749" t="s">
        <v>609</v>
      </c>
      <c r="H139" s="749">
        <v>184700</v>
      </c>
      <c r="I139" s="749">
        <v>84700</v>
      </c>
      <c r="J139" s="749" t="s">
        <v>840</v>
      </c>
      <c r="K139" s="749" t="s">
        <v>841</v>
      </c>
      <c r="L139" s="752">
        <v>112.08000000000001</v>
      </c>
      <c r="M139" s="752">
        <v>7</v>
      </c>
      <c r="N139" s="753">
        <v>784.56000000000006</v>
      </c>
    </row>
    <row r="140" spans="1:14" ht="14.4" customHeight="1" x14ac:dyDescent="0.3">
      <c r="A140" s="747" t="s">
        <v>584</v>
      </c>
      <c r="B140" s="748" t="s">
        <v>585</v>
      </c>
      <c r="C140" s="749" t="s">
        <v>597</v>
      </c>
      <c r="D140" s="750" t="s">
        <v>598</v>
      </c>
      <c r="E140" s="751">
        <v>50113001</v>
      </c>
      <c r="F140" s="750" t="s">
        <v>608</v>
      </c>
      <c r="G140" s="749" t="s">
        <v>651</v>
      </c>
      <c r="H140" s="749">
        <v>850729</v>
      </c>
      <c r="I140" s="749">
        <v>157875</v>
      </c>
      <c r="J140" s="749" t="s">
        <v>842</v>
      </c>
      <c r="K140" s="749" t="s">
        <v>843</v>
      </c>
      <c r="L140" s="752">
        <v>225.49999999999997</v>
      </c>
      <c r="M140" s="752">
        <v>18</v>
      </c>
      <c r="N140" s="753">
        <v>4058.9999999999995</v>
      </c>
    </row>
    <row r="141" spans="1:14" ht="14.4" customHeight="1" x14ac:dyDescent="0.3">
      <c r="A141" s="747" t="s">
        <v>584</v>
      </c>
      <c r="B141" s="748" t="s">
        <v>585</v>
      </c>
      <c r="C141" s="749" t="s">
        <v>597</v>
      </c>
      <c r="D141" s="750" t="s">
        <v>598</v>
      </c>
      <c r="E141" s="751">
        <v>50113001</v>
      </c>
      <c r="F141" s="750" t="s">
        <v>608</v>
      </c>
      <c r="G141" s="749" t="s">
        <v>609</v>
      </c>
      <c r="H141" s="749">
        <v>207820</v>
      </c>
      <c r="I141" s="749">
        <v>207820</v>
      </c>
      <c r="J141" s="749" t="s">
        <v>844</v>
      </c>
      <c r="K141" s="749" t="s">
        <v>845</v>
      </c>
      <c r="L141" s="752">
        <v>30.45</v>
      </c>
      <c r="M141" s="752">
        <v>65</v>
      </c>
      <c r="N141" s="753">
        <v>1979.25</v>
      </c>
    </row>
    <row r="142" spans="1:14" ht="14.4" customHeight="1" x14ac:dyDescent="0.3">
      <c r="A142" s="747" t="s">
        <v>584</v>
      </c>
      <c r="B142" s="748" t="s">
        <v>585</v>
      </c>
      <c r="C142" s="749" t="s">
        <v>597</v>
      </c>
      <c r="D142" s="750" t="s">
        <v>598</v>
      </c>
      <c r="E142" s="751">
        <v>50113001</v>
      </c>
      <c r="F142" s="750" t="s">
        <v>608</v>
      </c>
      <c r="G142" s="749" t="s">
        <v>609</v>
      </c>
      <c r="H142" s="749">
        <v>226434</v>
      </c>
      <c r="I142" s="749">
        <v>226434</v>
      </c>
      <c r="J142" s="749" t="s">
        <v>846</v>
      </c>
      <c r="K142" s="749" t="s">
        <v>847</v>
      </c>
      <c r="L142" s="752">
        <v>29.7</v>
      </c>
      <c r="M142" s="752">
        <v>10</v>
      </c>
      <c r="N142" s="753">
        <v>297</v>
      </c>
    </row>
    <row r="143" spans="1:14" ht="14.4" customHeight="1" x14ac:dyDescent="0.3">
      <c r="A143" s="747" t="s">
        <v>584</v>
      </c>
      <c r="B143" s="748" t="s">
        <v>585</v>
      </c>
      <c r="C143" s="749" t="s">
        <v>597</v>
      </c>
      <c r="D143" s="750" t="s">
        <v>598</v>
      </c>
      <c r="E143" s="751">
        <v>50113001</v>
      </c>
      <c r="F143" s="750" t="s">
        <v>608</v>
      </c>
      <c r="G143" s="749" t="s">
        <v>609</v>
      </c>
      <c r="H143" s="749">
        <v>848950</v>
      </c>
      <c r="I143" s="749">
        <v>155148</v>
      </c>
      <c r="J143" s="749" t="s">
        <v>848</v>
      </c>
      <c r="K143" s="749" t="s">
        <v>849</v>
      </c>
      <c r="L143" s="752">
        <v>20.46</v>
      </c>
      <c r="M143" s="752">
        <v>20</v>
      </c>
      <c r="N143" s="753">
        <v>409.2</v>
      </c>
    </row>
    <row r="144" spans="1:14" ht="14.4" customHeight="1" x14ac:dyDescent="0.3">
      <c r="A144" s="747" t="s">
        <v>584</v>
      </c>
      <c r="B144" s="748" t="s">
        <v>585</v>
      </c>
      <c r="C144" s="749" t="s">
        <v>597</v>
      </c>
      <c r="D144" s="750" t="s">
        <v>598</v>
      </c>
      <c r="E144" s="751">
        <v>50113001</v>
      </c>
      <c r="F144" s="750" t="s">
        <v>608</v>
      </c>
      <c r="G144" s="749" t="s">
        <v>609</v>
      </c>
      <c r="H144" s="749">
        <v>102963</v>
      </c>
      <c r="I144" s="749">
        <v>2963</v>
      </c>
      <c r="J144" s="749" t="s">
        <v>850</v>
      </c>
      <c r="K144" s="749" t="s">
        <v>851</v>
      </c>
      <c r="L144" s="752">
        <v>97.589999999999975</v>
      </c>
      <c r="M144" s="752">
        <v>3</v>
      </c>
      <c r="N144" s="753">
        <v>292.76999999999992</v>
      </c>
    </row>
    <row r="145" spans="1:14" ht="14.4" customHeight="1" x14ac:dyDescent="0.3">
      <c r="A145" s="747" t="s">
        <v>584</v>
      </c>
      <c r="B145" s="748" t="s">
        <v>585</v>
      </c>
      <c r="C145" s="749" t="s">
        <v>597</v>
      </c>
      <c r="D145" s="750" t="s">
        <v>598</v>
      </c>
      <c r="E145" s="751">
        <v>50113001</v>
      </c>
      <c r="F145" s="750" t="s">
        <v>608</v>
      </c>
      <c r="G145" s="749" t="s">
        <v>609</v>
      </c>
      <c r="H145" s="749">
        <v>100269</v>
      </c>
      <c r="I145" s="749">
        <v>269</v>
      </c>
      <c r="J145" s="749" t="s">
        <v>852</v>
      </c>
      <c r="K145" s="749" t="s">
        <v>853</v>
      </c>
      <c r="L145" s="752">
        <v>40.560000000000009</v>
      </c>
      <c r="M145" s="752">
        <v>3</v>
      </c>
      <c r="N145" s="753">
        <v>121.68000000000004</v>
      </c>
    </row>
    <row r="146" spans="1:14" ht="14.4" customHeight="1" x14ac:dyDescent="0.3">
      <c r="A146" s="747" t="s">
        <v>584</v>
      </c>
      <c r="B146" s="748" t="s">
        <v>585</v>
      </c>
      <c r="C146" s="749" t="s">
        <v>597</v>
      </c>
      <c r="D146" s="750" t="s">
        <v>598</v>
      </c>
      <c r="E146" s="751">
        <v>50113001</v>
      </c>
      <c r="F146" s="750" t="s">
        <v>608</v>
      </c>
      <c r="G146" s="749" t="s">
        <v>609</v>
      </c>
      <c r="H146" s="749">
        <v>153646</v>
      </c>
      <c r="I146" s="749">
        <v>53646</v>
      </c>
      <c r="J146" s="749" t="s">
        <v>854</v>
      </c>
      <c r="K146" s="749" t="s">
        <v>855</v>
      </c>
      <c r="L146" s="752">
        <v>61.679999999999993</v>
      </c>
      <c r="M146" s="752">
        <v>1</v>
      </c>
      <c r="N146" s="753">
        <v>61.679999999999993</v>
      </c>
    </row>
    <row r="147" spans="1:14" ht="14.4" customHeight="1" x14ac:dyDescent="0.3">
      <c r="A147" s="747" t="s">
        <v>584</v>
      </c>
      <c r="B147" s="748" t="s">
        <v>585</v>
      </c>
      <c r="C147" s="749" t="s">
        <v>597</v>
      </c>
      <c r="D147" s="750" t="s">
        <v>598</v>
      </c>
      <c r="E147" s="751">
        <v>50113001</v>
      </c>
      <c r="F147" s="750" t="s">
        <v>608</v>
      </c>
      <c r="G147" s="749" t="s">
        <v>609</v>
      </c>
      <c r="H147" s="749">
        <v>147712</v>
      </c>
      <c r="I147" s="749">
        <v>47712</v>
      </c>
      <c r="J147" s="749" t="s">
        <v>856</v>
      </c>
      <c r="K147" s="749" t="s">
        <v>857</v>
      </c>
      <c r="L147" s="752">
        <v>224.47000000000006</v>
      </c>
      <c r="M147" s="752">
        <v>1</v>
      </c>
      <c r="N147" s="753">
        <v>224.47000000000006</v>
      </c>
    </row>
    <row r="148" spans="1:14" ht="14.4" customHeight="1" x14ac:dyDescent="0.3">
      <c r="A148" s="747" t="s">
        <v>584</v>
      </c>
      <c r="B148" s="748" t="s">
        <v>585</v>
      </c>
      <c r="C148" s="749" t="s">
        <v>597</v>
      </c>
      <c r="D148" s="750" t="s">
        <v>598</v>
      </c>
      <c r="E148" s="751">
        <v>50113001</v>
      </c>
      <c r="F148" s="750" t="s">
        <v>608</v>
      </c>
      <c r="G148" s="749" t="s">
        <v>609</v>
      </c>
      <c r="H148" s="749">
        <v>208646</v>
      </c>
      <c r="I148" s="749">
        <v>208646</v>
      </c>
      <c r="J148" s="749" t="s">
        <v>858</v>
      </c>
      <c r="K148" s="749" t="s">
        <v>859</v>
      </c>
      <c r="L148" s="752">
        <v>64.93707692307693</v>
      </c>
      <c r="M148" s="752">
        <v>65</v>
      </c>
      <c r="N148" s="753">
        <v>4220.9100000000008</v>
      </c>
    </row>
    <row r="149" spans="1:14" ht="14.4" customHeight="1" x14ac:dyDescent="0.3">
      <c r="A149" s="747" t="s">
        <v>584</v>
      </c>
      <c r="B149" s="748" t="s">
        <v>585</v>
      </c>
      <c r="C149" s="749" t="s">
        <v>597</v>
      </c>
      <c r="D149" s="750" t="s">
        <v>598</v>
      </c>
      <c r="E149" s="751">
        <v>50113001</v>
      </c>
      <c r="F149" s="750" t="s">
        <v>608</v>
      </c>
      <c r="G149" s="749" t="s">
        <v>609</v>
      </c>
      <c r="H149" s="749">
        <v>208647</v>
      </c>
      <c r="I149" s="749">
        <v>208647</v>
      </c>
      <c r="J149" s="749" t="s">
        <v>860</v>
      </c>
      <c r="K149" s="749" t="s">
        <v>861</v>
      </c>
      <c r="L149" s="752">
        <v>62.276413793103458</v>
      </c>
      <c r="M149" s="752">
        <v>145</v>
      </c>
      <c r="N149" s="753">
        <v>9030.0800000000017</v>
      </c>
    </row>
    <row r="150" spans="1:14" ht="14.4" customHeight="1" x14ac:dyDescent="0.3">
      <c r="A150" s="747" t="s">
        <v>584</v>
      </c>
      <c r="B150" s="748" t="s">
        <v>585</v>
      </c>
      <c r="C150" s="749" t="s">
        <v>597</v>
      </c>
      <c r="D150" s="750" t="s">
        <v>598</v>
      </c>
      <c r="E150" s="751">
        <v>50113001</v>
      </c>
      <c r="F150" s="750" t="s">
        <v>608</v>
      </c>
      <c r="G150" s="749" t="s">
        <v>651</v>
      </c>
      <c r="H150" s="749">
        <v>109711</v>
      </c>
      <c r="I150" s="749">
        <v>9711</v>
      </c>
      <c r="J150" s="749" t="s">
        <v>862</v>
      </c>
      <c r="K150" s="749" t="s">
        <v>863</v>
      </c>
      <c r="L150" s="752">
        <v>170.5</v>
      </c>
      <c r="M150" s="752">
        <v>6</v>
      </c>
      <c r="N150" s="753">
        <v>1023</v>
      </c>
    </row>
    <row r="151" spans="1:14" ht="14.4" customHeight="1" x14ac:dyDescent="0.3">
      <c r="A151" s="747" t="s">
        <v>584</v>
      </c>
      <c r="B151" s="748" t="s">
        <v>585</v>
      </c>
      <c r="C151" s="749" t="s">
        <v>597</v>
      </c>
      <c r="D151" s="750" t="s">
        <v>598</v>
      </c>
      <c r="E151" s="751">
        <v>50113001</v>
      </c>
      <c r="F151" s="750" t="s">
        <v>608</v>
      </c>
      <c r="G151" s="749" t="s">
        <v>651</v>
      </c>
      <c r="H151" s="749">
        <v>109709</v>
      </c>
      <c r="I151" s="749">
        <v>9709</v>
      </c>
      <c r="J151" s="749" t="s">
        <v>862</v>
      </c>
      <c r="K151" s="749" t="s">
        <v>864</v>
      </c>
      <c r="L151" s="752">
        <v>64.963999999999999</v>
      </c>
      <c r="M151" s="752">
        <v>25</v>
      </c>
      <c r="N151" s="753">
        <v>1624.1000000000001</v>
      </c>
    </row>
    <row r="152" spans="1:14" ht="14.4" customHeight="1" x14ac:dyDescent="0.3">
      <c r="A152" s="747" t="s">
        <v>584</v>
      </c>
      <c r="B152" s="748" t="s">
        <v>585</v>
      </c>
      <c r="C152" s="749" t="s">
        <v>597</v>
      </c>
      <c r="D152" s="750" t="s">
        <v>598</v>
      </c>
      <c r="E152" s="751">
        <v>50113001</v>
      </c>
      <c r="F152" s="750" t="s">
        <v>608</v>
      </c>
      <c r="G152" s="749" t="s">
        <v>651</v>
      </c>
      <c r="H152" s="749">
        <v>109712</v>
      </c>
      <c r="I152" s="749">
        <v>9712</v>
      </c>
      <c r="J152" s="749" t="s">
        <v>862</v>
      </c>
      <c r="K152" s="749" t="s">
        <v>865</v>
      </c>
      <c r="L152" s="752">
        <v>298.46000000000004</v>
      </c>
      <c r="M152" s="752">
        <v>3</v>
      </c>
      <c r="N152" s="753">
        <v>895.38000000000011</v>
      </c>
    </row>
    <row r="153" spans="1:14" ht="14.4" customHeight="1" x14ac:dyDescent="0.3">
      <c r="A153" s="747" t="s">
        <v>584</v>
      </c>
      <c r="B153" s="748" t="s">
        <v>585</v>
      </c>
      <c r="C153" s="749" t="s">
        <v>597</v>
      </c>
      <c r="D153" s="750" t="s">
        <v>598</v>
      </c>
      <c r="E153" s="751">
        <v>50113001</v>
      </c>
      <c r="F153" s="750" t="s">
        <v>608</v>
      </c>
      <c r="G153" s="749" t="s">
        <v>609</v>
      </c>
      <c r="H153" s="749">
        <v>188900</v>
      </c>
      <c r="I153" s="749">
        <v>88900</v>
      </c>
      <c r="J153" s="749" t="s">
        <v>866</v>
      </c>
      <c r="K153" s="749" t="s">
        <v>694</v>
      </c>
      <c r="L153" s="752">
        <v>83.586842105263145</v>
      </c>
      <c r="M153" s="752">
        <v>19</v>
      </c>
      <c r="N153" s="753">
        <v>1588.1499999999996</v>
      </c>
    </row>
    <row r="154" spans="1:14" ht="14.4" customHeight="1" x14ac:dyDescent="0.3">
      <c r="A154" s="747" t="s">
        <v>584</v>
      </c>
      <c r="B154" s="748" t="s">
        <v>585</v>
      </c>
      <c r="C154" s="749" t="s">
        <v>597</v>
      </c>
      <c r="D154" s="750" t="s">
        <v>598</v>
      </c>
      <c r="E154" s="751">
        <v>50113001</v>
      </c>
      <c r="F154" s="750" t="s">
        <v>608</v>
      </c>
      <c r="G154" s="749" t="s">
        <v>609</v>
      </c>
      <c r="H154" s="749">
        <v>162243</v>
      </c>
      <c r="I154" s="749">
        <v>162243</v>
      </c>
      <c r="J154" s="749" t="s">
        <v>867</v>
      </c>
      <c r="K154" s="749" t="s">
        <v>868</v>
      </c>
      <c r="L154" s="752">
        <v>115.32</v>
      </c>
      <c r="M154" s="752">
        <v>2</v>
      </c>
      <c r="N154" s="753">
        <v>230.64</v>
      </c>
    </row>
    <row r="155" spans="1:14" ht="14.4" customHeight="1" x14ac:dyDescent="0.3">
      <c r="A155" s="747" t="s">
        <v>584</v>
      </c>
      <c r="B155" s="748" t="s">
        <v>585</v>
      </c>
      <c r="C155" s="749" t="s">
        <v>597</v>
      </c>
      <c r="D155" s="750" t="s">
        <v>598</v>
      </c>
      <c r="E155" s="751">
        <v>50113001</v>
      </c>
      <c r="F155" s="750" t="s">
        <v>608</v>
      </c>
      <c r="G155" s="749" t="s">
        <v>609</v>
      </c>
      <c r="H155" s="749">
        <v>100610</v>
      </c>
      <c r="I155" s="749">
        <v>610</v>
      </c>
      <c r="J155" s="749" t="s">
        <v>869</v>
      </c>
      <c r="K155" s="749" t="s">
        <v>870</v>
      </c>
      <c r="L155" s="752">
        <v>72.499999999999986</v>
      </c>
      <c r="M155" s="752">
        <v>1</v>
      </c>
      <c r="N155" s="753">
        <v>72.499999999999986</v>
      </c>
    </row>
    <row r="156" spans="1:14" ht="14.4" customHeight="1" x14ac:dyDescent="0.3">
      <c r="A156" s="747" t="s">
        <v>584</v>
      </c>
      <c r="B156" s="748" t="s">
        <v>585</v>
      </c>
      <c r="C156" s="749" t="s">
        <v>597</v>
      </c>
      <c r="D156" s="750" t="s">
        <v>598</v>
      </c>
      <c r="E156" s="751">
        <v>50113001</v>
      </c>
      <c r="F156" s="750" t="s">
        <v>608</v>
      </c>
      <c r="G156" s="749" t="s">
        <v>609</v>
      </c>
      <c r="H156" s="749">
        <v>395294</v>
      </c>
      <c r="I156" s="749">
        <v>180306</v>
      </c>
      <c r="J156" s="749" t="s">
        <v>871</v>
      </c>
      <c r="K156" s="749" t="s">
        <v>872</v>
      </c>
      <c r="L156" s="752">
        <v>176.32344827586203</v>
      </c>
      <c r="M156" s="752">
        <v>58</v>
      </c>
      <c r="N156" s="753">
        <v>10226.759999999998</v>
      </c>
    </row>
    <row r="157" spans="1:14" ht="14.4" customHeight="1" x14ac:dyDescent="0.3">
      <c r="A157" s="747" t="s">
        <v>584</v>
      </c>
      <c r="B157" s="748" t="s">
        <v>585</v>
      </c>
      <c r="C157" s="749" t="s">
        <v>597</v>
      </c>
      <c r="D157" s="750" t="s">
        <v>598</v>
      </c>
      <c r="E157" s="751">
        <v>50113001</v>
      </c>
      <c r="F157" s="750" t="s">
        <v>608</v>
      </c>
      <c r="G157" s="749" t="s">
        <v>609</v>
      </c>
      <c r="H157" s="749">
        <v>130502</v>
      </c>
      <c r="I157" s="749">
        <v>130502</v>
      </c>
      <c r="J157" s="749" t="s">
        <v>873</v>
      </c>
      <c r="K157" s="749" t="s">
        <v>874</v>
      </c>
      <c r="L157" s="752">
        <v>1.1400000000000001</v>
      </c>
      <c r="M157" s="752">
        <v>10</v>
      </c>
      <c r="N157" s="753">
        <v>11.400000000000002</v>
      </c>
    </row>
    <row r="158" spans="1:14" ht="14.4" customHeight="1" x14ac:dyDescent="0.3">
      <c r="A158" s="747" t="s">
        <v>584</v>
      </c>
      <c r="B158" s="748" t="s">
        <v>585</v>
      </c>
      <c r="C158" s="749" t="s">
        <v>597</v>
      </c>
      <c r="D158" s="750" t="s">
        <v>598</v>
      </c>
      <c r="E158" s="751">
        <v>50113001</v>
      </c>
      <c r="F158" s="750" t="s">
        <v>608</v>
      </c>
      <c r="G158" s="749" t="s">
        <v>651</v>
      </c>
      <c r="H158" s="749">
        <v>158191</v>
      </c>
      <c r="I158" s="749">
        <v>158191</v>
      </c>
      <c r="J158" s="749" t="s">
        <v>875</v>
      </c>
      <c r="K158" s="749" t="s">
        <v>876</v>
      </c>
      <c r="L158" s="752">
        <v>58.880000000000017</v>
      </c>
      <c r="M158" s="752">
        <v>1</v>
      </c>
      <c r="N158" s="753">
        <v>58.880000000000017</v>
      </c>
    </row>
    <row r="159" spans="1:14" ht="14.4" customHeight="1" x14ac:dyDescent="0.3">
      <c r="A159" s="747" t="s">
        <v>584</v>
      </c>
      <c r="B159" s="748" t="s">
        <v>585</v>
      </c>
      <c r="C159" s="749" t="s">
        <v>597</v>
      </c>
      <c r="D159" s="750" t="s">
        <v>598</v>
      </c>
      <c r="E159" s="751">
        <v>50113001</v>
      </c>
      <c r="F159" s="750" t="s">
        <v>608</v>
      </c>
      <c r="G159" s="749" t="s">
        <v>609</v>
      </c>
      <c r="H159" s="749">
        <v>845075</v>
      </c>
      <c r="I159" s="749">
        <v>125641</v>
      </c>
      <c r="J159" s="749" t="s">
        <v>877</v>
      </c>
      <c r="K159" s="749" t="s">
        <v>878</v>
      </c>
      <c r="L159" s="752">
        <v>353.96999999999997</v>
      </c>
      <c r="M159" s="752">
        <v>1</v>
      </c>
      <c r="N159" s="753">
        <v>353.96999999999997</v>
      </c>
    </row>
    <row r="160" spans="1:14" ht="14.4" customHeight="1" x14ac:dyDescent="0.3">
      <c r="A160" s="747" t="s">
        <v>584</v>
      </c>
      <c r="B160" s="748" t="s">
        <v>585</v>
      </c>
      <c r="C160" s="749" t="s">
        <v>597</v>
      </c>
      <c r="D160" s="750" t="s">
        <v>598</v>
      </c>
      <c r="E160" s="751">
        <v>50113001</v>
      </c>
      <c r="F160" s="750" t="s">
        <v>608</v>
      </c>
      <c r="G160" s="749" t="s">
        <v>609</v>
      </c>
      <c r="H160" s="749">
        <v>176715</v>
      </c>
      <c r="I160" s="749">
        <v>76715</v>
      </c>
      <c r="J160" s="749" t="s">
        <v>879</v>
      </c>
      <c r="K160" s="749" t="s">
        <v>880</v>
      </c>
      <c r="L160" s="752">
        <v>112.63</v>
      </c>
      <c r="M160" s="752">
        <v>1</v>
      </c>
      <c r="N160" s="753">
        <v>112.63</v>
      </c>
    </row>
    <row r="161" spans="1:14" ht="14.4" customHeight="1" x14ac:dyDescent="0.3">
      <c r="A161" s="747" t="s">
        <v>584</v>
      </c>
      <c r="B161" s="748" t="s">
        <v>585</v>
      </c>
      <c r="C161" s="749" t="s">
        <v>597</v>
      </c>
      <c r="D161" s="750" t="s">
        <v>598</v>
      </c>
      <c r="E161" s="751">
        <v>50113001</v>
      </c>
      <c r="F161" s="750" t="s">
        <v>608</v>
      </c>
      <c r="G161" s="749" t="s">
        <v>609</v>
      </c>
      <c r="H161" s="749">
        <v>131385</v>
      </c>
      <c r="I161" s="749">
        <v>31385</v>
      </c>
      <c r="J161" s="749" t="s">
        <v>881</v>
      </c>
      <c r="K161" s="749" t="s">
        <v>882</v>
      </c>
      <c r="L161" s="752">
        <v>38.810000000000016</v>
      </c>
      <c r="M161" s="752">
        <v>2</v>
      </c>
      <c r="N161" s="753">
        <v>77.620000000000033</v>
      </c>
    </row>
    <row r="162" spans="1:14" ht="14.4" customHeight="1" x14ac:dyDescent="0.3">
      <c r="A162" s="747" t="s">
        <v>584</v>
      </c>
      <c r="B162" s="748" t="s">
        <v>585</v>
      </c>
      <c r="C162" s="749" t="s">
        <v>597</v>
      </c>
      <c r="D162" s="750" t="s">
        <v>598</v>
      </c>
      <c r="E162" s="751">
        <v>50113001</v>
      </c>
      <c r="F162" s="750" t="s">
        <v>608</v>
      </c>
      <c r="G162" s="749" t="s">
        <v>609</v>
      </c>
      <c r="H162" s="749">
        <v>100616</v>
      </c>
      <c r="I162" s="749">
        <v>616</v>
      </c>
      <c r="J162" s="749" t="s">
        <v>883</v>
      </c>
      <c r="K162" s="749" t="s">
        <v>884</v>
      </c>
      <c r="L162" s="752">
        <v>119.11000000000001</v>
      </c>
      <c r="M162" s="752">
        <v>1</v>
      </c>
      <c r="N162" s="753">
        <v>119.11000000000001</v>
      </c>
    </row>
    <row r="163" spans="1:14" ht="14.4" customHeight="1" x14ac:dyDescent="0.3">
      <c r="A163" s="747" t="s">
        <v>584</v>
      </c>
      <c r="B163" s="748" t="s">
        <v>585</v>
      </c>
      <c r="C163" s="749" t="s">
        <v>597</v>
      </c>
      <c r="D163" s="750" t="s">
        <v>598</v>
      </c>
      <c r="E163" s="751">
        <v>50113001</v>
      </c>
      <c r="F163" s="750" t="s">
        <v>608</v>
      </c>
      <c r="G163" s="749" t="s">
        <v>609</v>
      </c>
      <c r="H163" s="749">
        <v>148578</v>
      </c>
      <c r="I163" s="749">
        <v>48578</v>
      </c>
      <c r="J163" s="749" t="s">
        <v>885</v>
      </c>
      <c r="K163" s="749" t="s">
        <v>886</v>
      </c>
      <c r="L163" s="752">
        <v>54.98</v>
      </c>
      <c r="M163" s="752">
        <v>1</v>
      </c>
      <c r="N163" s="753">
        <v>54.98</v>
      </c>
    </row>
    <row r="164" spans="1:14" ht="14.4" customHeight="1" x14ac:dyDescent="0.3">
      <c r="A164" s="747" t="s">
        <v>584</v>
      </c>
      <c r="B164" s="748" t="s">
        <v>585</v>
      </c>
      <c r="C164" s="749" t="s">
        <v>597</v>
      </c>
      <c r="D164" s="750" t="s">
        <v>598</v>
      </c>
      <c r="E164" s="751">
        <v>50113001</v>
      </c>
      <c r="F164" s="750" t="s">
        <v>608</v>
      </c>
      <c r="G164" s="749" t="s">
        <v>609</v>
      </c>
      <c r="H164" s="749">
        <v>848632</v>
      </c>
      <c r="I164" s="749">
        <v>125315</v>
      </c>
      <c r="J164" s="749" t="s">
        <v>885</v>
      </c>
      <c r="K164" s="749" t="s">
        <v>887</v>
      </c>
      <c r="L164" s="752">
        <v>58.2</v>
      </c>
      <c r="M164" s="752">
        <v>1</v>
      </c>
      <c r="N164" s="753">
        <v>58.2</v>
      </c>
    </row>
    <row r="165" spans="1:14" ht="14.4" customHeight="1" x14ac:dyDescent="0.3">
      <c r="A165" s="747" t="s">
        <v>584</v>
      </c>
      <c r="B165" s="748" t="s">
        <v>585</v>
      </c>
      <c r="C165" s="749" t="s">
        <v>597</v>
      </c>
      <c r="D165" s="750" t="s">
        <v>598</v>
      </c>
      <c r="E165" s="751">
        <v>50113001</v>
      </c>
      <c r="F165" s="750" t="s">
        <v>608</v>
      </c>
      <c r="G165" s="749" t="s">
        <v>609</v>
      </c>
      <c r="H165" s="749">
        <v>132090</v>
      </c>
      <c r="I165" s="749">
        <v>32090</v>
      </c>
      <c r="J165" s="749" t="s">
        <v>888</v>
      </c>
      <c r="K165" s="749" t="s">
        <v>889</v>
      </c>
      <c r="L165" s="752">
        <v>27.35</v>
      </c>
      <c r="M165" s="752">
        <v>1</v>
      </c>
      <c r="N165" s="753">
        <v>27.35</v>
      </c>
    </row>
    <row r="166" spans="1:14" ht="14.4" customHeight="1" x14ac:dyDescent="0.3">
      <c r="A166" s="747" t="s">
        <v>584</v>
      </c>
      <c r="B166" s="748" t="s">
        <v>585</v>
      </c>
      <c r="C166" s="749" t="s">
        <v>597</v>
      </c>
      <c r="D166" s="750" t="s">
        <v>598</v>
      </c>
      <c r="E166" s="751">
        <v>50113001</v>
      </c>
      <c r="F166" s="750" t="s">
        <v>608</v>
      </c>
      <c r="G166" s="749" t="s">
        <v>609</v>
      </c>
      <c r="H166" s="749">
        <v>132083</v>
      </c>
      <c r="I166" s="749">
        <v>32083</v>
      </c>
      <c r="J166" s="749" t="s">
        <v>890</v>
      </c>
      <c r="K166" s="749" t="s">
        <v>891</v>
      </c>
      <c r="L166" s="752">
        <v>23.03</v>
      </c>
      <c r="M166" s="752">
        <v>14</v>
      </c>
      <c r="N166" s="753">
        <v>322.42</v>
      </c>
    </row>
    <row r="167" spans="1:14" ht="14.4" customHeight="1" x14ac:dyDescent="0.3">
      <c r="A167" s="747" t="s">
        <v>584</v>
      </c>
      <c r="B167" s="748" t="s">
        <v>585</v>
      </c>
      <c r="C167" s="749" t="s">
        <v>597</v>
      </c>
      <c r="D167" s="750" t="s">
        <v>598</v>
      </c>
      <c r="E167" s="751">
        <v>50113001</v>
      </c>
      <c r="F167" s="750" t="s">
        <v>608</v>
      </c>
      <c r="G167" s="749" t="s">
        <v>609</v>
      </c>
      <c r="H167" s="749">
        <v>159672</v>
      </c>
      <c r="I167" s="749">
        <v>59672</v>
      </c>
      <c r="J167" s="749" t="s">
        <v>892</v>
      </c>
      <c r="K167" s="749" t="s">
        <v>893</v>
      </c>
      <c r="L167" s="752">
        <v>47.05</v>
      </c>
      <c r="M167" s="752">
        <v>1</v>
      </c>
      <c r="N167" s="753">
        <v>47.05</v>
      </c>
    </row>
    <row r="168" spans="1:14" ht="14.4" customHeight="1" x14ac:dyDescent="0.3">
      <c r="A168" s="747" t="s">
        <v>584</v>
      </c>
      <c r="B168" s="748" t="s">
        <v>585</v>
      </c>
      <c r="C168" s="749" t="s">
        <v>597</v>
      </c>
      <c r="D168" s="750" t="s">
        <v>598</v>
      </c>
      <c r="E168" s="751">
        <v>50113001</v>
      </c>
      <c r="F168" s="750" t="s">
        <v>608</v>
      </c>
      <c r="G168" s="749" t="s">
        <v>651</v>
      </c>
      <c r="H168" s="749">
        <v>190958</v>
      </c>
      <c r="I168" s="749">
        <v>190958</v>
      </c>
      <c r="J168" s="749" t="s">
        <v>894</v>
      </c>
      <c r="K168" s="749" t="s">
        <v>895</v>
      </c>
      <c r="L168" s="752">
        <v>140.72000000000003</v>
      </c>
      <c r="M168" s="752">
        <v>1</v>
      </c>
      <c r="N168" s="753">
        <v>140.72000000000003</v>
      </c>
    </row>
    <row r="169" spans="1:14" ht="14.4" customHeight="1" x14ac:dyDescent="0.3">
      <c r="A169" s="747" t="s">
        <v>584</v>
      </c>
      <c r="B169" s="748" t="s">
        <v>585</v>
      </c>
      <c r="C169" s="749" t="s">
        <v>597</v>
      </c>
      <c r="D169" s="750" t="s">
        <v>598</v>
      </c>
      <c r="E169" s="751">
        <v>50113001</v>
      </c>
      <c r="F169" s="750" t="s">
        <v>608</v>
      </c>
      <c r="G169" s="749" t="s">
        <v>651</v>
      </c>
      <c r="H169" s="749">
        <v>124231</v>
      </c>
      <c r="I169" s="749">
        <v>124231</v>
      </c>
      <c r="J169" s="749" t="s">
        <v>896</v>
      </c>
      <c r="K169" s="749" t="s">
        <v>897</v>
      </c>
      <c r="L169" s="752">
        <v>220.4</v>
      </c>
      <c r="M169" s="752">
        <v>1</v>
      </c>
      <c r="N169" s="753">
        <v>220.4</v>
      </c>
    </row>
    <row r="170" spans="1:14" ht="14.4" customHeight="1" x14ac:dyDescent="0.3">
      <c r="A170" s="747" t="s">
        <v>584</v>
      </c>
      <c r="B170" s="748" t="s">
        <v>585</v>
      </c>
      <c r="C170" s="749" t="s">
        <v>597</v>
      </c>
      <c r="D170" s="750" t="s">
        <v>598</v>
      </c>
      <c r="E170" s="751">
        <v>50113001</v>
      </c>
      <c r="F170" s="750" t="s">
        <v>608</v>
      </c>
      <c r="G170" s="749" t="s">
        <v>651</v>
      </c>
      <c r="H170" s="749">
        <v>47465</v>
      </c>
      <c r="I170" s="749">
        <v>47465</v>
      </c>
      <c r="J170" s="749" t="s">
        <v>898</v>
      </c>
      <c r="K170" s="749" t="s">
        <v>899</v>
      </c>
      <c r="L170" s="752">
        <v>232.40000000000012</v>
      </c>
      <c r="M170" s="752">
        <v>1</v>
      </c>
      <c r="N170" s="753">
        <v>232.40000000000012</v>
      </c>
    </row>
    <row r="171" spans="1:14" ht="14.4" customHeight="1" x14ac:dyDescent="0.3">
      <c r="A171" s="747" t="s">
        <v>584</v>
      </c>
      <c r="B171" s="748" t="s">
        <v>585</v>
      </c>
      <c r="C171" s="749" t="s">
        <v>597</v>
      </c>
      <c r="D171" s="750" t="s">
        <v>598</v>
      </c>
      <c r="E171" s="751">
        <v>50113001</v>
      </c>
      <c r="F171" s="750" t="s">
        <v>608</v>
      </c>
      <c r="G171" s="749" t="s">
        <v>651</v>
      </c>
      <c r="H171" s="749">
        <v>214628</v>
      </c>
      <c r="I171" s="749">
        <v>214628</v>
      </c>
      <c r="J171" s="749" t="s">
        <v>900</v>
      </c>
      <c r="K171" s="749" t="s">
        <v>901</v>
      </c>
      <c r="L171" s="752">
        <v>71.8</v>
      </c>
      <c r="M171" s="752">
        <v>1</v>
      </c>
      <c r="N171" s="753">
        <v>71.8</v>
      </c>
    </row>
    <row r="172" spans="1:14" ht="14.4" customHeight="1" x14ac:dyDescent="0.3">
      <c r="A172" s="747" t="s">
        <v>584</v>
      </c>
      <c r="B172" s="748" t="s">
        <v>585</v>
      </c>
      <c r="C172" s="749" t="s">
        <v>597</v>
      </c>
      <c r="D172" s="750" t="s">
        <v>598</v>
      </c>
      <c r="E172" s="751">
        <v>50113001</v>
      </c>
      <c r="F172" s="750" t="s">
        <v>608</v>
      </c>
      <c r="G172" s="749" t="s">
        <v>651</v>
      </c>
      <c r="H172" s="749">
        <v>131934</v>
      </c>
      <c r="I172" s="749">
        <v>31934</v>
      </c>
      <c r="J172" s="749" t="s">
        <v>902</v>
      </c>
      <c r="K172" s="749" t="s">
        <v>903</v>
      </c>
      <c r="L172" s="752">
        <v>49.820000000000014</v>
      </c>
      <c r="M172" s="752">
        <v>2</v>
      </c>
      <c r="N172" s="753">
        <v>99.640000000000029</v>
      </c>
    </row>
    <row r="173" spans="1:14" ht="14.4" customHeight="1" x14ac:dyDescent="0.3">
      <c r="A173" s="747" t="s">
        <v>584</v>
      </c>
      <c r="B173" s="748" t="s">
        <v>585</v>
      </c>
      <c r="C173" s="749" t="s">
        <v>597</v>
      </c>
      <c r="D173" s="750" t="s">
        <v>598</v>
      </c>
      <c r="E173" s="751">
        <v>50113001</v>
      </c>
      <c r="F173" s="750" t="s">
        <v>608</v>
      </c>
      <c r="G173" s="749" t="s">
        <v>586</v>
      </c>
      <c r="H173" s="749">
        <v>201082</v>
      </c>
      <c r="I173" s="749">
        <v>201082</v>
      </c>
      <c r="J173" s="749" t="s">
        <v>904</v>
      </c>
      <c r="K173" s="749" t="s">
        <v>905</v>
      </c>
      <c r="L173" s="752">
        <v>87.620000000000019</v>
      </c>
      <c r="M173" s="752">
        <v>2</v>
      </c>
      <c r="N173" s="753">
        <v>175.24000000000004</v>
      </c>
    </row>
    <row r="174" spans="1:14" ht="14.4" customHeight="1" x14ac:dyDescent="0.3">
      <c r="A174" s="747" t="s">
        <v>584</v>
      </c>
      <c r="B174" s="748" t="s">
        <v>585</v>
      </c>
      <c r="C174" s="749" t="s">
        <v>597</v>
      </c>
      <c r="D174" s="750" t="s">
        <v>598</v>
      </c>
      <c r="E174" s="751">
        <v>50113001</v>
      </c>
      <c r="F174" s="750" t="s">
        <v>608</v>
      </c>
      <c r="G174" s="749" t="s">
        <v>609</v>
      </c>
      <c r="H174" s="749">
        <v>184785</v>
      </c>
      <c r="I174" s="749">
        <v>84785</v>
      </c>
      <c r="J174" s="749" t="s">
        <v>906</v>
      </c>
      <c r="K174" s="749" t="s">
        <v>907</v>
      </c>
      <c r="L174" s="752">
        <v>192.98</v>
      </c>
      <c r="M174" s="752">
        <v>1</v>
      </c>
      <c r="N174" s="753">
        <v>192.98</v>
      </c>
    </row>
    <row r="175" spans="1:14" ht="14.4" customHeight="1" x14ac:dyDescent="0.3">
      <c r="A175" s="747" t="s">
        <v>584</v>
      </c>
      <c r="B175" s="748" t="s">
        <v>585</v>
      </c>
      <c r="C175" s="749" t="s">
        <v>597</v>
      </c>
      <c r="D175" s="750" t="s">
        <v>598</v>
      </c>
      <c r="E175" s="751">
        <v>50113001</v>
      </c>
      <c r="F175" s="750" t="s">
        <v>608</v>
      </c>
      <c r="G175" s="749" t="s">
        <v>609</v>
      </c>
      <c r="H175" s="749">
        <v>184325</v>
      </c>
      <c r="I175" s="749">
        <v>84325</v>
      </c>
      <c r="J175" s="749" t="s">
        <v>906</v>
      </c>
      <c r="K175" s="749" t="s">
        <v>908</v>
      </c>
      <c r="L175" s="752">
        <v>76.75</v>
      </c>
      <c r="M175" s="752">
        <v>1</v>
      </c>
      <c r="N175" s="753">
        <v>76.75</v>
      </c>
    </row>
    <row r="176" spans="1:14" ht="14.4" customHeight="1" x14ac:dyDescent="0.3">
      <c r="A176" s="747" t="s">
        <v>584</v>
      </c>
      <c r="B176" s="748" t="s">
        <v>585</v>
      </c>
      <c r="C176" s="749" t="s">
        <v>597</v>
      </c>
      <c r="D176" s="750" t="s">
        <v>598</v>
      </c>
      <c r="E176" s="751">
        <v>50113001</v>
      </c>
      <c r="F176" s="750" t="s">
        <v>608</v>
      </c>
      <c r="G176" s="749" t="s">
        <v>609</v>
      </c>
      <c r="H176" s="749">
        <v>112023</v>
      </c>
      <c r="I176" s="749">
        <v>12023</v>
      </c>
      <c r="J176" s="749" t="s">
        <v>909</v>
      </c>
      <c r="K176" s="749" t="s">
        <v>910</v>
      </c>
      <c r="L176" s="752">
        <v>72.33</v>
      </c>
      <c r="M176" s="752">
        <v>1</v>
      </c>
      <c r="N176" s="753">
        <v>72.33</v>
      </c>
    </row>
    <row r="177" spans="1:14" ht="14.4" customHeight="1" x14ac:dyDescent="0.3">
      <c r="A177" s="747" t="s">
        <v>584</v>
      </c>
      <c r="B177" s="748" t="s">
        <v>585</v>
      </c>
      <c r="C177" s="749" t="s">
        <v>597</v>
      </c>
      <c r="D177" s="750" t="s">
        <v>598</v>
      </c>
      <c r="E177" s="751">
        <v>50113001</v>
      </c>
      <c r="F177" s="750" t="s">
        <v>608</v>
      </c>
      <c r="G177" s="749" t="s">
        <v>609</v>
      </c>
      <c r="H177" s="749">
        <v>840333</v>
      </c>
      <c r="I177" s="749">
        <v>0</v>
      </c>
      <c r="J177" s="749" t="s">
        <v>911</v>
      </c>
      <c r="K177" s="749" t="s">
        <v>586</v>
      </c>
      <c r="L177" s="752">
        <v>23.459999999999994</v>
      </c>
      <c r="M177" s="752">
        <v>9</v>
      </c>
      <c r="N177" s="753">
        <v>211.13999999999996</v>
      </c>
    </row>
    <row r="178" spans="1:14" ht="14.4" customHeight="1" x14ac:dyDescent="0.3">
      <c r="A178" s="747" t="s">
        <v>584</v>
      </c>
      <c r="B178" s="748" t="s">
        <v>585</v>
      </c>
      <c r="C178" s="749" t="s">
        <v>597</v>
      </c>
      <c r="D178" s="750" t="s">
        <v>598</v>
      </c>
      <c r="E178" s="751">
        <v>50113001</v>
      </c>
      <c r="F178" s="750" t="s">
        <v>608</v>
      </c>
      <c r="G178" s="749" t="s">
        <v>609</v>
      </c>
      <c r="H178" s="749">
        <v>100643</v>
      </c>
      <c r="I178" s="749">
        <v>643</v>
      </c>
      <c r="J178" s="749" t="s">
        <v>912</v>
      </c>
      <c r="K178" s="749" t="s">
        <v>913</v>
      </c>
      <c r="L178" s="752">
        <v>63.639999999999993</v>
      </c>
      <c r="M178" s="752">
        <v>12</v>
      </c>
      <c r="N178" s="753">
        <v>763.68</v>
      </c>
    </row>
    <row r="179" spans="1:14" ht="14.4" customHeight="1" x14ac:dyDescent="0.3">
      <c r="A179" s="747" t="s">
        <v>584</v>
      </c>
      <c r="B179" s="748" t="s">
        <v>585</v>
      </c>
      <c r="C179" s="749" t="s">
        <v>597</v>
      </c>
      <c r="D179" s="750" t="s">
        <v>598</v>
      </c>
      <c r="E179" s="751">
        <v>50113001</v>
      </c>
      <c r="F179" s="750" t="s">
        <v>608</v>
      </c>
      <c r="G179" s="749" t="s">
        <v>609</v>
      </c>
      <c r="H179" s="749">
        <v>100641</v>
      </c>
      <c r="I179" s="749">
        <v>641</v>
      </c>
      <c r="J179" s="749" t="s">
        <v>914</v>
      </c>
      <c r="K179" s="749" t="s">
        <v>915</v>
      </c>
      <c r="L179" s="752">
        <v>31.24</v>
      </c>
      <c r="M179" s="752">
        <v>8</v>
      </c>
      <c r="N179" s="753">
        <v>249.92</v>
      </c>
    </row>
    <row r="180" spans="1:14" ht="14.4" customHeight="1" x14ac:dyDescent="0.3">
      <c r="A180" s="747" t="s">
        <v>584</v>
      </c>
      <c r="B180" s="748" t="s">
        <v>585</v>
      </c>
      <c r="C180" s="749" t="s">
        <v>597</v>
      </c>
      <c r="D180" s="750" t="s">
        <v>598</v>
      </c>
      <c r="E180" s="751">
        <v>50113001</v>
      </c>
      <c r="F180" s="750" t="s">
        <v>608</v>
      </c>
      <c r="G180" s="749" t="s">
        <v>609</v>
      </c>
      <c r="H180" s="749">
        <v>148673</v>
      </c>
      <c r="I180" s="749">
        <v>148673</v>
      </c>
      <c r="J180" s="749" t="s">
        <v>916</v>
      </c>
      <c r="K180" s="749" t="s">
        <v>917</v>
      </c>
      <c r="L180" s="752">
        <v>146.30750000000003</v>
      </c>
      <c r="M180" s="752">
        <v>4</v>
      </c>
      <c r="N180" s="753">
        <v>585.23000000000013</v>
      </c>
    </row>
    <row r="181" spans="1:14" ht="14.4" customHeight="1" x14ac:dyDescent="0.3">
      <c r="A181" s="747" t="s">
        <v>584</v>
      </c>
      <c r="B181" s="748" t="s">
        <v>585</v>
      </c>
      <c r="C181" s="749" t="s">
        <v>597</v>
      </c>
      <c r="D181" s="750" t="s">
        <v>598</v>
      </c>
      <c r="E181" s="751">
        <v>50113001</v>
      </c>
      <c r="F181" s="750" t="s">
        <v>608</v>
      </c>
      <c r="G181" s="749" t="s">
        <v>609</v>
      </c>
      <c r="H181" s="749">
        <v>201608</v>
      </c>
      <c r="I181" s="749">
        <v>201608</v>
      </c>
      <c r="J181" s="749" t="s">
        <v>918</v>
      </c>
      <c r="K181" s="749" t="s">
        <v>919</v>
      </c>
      <c r="L181" s="752">
        <v>36.150000000000006</v>
      </c>
      <c r="M181" s="752">
        <v>2</v>
      </c>
      <c r="N181" s="753">
        <v>72.300000000000011</v>
      </c>
    </row>
    <row r="182" spans="1:14" ht="14.4" customHeight="1" x14ac:dyDescent="0.3">
      <c r="A182" s="747" t="s">
        <v>584</v>
      </c>
      <c r="B182" s="748" t="s">
        <v>585</v>
      </c>
      <c r="C182" s="749" t="s">
        <v>597</v>
      </c>
      <c r="D182" s="750" t="s">
        <v>598</v>
      </c>
      <c r="E182" s="751">
        <v>50113001</v>
      </c>
      <c r="F182" s="750" t="s">
        <v>608</v>
      </c>
      <c r="G182" s="749" t="s">
        <v>651</v>
      </c>
      <c r="H182" s="749">
        <v>500566</v>
      </c>
      <c r="I182" s="749">
        <v>500566</v>
      </c>
      <c r="J182" s="749" t="s">
        <v>920</v>
      </c>
      <c r="K182" s="749" t="s">
        <v>921</v>
      </c>
      <c r="L182" s="752">
        <v>576.72</v>
      </c>
      <c r="M182" s="752">
        <v>1</v>
      </c>
      <c r="N182" s="753">
        <v>576.72</v>
      </c>
    </row>
    <row r="183" spans="1:14" ht="14.4" customHeight="1" x14ac:dyDescent="0.3">
      <c r="A183" s="747" t="s">
        <v>584</v>
      </c>
      <c r="B183" s="748" t="s">
        <v>585</v>
      </c>
      <c r="C183" s="749" t="s">
        <v>597</v>
      </c>
      <c r="D183" s="750" t="s">
        <v>598</v>
      </c>
      <c r="E183" s="751">
        <v>50113001</v>
      </c>
      <c r="F183" s="750" t="s">
        <v>608</v>
      </c>
      <c r="G183" s="749" t="s">
        <v>651</v>
      </c>
      <c r="H183" s="749">
        <v>166030</v>
      </c>
      <c r="I183" s="749">
        <v>66030</v>
      </c>
      <c r="J183" s="749" t="s">
        <v>922</v>
      </c>
      <c r="K183" s="749" t="s">
        <v>923</v>
      </c>
      <c r="L183" s="752">
        <v>29.892500000000002</v>
      </c>
      <c r="M183" s="752">
        <v>4</v>
      </c>
      <c r="N183" s="753">
        <v>119.57000000000001</v>
      </c>
    </row>
    <row r="184" spans="1:14" ht="14.4" customHeight="1" x14ac:dyDescent="0.3">
      <c r="A184" s="747" t="s">
        <v>584</v>
      </c>
      <c r="B184" s="748" t="s">
        <v>585</v>
      </c>
      <c r="C184" s="749" t="s">
        <v>597</v>
      </c>
      <c r="D184" s="750" t="s">
        <v>598</v>
      </c>
      <c r="E184" s="751">
        <v>50113001</v>
      </c>
      <c r="F184" s="750" t="s">
        <v>608</v>
      </c>
      <c r="G184" s="749" t="s">
        <v>651</v>
      </c>
      <c r="H184" s="749">
        <v>989453</v>
      </c>
      <c r="I184" s="749">
        <v>146899</v>
      </c>
      <c r="J184" s="749" t="s">
        <v>924</v>
      </c>
      <c r="K184" s="749" t="s">
        <v>925</v>
      </c>
      <c r="L184" s="752">
        <v>45.559333333333335</v>
      </c>
      <c r="M184" s="752">
        <v>15</v>
      </c>
      <c r="N184" s="753">
        <v>683.39</v>
      </c>
    </row>
    <row r="185" spans="1:14" ht="14.4" customHeight="1" x14ac:dyDescent="0.3">
      <c r="A185" s="747" t="s">
        <v>584</v>
      </c>
      <c r="B185" s="748" t="s">
        <v>585</v>
      </c>
      <c r="C185" s="749" t="s">
        <v>597</v>
      </c>
      <c r="D185" s="750" t="s">
        <v>598</v>
      </c>
      <c r="E185" s="751">
        <v>50113002</v>
      </c>
      <c r="F185" s="750" t="s">
        <v>926</v>
      </c>
      <c r="G185" s="749" t="s">
        <v>609</v>
      </c>
      <c r="H185" s="749">
        <v>103414</v>
      </c>
      <c r="I185" s="749">
        <v>3414</v>
      </c>
      <c r="J185" s="749" t="s">
        <v>927</v>
      </c>
      <c r="K185" s="749" t="s">
        <v>928</v>
      </c>
      <c r="L185" s="752">
        <v>2490.2233333333338</v>
      </c>
      <c r="M185" s="752">
        <v>6</v>
      </c>
      <c r="N185" s="753">
        <v>14941.340000000002</v>
      </c>
    </row>
    <row r="186" spans="1:14" ht="14.4" customHeight="1" x14ac:dyDescent="0.3">
      <c r="A186" s="747" t="s">
        <v>584</v>
      </c>
      <c r="B186" s="748" t="s">
        <v>585</v>
      </c>
      <c r="C186" s="749" t="s">
        <v>597</v>
      </c>
      <c r="D186" s="750" t="s">
        <v>598</v>
      </c>
      <c r="E186" s="751">
        <v>50113006</v>
      </c>
      <c r="F186" s="750" t="s">
        <v>929</v>
      </c>
      <c r="G186" s="749" t="s">
        <v>609</v>
      </c>
      <c r="H186" s="749">
        <v>217042</v>
      </c>
      <c r="I186" s="749">
        <v>217042</v>
      </c>
      <c r="J186" s="749" t="s">
        <v>930</v>
      </c>
      <c r="K186" s="749" t="s">
        <v>931</v>
      </c>
      <c r="L186" s="752">
        <v>124.2</v>
      </c>
      <c r="M186" s="752">
        <v>8</v>
      </c>
      <c r="N186" s="753">
        <v>993.6</v>
      </c>
    </row>
    <row r="187" spans="1:14" ht="14.4" customHeight="1" x14ac:dyDescent="0.3">
      <c r="A187" s="747" t="s">
        <v>584</v>
      </c>
      <c r="B187" s="748" t="s">
        <v>585</v>
      </c>
      <c r="C187" s="749" t="s">
        <v>597</v>
      </c>
      <c r="D187" s="750" t="s">
        <v>598</v>
      </c>
      <c r="E187" s="751">
        <v>50113006</v>
      </c>
      <c r="F187" s="750" t="s">
        <v>929</v>
      </c>
      <c r="G187" s="749" t="s">
        <v>609</v>
      </c>
      <c r="H187" s="749">
        <v>33036</v>
      </c>
      <c r="I187" s="749">
        <v>33036</v>
      </c>
      <c r="J187" s="749" t="s">
        <v>932</v>
      </c>
      <c r="K187" s="749" t="s">
        <v>933</v>
      </c>
      <c r="L187" s="752">
        <v>1380</v>
      </c>
      <c r="M187" s="752">
        <v>1</v>
      </c>
      <c r="N187" s="753">
        <v>1380</v>
      </c>
    </row>
    <row r="188" spans="1:14" ht="14.4" customHeight="1" x14ac:dyDescent="0.3">
      <c r="A188" s="747" t="s">
        <v>584</v>
      </c>
      <c r="B188" s="748" t="s">
        <v>585</v>
      </c>
      <c r="C188" s="749" t="s">
        <v>597</v>
      </c>
      <c r="D188" s="750" t="s">
        <v>598</v>
      </c>
      <c r="E188" s="751">
        <v>50113006</v>
      </c>
      <c r="F188" s="750" t="s">
        <v>929</v>
      </c>
      <c r="G188" s="749" t="s">
        <v>609</v>
      </c>
      <c r="H188" s="749">
        <v>989753</v>
      </c>
      <c r="I188" s="749">
        <v>0</v>
      </c>
      <c r="J188" s="749" t="s">
        <v>934</v>
      </c>
      <c r="K188" s="749" t="s">
        <v>935</v>
      </c>
      <c r="L188" s="752">
        <v>196.08</v>
      </c>
      <c r="M188" s="752">
        <v>2</v>
      </c>
      <c r="N188" s="753">
        <v>392.16</v>
      </c>
    </row>
    <row r="189" spans="1:14" ht="14.4" customHeight="1" x14ac:dyDescent="0.3">
      <c r="A189" s="747" t="s">
        <v>584</v>
      </c>
      <c r="B189" s="748" t="s">
        <v>585</v>
      </c>
      <c r="C189" s="749" t="s">
        <v>597</v>
      </c>
      <c r="D189" s="750" t="s">
        <v>598</v>
      </c>
      <c r="E189" s="751">
        <v>50113006</v>
      </c>
      <c r="F189" s="750" t="s">
        <v>929</v>
      </c>
      <c r="G189" s="749" t="s">
        <v>651</v>
      </c>
      <c r="H189" s="749">
        <v>846765</v>
      </c>
      <c r="I189" s="749">
        <v>33421</v>
      </c>
      <c r="J189" s="749" t="s">
        <v>936</v>
      </c>
      <c r="K189" s="749" t="s">
        <v>937</v>
      </c>
      <c r="L189" s="752">
        <v>135.6</v>
      </c>
      <c r="M189" s="752">
        <v>5</v>
      </c>
      <c r="N189" s="753">
        <v>678</v>
      </c>
    </row>
    <row r="190" spans="1:14" ht="14.4" customHeight="1" x14ac:dyDescent="0.3">
      <c r="A190" s="747" t="s">
        <v>584</v>
      </c>
      <c r="B190" s="748" t="s">
        <v>585</v>
      </c>
      <c r="C190" s="749" t="s">
        <v>597</v>
      </c>
      <c r="D190" s="750" t="s">
        <v>598</v>
      </c>
      <c r="E190" s="751">
        <v>50113006</v>
      </c>
      <c r="F190" s="750" t="s">
        <v>929</v>
      </c>
      <c r="G190" s="749" t="s">
        <v>651</v>
      </c>
      <c r="H190" s="749">
        <v>846766</v>
      </c>
      <c r="I190" s="749">
        <v>33420</v>
      </c>
      <c r="J190" s="749" t="s">
        <v>938</v>
      </c>
      <c r="K190" s="749" t="s">
        <v>937</v>
      </c>
      <c r="L190" s="752">
        <v>135.59999999999997</v>
      </c>
      <c r="M190" s="752">
        <v>5</v>
      </c>
      <c r="N190" s="753">
        <v>677.99999999999989</v>
      </c>
    </row>
    <row r="191" spans="1:14" ht="14.4" customHeight="1" x14ac:dyDescent="0.3">
      <c r="A191" s="747" t="s">
        <v>584</v>
      </c>
      <c r="B191" s="748" t="s">
        <v>585</v>
      </c>
      <c r="C191" s="749" t="s">
        <v>597</v>
      </c>
      <c r="D191" s="750" t="s">
        <v>598</v>
      </c>
      <c r="E191" s="751">
        <v>50113006</v>
      </c>
      <c r="F191" s="750" t="s">
        <v>929</v>
      </c>
      <c r="G191" s="749" t="s">
        <v>651</v>
      </c>
      <c r="H191" s="749">
        <v>987792</v>
      </c>
      <c r="I191" s="749">
        <v>33749</v>
      </c>
      <c r="J191" s="749" t="s">
        <v>939</v>
      </c>
      <c r="K191" s="749" t="s">
        <v>940</v>
      </c>
      <c r="L191" s="752">
        <v>111.95</v>
      </c>
      <c r="M191" s="752">
        <v>4</v>
      </c>
      <c r="N191" s="753">
        <v>447.8</v>
      </c>
    </row>
    <row r="192" spans="1:14" ht="14.4" customHeight="1" x14ac:dyDescent="0.3">
      <c r="A192" s="747" t="s">
        <v>584</v>
      </c>
      <c r="B192" s="748" t="s">
        <v>585</v>
      </c>
      <c r="C192" s="749" t="s">
        <v>597</v>
      </c>
      <c r="D192" s="750" t="s">
        <v>598</v>
      </c>
      <c r="E192" s="751">
        <v>50113006</v>
      </c>
      <c r="F192" s="750" t="s">
        <v>929</v>
      </c>
      <c r="G192" s="749" t="s">
        <v>651</v>
      </c>
      <c r="H192" s="749">
        <v>33751</v>
      </c>
      <c r="I192" s="749">
        <v>33751</v>
      </c>
      <c r="J192" s="749" t="s">
        <v>941</v>
      </c>
      <c r="K192" s="749" t="s">
        <v>940</v>
      </c>
      <c r="L192" s="752">
        <v>111.94999999999999</v>
      </c>
      <c r="M192" s="752">
        <v>4</v>
      </c>
      <c r="N192" s="753">
        <v>447.79999999999995</v>
      </c>
    </row>
    <row r="193" spans="1:14" ht="14.4" customHeight="1" x14ac:dyDescent="0.3">
      <c r="A193" s="747" t="s">
        <v>584</v>
      </c>
      <c r="B193" s="748" t="s">
        <v>585</v>
      </c>
      <c r="C193" s="749" t="s">
        <v>597</v>
      </c>
      <c r="D193" s="750" t="s">
        <v>598</v>
      </c>
      <c r="E193" s="751">
        <v>50113006</v>
      </c>
      <c r="F193" s="750" t="s">
        <v>929</v>
      </c>
      <c r="G193" s="749" t="s">
        <v>609</v>
      </c>
      <c r="H193" s="749">
        <v>988740</v>
      </c>
      <c r="I193" s="749">
        <v>0</v>
      </c>
      <c r="J193" s="749" t="s">
        <v>942</v>
      </c>
      <c r="K193" s="749" t="s">
        <v>586</v>
      </c>
      <c r="L193" s="752">
        <v>253.76</v>
      </c>
      <c r="M193" s="752">
        <v>24</v>
      </c>
      <c r="N193" s="753">
        <v>6090.24</v>
      </c>
    </row>
    <row r="194" spans="1:14" ht="14.4" customHeight="1" x14ac:dyDescent="0.3">
      <c r="A194" s="747" t="s">
        <v>584</v>
      </c>
      <c r="B194" s="748" t="s">
        <v>585</v>
      </c>
      <c r="C194" s="749" t="s">
        <v>597</v>
      </c>
      <c r="D194" s="750" t="s">
        <v>598</v>
      </c>
      <c r="E194" s="751">
        <v>50113006</v>
      </c>
      <c r="F194" s="750" t="s">
        <v>929</v>
      </c>
      <c r="G194" s="749" t="s">
        <v>609</v>
      </c>
      <c r="H194" s="749">
        <v>217052</v>
      </c>
      <c r="I194" s="749">
        <v>217052</v>
      </c>
      <c r="J194" s="749" t="s">
        <v>943</v>
      </c>
      <c r="K194" s="749" t="s">
        <v>944</v>
      </c>
      <c r="L194" s="752">
        <v>2000.47</v>
      </c>
      <c r="M194" s="752">
        <v>9</v>
      </c>
      <c r="N194" s="753">
        <v>18004.23</v>
      </c>
    </row>
    <row r="195" spans="1:14" ht="14.4" customHeight="1" x14ac:dyDescent="0.3">
      <c r="A195" s="747" t="s">
        <v>584</v>
      </c>
      <c r="B195" s="748" t="s">
        <v>585</v>
      </c>
      <c r="C195" s="749" t="s">
        <v>597</v>
      </c>
      <c r="D195" s="750" t="s">
        <v>598</v>
      </c>
      <c r="E195" s="751">
        <v>50113006</v>
      </c>
      <c r="F195" s="750" t="s">
        <v>929</v>
      </c>
      <c r="G195" s="749" t="s">
        <v>651</v>
      </c>
      <c r="H195" s="749">
        <v>133220</v>
      </c>
      <c r="I195" s="749">
        <v>33220</v>
      </c>
      <c r="J195" s="749" t="s">
        <v>945</v>
      </c>
      <c r="K195" s="749" t="s">
        <v>946</v>
      </c>
      <c r="L195" s="752">
        <v>195.99</v>
      </c>
      <c r="M195" s="752">
        <v>1</v>
      </c>
      <c r="N195" s="753">
        <v>195.99</v>
      </c>
    </row>
    <row r="196" spans="1:14" ht="14.4" customHeight="1" x14ac:dyDescent="0.3">
      <c r="A196" s="747" t="s">
        <v>584</v>
      </c>
      <c r="B196" s="748" t="s">
        <v>585</v>
      </c>
      <c r="C196" s="749" t="s">
        <v>597</v>
      </c>
      <c r="D196" s="750" t="s">
        <v>598</v>
      </c>
      <c r="E196" s="751">
        <v>50113008</v>
      </c>
      <c r="F196" s="750" t="s">
        <v>947</v>
      </c>
      <c r="G196" s="749"/>
      <c r="H196" s="749"/>
      <c r="I196" s="749">
        <v>6480</v>
      </c>
      <c r="J196" s="749" t="s">
        <v>948</v>
      </c>
      <c r="K196" s="749" t="s">
        <v>949</v>
      </c>
      <c r="L196" s="752">
        <v>4305.39990234375</v>
      </c>
      <c r="M196" s="752">
        <v>1</v>
      </c>
      <c r="N196" s="753">
        <v>4305.39990234375</v>
      </c>
    </row>
    <row r="197" spans="1:14" ht="14.4" customHeight="1" x14ac:dyDescent="0.3">
      <c r="A197" s="747" t="s">
        <v>584</v>
      </c>
      <c r="B197" s="748" t="s">
        <v>585</v>
      </c>
      <c r="C197" s="749" t="s">
        <v>597</v>
      </c>
      <c r="D197" s="750" t="s">
        <v>598</v>
      </c>
      <c r="E197" s="751">
        <v>50113008</v>
      </c>
      <c r="F197" s="750" t="s">
        <v>947</v>
      </c>
      <c r="G197" s="749"/>
      <c r="H197" s="749"/>
      <c r="I197" s="749">
        <v>212531</v>
      </c>
      <c r="J197" s="749" t="s">
        <v>948</v>
      </c>
      <c r="K197" s="749" t="s">
        <v>950</v>
      </c>
      <c r="L197" s="752">
        <v>8610.7998046875</v>
      </c>
      <c r="M197" s="752">
        <v>1</v>
      </c>
      <c r="N197" s="753">
        <v>8610.7998046875</v>
      </c>
    </row>
    <row r="198" spans="1:14" ht="14.4" customHeight="1" x14ac:dyDescent="0.3">
      <c r="A198" s="747" t="s">
        <v>584</v>
      </c>
      <c r="B198" s="748" t="s">
        <v>585</v>
      </c>
      <c r="C198" s="749" t="s">
        <v>597</v>
      </c>
      <c r="D198" s="750" t="s">
        <v>598</v>
      </c>
      <c r="E198" s="751">
        <v>50113013</v>
      </c>
      <c r="F198" s="750" t="s">
        <v>951</v>
      </c>
      <c r="G198" s="749" t="s">
        <v>651</v>
      </c>
      <c r="H198" s="749">
        <v>203097</v>
      </c>
      <c r="I198" s="749">
        <v>203097</v>
      </c>
      <c r="J198" s="749" t="s">
        <v>952</v>
      </c>
      <c r="K198" s="749" t="s">
        <v>953</v>
      </c>
      <c r="L198" s="752">
        <v>167.35477272727272</v>
      </c>
      <c r="M198" s="752">
        <v>44</v>
      </c>
      <c r="N198" s="753">
        <v>7363.61</v>
      </c>
    </row>
    <row r="199" spans="1:14" ht="14.4" customHeight="1" x14ac:dyDescent="0.3">
      <c r="A199" s="747" t="s">
        <v>584</v>
      </c>
      <c r="B199" s="748" t="s">
        <v>585</v>
      </c>
      <c r="C199" s="749" t="s">
        <v>597</v>
      </c>
      <c r="D199" s="750" t="s">
        <v>598</v>
      </c>
      <c r="E199" s="751">
        <v>50113013</v>
      </c>
      <c r="F199" s="750" t="s">
        <v>951</v>
      </c>
      <c r="G199" s="749" t="s">
        <v>609</v>
      </c>
      <c r="H199" s="749">
        <v>172972</v>
      </c>
      <c r="I199" s="749">
        <v>72972</v>
      </c>
      <c r="J199" s="749" t="s">
        <v>954</v>
      </c>
      <c r="K199" s="749" t="s">
        <v>955</v>
      </c>
      <c r="L199" s="752">
        <v>181.59187500000002</v>
      </c>
      <c r="M199" s="752">
        <v>179.2</v>
      </c>
      <c r="N199" s="753">
        <v>32541.264000000003</v>
      </c>
    </row>
    <row r="200" spans="1:14" ht="14.4" customHeight="1" x14ac:dyDescent="0.3">
      <c r="A200" s="747" t="s">
        <v>584</v>
      </c>
      <c r="B200" s="748" t="s">
        <v>585</v>
      </c>
      <c r="C200" s="749" t="s">
        <v>597</v>
      </c>
      <c r="D200" s="750" t="s">
        <v>598</v>
      </c>
      <c r="E200" s="751">
        <v>50113013</v>
      </c>
      <c r="F200" s="750" t="s">
        <v>951</v>
      </c>
      <c r="G200" s="749" t="s">
        <v>609</v>
      </c>
      <c r="H200" s="749">
        <v>164831</v>
      </c>
      <c r="I200" s="749">
        <v>64831</v>
      </c>
      <c r="J200" s="749" t="s">
        <v>956</v>
      </c>
      <c r="K200" s="749" t="s">
        <v>957</v>
      </c>
      <c r="L200" s="752">
        <v>220.73780219780221</v>
      </c>
      <c r="M200" s="752">
        <v>9.1</v>
      </c>
      <c r="N200" s="753">
        <v>2008.7139999999999</v>
      </c>
    </row>
    <row r="201" spans="1:14" ht="14.4" customHeight="1" x14ac:dyDescent="0.3">
      <c r="A201" s="747" t="s">
        <v>584</v>
      </c>
      <c r="B201" s="748" t="s">
        <v>585</v>
      </c>
      <c r="C201" s="749" t="s">
        <v>597</v>
      </c>
      <c r="D201" s="750" t="s">
        <v>598</v>
      </c>
      <c r="E201" s="751">
        <v>50113013</v>
      </c>
      <c r="F201" s="750" t="s">
        <v>951</v>
      </c>
      <c r="G201" s="749" t="s">
        <v>609</v>
      </c>
      <c r="H201" s="749">
        <v>164835</v>
      </c>
      <c r="I201" s="749">
        <v>64835</v>
      </c>
      <c r="J201" s="749" t="s">
        <v>958</v>
      </c>
      <c r="K201" s="749" t="s">
        <v>959</v>
      </c>
      <c r="L201" s="752">
        <v>143.66</v>
      </c>
      <c r="M201" s="752">
        <v>11</v>
      </c>
      <c r="N201" s="753">
        <v>1580.26</v>
      </c>
    </row>
    <row r="202" spans="1:14" ht="14.4" customHeight="1" x14ac:dyDescent="0.3">
      <c r="A202" s="747" t="s">
        <v>584</v>
      </c>
      <c r="B202" s="748" t="s">
        <v>585</v>
      </c>
      <c r="C202" s="749" t="s">
        <v>597</v>
      </c>
      <c r="D202" s="750" t="s">
        <v>598</v>
      </c>
      <c r="E202" s="751">
        <v>50113013</v>
      </c>
      <c r="F202" s="750" t="s">
        <v>951</v>
      </c>
      <c r="G202" s="749" t="s">
        <v>609</v>
      </c>
      <c r="H202" s="749">
        <v>117171</v>
      </c>
      <c r="I202" s="749">
        <v>17171</v>
      </c>
      <c r="J202" s="749" t="s">
        <v>960</v>
      </c>
      <c r="K202" s="749" t="s">
        <v>961</v>
      </c>
      <c r="L202" s="752">
        <v>72.919999999999987</v>
      </c>
      <c r="M202" s="752">
        <v>1</v>
      </c>
      <c r="N202" s="753">
        <v>72.919999999999987</v>
      </c>
    </row>
    <row r="203" spans="1:14" ht="14.4" customHeight="1" x14ac:dyDescent="0.3">
      <c r="A203" s="747" t="s">
        <v>584</v>
      </c>
      <c r="B203" s="748" t="s">
        <v>585</v>
      </c>
      <c r="C203" s="749" t="s">
        <v>597</v>
      </c>
      <c r="D203" s="750" t="s">
        <v>598</v>
      </c>
      <c r="E203" s="751">
        <v>50113013</v>
      </c>
      <c r="F203" s="750" t="s">
        <v>951</v>
      </c>
      <c r="G203" s="749" t="s">
        <v>609</v>
      </c>
      <c r="H203" s="749">
        <v>111706</v>
      </c>
      <c r="I203" s="749">
        <v>11706</v>
      </c>
      <c r="J203" s="749" t="s">
        <v>962</v>
      </c>
      <c r="K203" s="749" t="s">
        <v>963</v>
      </c>
      <c r="L203" s="752">
        <v>524.08000000000004</v>
      </c>
      <c r="M203" s="752">
        <v>3</v>
      </c>
      <c r="N203" s="753">
        <v>1572.2400000000002</v>
      </c>
    </row>
    <row r="204" spans="1:14" ht="14.4" customHeight="1" x14ac:dyDescent="0.3">
      <c r="A204" s="747" t="s">
        <v>584</v>
      </c>
      <c r="B204" s="748" t="s">
        <v>585</v>
      </c>
      <c r="C204" s="749" t="s">
        <v>597</v>
      </c>
      <c r="D204" s="750" t="s">
        <v>598</v>
      </c>
      <c r="E204" s="751">
        <v>50113013</v>
      </c>
      <c r="F204" s="750" t="s">
        <v>951</v>
      </c>
      <c r="G204" s="749" t="s">
        <v>609</v>
      </c>
      <c r="H204" s="749">
        <v>131656</v>
      </c>
      <c r="I204" s="749">
        <v>131656</v>
      </c>
      <c r="J204" s="749" t="s">
        <v>964</v>
      </c>
      <c r="K204" s="749" t="s">
        <v>965</v>
      </c>
      <c r="L204" s="752">
        <v>517</v>
      </c>
      <c r="M204" s="752">
        <v>9</v>
      </c>
      <c r="N204" s="753">
        <v>4653</v>
      </c>
    </row>
    <row r="205" spans="1:14" ht="14.4" customHeight="1" x14ac:dyDescent="0.3">
      <c r="A205" s="747" t="s">
        <v>584</v>
      </c>
      <c r="B205" s="748" t="s">
        <v>585</v>
      </c>
      <c r="C205" s="749" t="s">
        <v>597</v>
      </c>
      <c r="D205" s="750" t="s">
        <v>598</v>
      </c>
      <c r="E205" s="751">
        <v>50113013</v>
      </c>
      <c r="F205" s="750" t="s">
        <v>951</v>
      </c>
      <c r="G205" s="749" t="s">
        <v>609</v>
      </c>
      <c r="H205" s="749">
        <v>162187</v>
      </c>
      <c r="I205" s="749">
        <v>162187</v>
      </c>
      <c r="J205" s="749" t="s">
        <v>966</v>
      </c>
      <c r="K205" s="749" t="s">
        <v>967</v>
      </c>
      <c r="L205" s="752">
        <v>286</v>
      </c>
      <c r="M205" s="752">
        <v>2</v>
      </c>
      <c r="N205" s="753">
        <v>572</v>
      </c>
    </row>
    <row r="206" spans="1:14" ht="14.4" customHeight="1" x14ac:dyDescent="0.3">
      <c r="A206" s="747" t="s">
        <v>584</v>
      </c>
      <c r="B206" s="748" t="s">
        <v>585</v>
      </c>
      <c r="C206" s="749" t="s">
        <v>597</v>
      </c>
      <c r="D206" s="750" t="s">
        <v>598</v>
      </c>
      <c r="E206" s="751">
        <v>50113013</v>
      </c>
      <c r="F206" s="750" t="s">
        <v>951</v>
      </c>
      <c r="G206" s="749" t="s">
        <v>651</v>
      </c>
      <c r="H206" s="749">
        <v>849655</v>
      </c>
      <c r="I206" s="749">
        <v>129836</v>
      </c>
      <c r="J206" s="749" t="s">
        <v>968</v>
      </c>
      <c r="K206" s="749" t="s">
        <v>969</v>
      </c>
      <c r="L206" s="752">
        <v>262.89999999999998</v>
      </c>
      <c r="M206" s="752">
        <v>28.5</v>
      </c>
      <c r="N206" s="753">
        <v>7492.6499999999987</v>
      </c>
    </row>
    <row r="207" spans="1:14" ht="14.4" customHeight="1" x14ac:dyDescent="0.3">
      <c r="A207" s="747" t="s">
        <v>584</v>
      </c>
      <c r="B207" s="748" t="s">
        <v>585</v>
      </c>
      <c r="C207" s="749" t="s">
        <v>597</v>
      </c>
      <c r="D207" s="750" t="s">
        <v>598</v>
      </c>
      <c r="E207" s="751">
        <v>50113013</v>
      </c>
      <c r="F207" s="750" t="s">
        <v>951</v>
      </c>
      <c r="G207" s="749" t="s">
        <v>651</v>
      </c>
      <c r="H207" s="749">
        <v>849887</v>
      </c>
      <c r="I207" s="749">
        <v>129834</v>
      </c>
      <c r="J207" s="749" t="s">
        <v>970</v>
      </c>
      <c r="K207" s="749" t="s">
        <v>586</v>
      </c>
      <c r="L207" s="752">
        <v>154</v>
      </c>
      <c r="M207" s="752">
        <v>11</v>
      </c>
      <c r="N207" s="753">
        <v>1694</v>
      </c>
    </row>
    <row r="208" spans="1:14" ht="14.4" customHeight="1" x14ac:dyDescent="0.3">
      <c r="A208" s="747" t="s">
        <v>584</v>
      </c>
      <c r="B208" s="748" t="s">
        <v>585</v>
      </c>
      <c r="C208" s="749" t="s">
        <v>597</v>
      </c>
      <c r="D208" s="750" t="s">
        <v>598</v>
      </c>
      <c r="E208" s="751">
        <v>50113013</v>
      </c>
      <c r="F208" s="750" t="s">
        <v>951</v>
      </c>
      <c r="G208" s="749" t="s">
        <v>609</v>
      </c>
      <c r="H208" s="749">
        <v>844576</v>
      </c>
      <c r="I208" s="749">
        <v>100339</v>
      </c>
      <c r="J208" s="749" t="s">
        <v>971</v>
      </c>
      <c r="K208" s="749" t="s">
        <v>972</v>
      </c>
      <c r="L208" s="752">
        <v>97.600000000000009</v>
      </c>
      <c r="M208" s="752">
        <v>6</v>
      </c>
      <c r="N208" s="753">
        <v>585.6</v>
      </c>
    </row>
    <row r="209" spans="1:14" ht="14.4" customHeight="1" x14ac:dyDescent="0.3">
      <c r="A209" s="747" t="s">
        <v>584</v>
      </c>
      <c r="B209" s="748" t="s">
        <v>585</v>
      </c>
      <c r="C209" s="749" t="s">
        <v>597</v>
      </c>
      <c r="D209" s="750" t="s">
        <v>598</v>
      </c>
      <c r="E209" s="751">
        <v>50113013</v>
      </c>
      <c r="F209" s="750" t="s">
        <v>951</v>
      </c>
      <c r="G209" s="749" t="s">
        <v>609</v>
      </c>
      <c r="H209" s="749">
        <v>101066</v>
      </c>
      <c r="I209" s="749">
        <v>1066</v>
      </c>
      <c r="J209" s="749" t="s">
        <v>973</v>
      </c>
      <c r="K209" s="749" t="s">
        <v>974</v>
      </c>
      <c r="L209" s="752">
        <v>57.420000000000009</v>
      </c>
      <c r="M209" s="752">
        <v>28</v>
      </c>
      <c r="N209" s="753">
        <v>1607.7600000000002</v>
      </c>
    </row>
    <row r="210" spans="1:14" ht="14.4" customHeight="1" x14ac:dyDescent="0.3">
      <c r="A210" s="747" t="s">
        <v>584</v>
      </c>
      <c r="B210" s="748" t="s">
        <v>585</v>
      </c>
      <c r="C210" s="749" t="s">
        <v>597</v>
      </c>
      <c r="D210" s="750" t="s">
        <v>598</v>
      </c>
      <c r="E210" s="751">
        <v>50113013</v>
      </c>
      <c r="F210" s="750" t="s">
        <v>951</v>
      </c>
      <c r="G210" s="749" t="s">
        <v>609</v>
      </c>
      <c r="H210" s="749">
        <v>847476</v>
      </c>
      <c r="I210" s="749">
        <v>112782</v>
      </c>
      <c r="J210" s="749" t="s">
        <v>975</v>
      </c>
      <c r="K210" s="749" t="s">
        <v>976</v>
      </c>
      <c r="L210" s="752">
        <v>678.86120000000005</v>
      </c>
      <c r="M210" s="752">
        <v>4.25</v>
      </c>
      <c r="N210" s="753">
        <v>2885.1601000000001</v>
      </c>
    </row>
    <row r="211" spans="1:14" ht="14.4" customHeight="1" x14ac:dyDescent="0.3">
      <c r="A211" s="747" t="s">
        <v>584</v>
      </c>
      <c r="B211" s="748" t="s">
        <v>585</v>
      </c>
      <c r="C211" s="749" t="s">
        <v>597</v>
      </c>
      <c r="D211" s="750" t="s">
        <v>598</v>
      </c>
      <c r="E211" s="751">
        <v>50113013</v>
      </c>
      <c r="F211" s="750" t="s">
        <v>951</v>
      </c>
      <c r="G211" s="749" t="s">
        <v>609</v>
      </c>
      <c r="H211" s="749">
        <v>216199</v>
      </c>
      <c r="I211" s="749">
        <v>216199</v>
      </c>
      <c r="J211" s="749" t="s">
        <v>977</v>
      </c>
      <c r="K211" s="749" t="s">
        <v>978</v>
      </c>
      <c r="L211" s="752">
        <v>99.900000000000034</v>
      </c>
      <c r="M211" s="752">
        <v>9</v>
      </c>
      <c r="N211" s="753">
        <v>899.10000000000025</v>
      </c>
    </row>
    <row r="212" spans="1:14" ht="14.4" customHeight="1" x14ac:dyDescent="0.3">
      <c r="A212" s="747" t="s">
        <v>584</v>
      </c>
      <c r="B212" s="748" t="s">
        <v>585</v>
      </c>
      <c r="C212" s="749" t="s">
        <v>597</v>
      </c>
      <c r="D212" s="750" t="s">
        <v>598</v>
      </c>
      <c r="E212" s="751">
        <v>50113013</v>
      </c>
      <c r="F212" s="750" t="s">
        <v>951</v>
      </c>
      <c r="G212" s="749" t="s">
        <v>651</v>
      </c>
      <c r="H212" s="749">
        <v>111592</v>
      </c>
      <c r="I212" s="749">
        <v>11592</v>
      </c>
      <c r="J212" s="749" t="s">
        <v>979</v>
      </c>
      <c r="K212" s="749" t="s">
        <v>980</v>
      </c>
      <c r="L212" s="752">
        <v>375.70499999999998</v>
      </c>
      <c r="M212" s="752">
        <v>4</v>
      </c>
      <c r="N212" s="753">
        <v>1502.82</v>
      </c>
    </row>
    <row r="213" spans="1:14" ht="14.4" customHeight="1" x14ac:dyDescent="0.3">
      <c r="A213" s="747" t="s">
        <v>584</v>
      </c>
      <c r="B213" s="748" t="s">
        <v>585</v>
      </c>
      <c r="C213" s="749" t="s">
        <v>597</v>
      </c>
      <c r="D213" s="750" t="s">
        <v>598</v>
      </c>
      <c r="E213" s="751">
        <v>50113013</v>
      </c>
      <c r="F213" s="750" t="s">
        <v>951</v>
      </c>
      <c r="G213" s="749" t="s">
        <v>651</v>
      </c>
      <c r="H213" s="749">
        <v>113453</v>
      </c>
      <c r="I213" s="749">
        <v>113453</v>
      </c>
      <c r="J213" s="749" t="s">
        <v>981</v>
      </c>
      <c r="K213" s="749" t="s">
        <v>982</v>
      </c>
      <c r="L213" s="752">
        <v>458.7</v>
      </c>
      <c r="M213" s="752">
        <v>2</v>
      </c>
      <c r="N213" s="753">
        <v>917.4</v>
      </c>
    </row>
    <row r="214" spans="1:14" ht="14.4" customHeight="1" x14ac:dyDescent="0.3">
      <c r="A214" s="747" t="s">
        <v>584</v>
      </c>
      <c r="B214" s="748" t="s">
        <v>585</v>
      </c>
      <c r="C214" s="749" t="s">
        <v>597</v>
      </c>
      <c r="D214" s="750" t="s">
        <v>598</v>
      </c>
      <c r="E214" s="751">
        <v>50113013</v>
      </c>
      <c r="F214" s="750" t="s">
        <v>951</v>
      </c>
      <c r="G214" s="749" t="s">
        <v>586</v>
      </c>
      <c r="H214" s="749">
        <v>201030</v>
      </c>
      <c r="I214" s="749">
        <v>201030</v>
      </c>
      <c r="J214" s="749" t="s">
        <v>983</v>
      </c>
      <c r="K214" s="749" t="s">
        <v>984</v>
      </c>
      <c r="L214" s="752">
        <v>26.61</v>
      </c>
      <c r="M214" s="752">
        <v>30</v>
      </c>
      <c r="N214" s="753">
        <v>798.3</v>
      </c>
    </row>
    <row r="215" spans="1:14" ht="14.4" customHeight="1" x14ac:dyDescent="0.3">
      <c r="A215" s="747" t="s">
        <v>584</v>
      </c>
      <c r="B215" s="748" t="s">
        <v>585</v>
      </c>
      <c r="C215" s="749" t="s">
        <v>597</v>
      </c>
      <c r="D215" s="750" t="s">
        <v>598</v>
      </c>
      <c r="E215" s="751">
        <v>50113013</v>
      </c>
      <c r="F215" s="750" t="s">
        <v>951</v>
      </c>
      <c r="G215" s="749" t="s">
        <v>651</v>
      </c>
      <c r="H215" s="749">
        <v>118547</v>
      </c>
      <c r="I215" s="749">
        <v>18547</v>
      </c>
      <c r="J215" s="749" t="s">
        <v>985</v>
      </c>
      <c r="K215" s="749" t="s">
        <v>986</v>
      </c>
      <c r="L215" s="752">
        <v>125.79000000000002</v>
      </c>
      <c r="M215" s="752">
        <v>36</v>
      </c>
      <c r="N215" s="753">
        <v>4528.4400000000005</v>
      </c>
    </row>
    <row r="216" spans="1:14" ht="14.4" customHeight="1" x14ac:dyDescent="0.3">
      <c r="A216" s="747" t="s">
        <v>584</v>
      </c>
      <c r="B216" s="748" t="s">
        <v>585</v>
      </c>
      <c r="C216" s="749" t="s">
        <v>597</v>
      </c>
      <c r="D216" s="750" t="s">
        <v>598</v>
      </c>
      <c r="E216" s="751">
        <v>50113014</v>
      </c>
      <c r="F216" s="750" t="s">
        <v>987</v>
      </c>
      <c r="G216" s="749" t="s">
        <v>651</v>
      </c>
      <c r="H216" s="749">
        <v>164401</v>
      </c>
      <c r="I216" s="749">
        <v>164401</v>
      </c>
      <c r="J216" s="749" t="s">
        <v>988</v>
      </c>
      <c r="K216" s="749" t="s">
        <v>989</v>
      </c>
      <c r="L216" s="752">
        <v>148.5</v>
      </c>
      <c r="M216" s="752">
        <v>1.8</v>
      </c>
      <c r="N216" s="753">
        <v>267.3</v>
      </c>
    </row>
    <row r="217" spans="1:14" ht="14.4" customHeight="1" x14ac:dyDescent="0.3">
      <c r="A217" s="747" t="s">
        <v>584</v>
      </c>
      <c r="B217" s="748" t="s">
        <v>585</v>
      </c>
      <c r="C217" s="749" t="s">
        <v>602</v>
      </c>
      <c r="D217" s="750" t="s">
        <v>603</v>
      </c>
      <c r="E217" s="751">
        <v>50113001</v>
      </c>
      <c r="F217" s="750" t="s">
        <v>608</v>
      </c>
      <c r="G217" s="749" t="s">
        <v>609</v>
      </c>
      <c r="H217" s="749">
        <v>100362</v>
      </c>
      <c r="I217" s="749">
        <v>362</v>
      </c>
      <c r="J217" s="749" t="s">
        <v>614</v>
      </c>
      <c r="K217" s="749" t="s">
        <v>615</v>
      </c>
      <c r="L217" s="752">
        <v>72.930000000000007</v>
      </c>
      <c r="M217" s="752">
        <v>2</v>
      </c>
      <c r="N217" s="753">
        <v>145.86000000000001</v>
      </c>
    </row>
    <row r="218" spans="1:14" ht="14.4" customHeight="1" x14ac:dyDescent="0.3">
      <c r="A218" s="747" t="s">
        <v>584</v>
      </c>
      <c r="B218" s="748" t="s">
        <v>585</v>
      </c>
      <c r="C218" s="749" t="s">
        <v>602</v>
      </c>
      <c r="D218" s="750" t="s">
        <v>603</v>
      </c>
      <c r="E218" s="751">
        <v>50113001</v>
      </c>
      <c r="F218" s="750" t="s">
        <v>608</v>
      </c>
      <c r="G218" s="749" t="s">
        <v>609</v>
      </c>
      <c r="H218" s="749">
        <v>114398</v>
      </c>
      <c r="I218" s="749">
        <v>14398</v>
      </c>
      <c r="J218" s="749" t="s">
        <v>621</v>
      </c>
      <c r="K218" s="749" t="s">
        <v>622</v>
      </c>
      <c r="L218" s="752">
        <v>209.73999999999992</v>
      </c>
      <c r="M218" s="752">
        <v>1</v>
      </c>
      <c r="N218" s="753">
        <v>209.73999999999992</v>
      </c>
    </row>
    <row r="219" spans="1:14" ht="14.4" customHeight="1" x14ac:dyDescent="0.3">
      <c r="A219" s="747" t="s">
        <v>584</v>
      </c>
      <c r="B219" s="748" t="s">
        <v>585</v>
      </c>
      <c r="C219" s="749" t="s">
        <v>602</v>
      </c>
      <c r="D219" s="750" t="s">
        <v>603</v>
      </c>
      <c r="E219" s="751">
        <v>50113001</v>
      </c>
      <c r="F219" s="750" t="s">
        <v>608</v>
      </c>
      <c r="G219" s="749" t="s">
        <v>609</v>
      </c>
      <c r="H219" s="749">
        <v>156926</v>
      </c>
      <c r="I219" s="749">
        <v>56926</v>
      </c>
      <c r="J219" s="749" t="s">
        <v>631</v>
      </c>
      <c r="K219" s="749" t="s">
        <v>990</v>
      </c>
      <c r="L219" s="752">
        <v>48.4</v>
      </c>
      <c r="M219" s="752">
        <v>1</v>
      </c>
      <c r="N219" s="753">
        <v>48.4</v>
      </c>
    </row>
    <row r="220" spans="1:14" ht="14.4" customHeight="1" x14ac:dyDescent="0.3">
      <c r="A220" s="747" t="s">
        <v>584</v>
      </c>
      <c r="B220" s="748" t="s">
        <v>585</v>
      </c>
      <c r="C220" s="749" t="s">
        <v>602</v>
      </c>
      <c r="D220" s="750" t="s">
        <v>603</v>
      </c>
      <c r="E220" s="751">
        <v>50113001</v>
      </c>
      <c r="F220" s="750" t="s">
        <v>608</v>
      </c>
      <c r="G220" s="749" t="s">
        <v>609</v>
      </c>
      <c r="H220" s="749">
        <v>110555</v>
      </c>
      <c r="I220" s="749">
        <v>10555</v>
      </c>
      <c r="J220" s="749" t="s">
        <v>631</v>
      </c>
      <c r="K220" s="749" t="s">
        <v>632</v>
      </c>
      <c r="L220" s="752">
        <v>254.98000000000005</v>
      </c>
      <c r="M220" s="752">
        <v>3</v>
      </c>
      <c r="N220" s="753">
        <v>764.94000000000017</v>
      </c>
    </row>
    <row r="221" spans="1:14" ht="14.4" customHeight="1" x14ac:dyDescent="0.3">
      <c r="A221" s="747" t="s">
        <v>584</v>
      </c>
      <c r="B221" s="748" t="s">
        <v>585</v>
      </c>
      <c r="C221" s="749" t="s">
        <v>602</v>
      </c>
      <c r="D221" s="750" t="s">
        <v>603</v>
      </c>
      <c r="E221" s="751">
        <v>50113001</v>
      </c>
      <c r="F221" s="750" t="s">
        <v>608</v>
      </c>
      <c r="G221" s="749" t="s">
        <v>609</v>
      </c>
      <c r="H221" s="749">
        <v>185060</v>
      </c>
      <c r="I221" s="749">
        <v>85060</v>
      </c>
      <c r="J221" s="749" t="s">
        <v>991</v>
      </c>
      <c r="K221" s="749" t="s">
        <v>992</v>
      </c>
      <c r="L221" s="752">
        <v>66.190000000000012</v>
      </c>
      <c r="M221" s="752">
        <v>1</v>
      </c>
      <c r="N221" s="753">
        <v>66.190000000000012</v>
      </c>
    </row>
    <row r="222" spans="1:14" ht="14.4" customHeight="1" x14ac:dyDescent="0.3">
      <c r="A222" s="747" t="s">
        <v>584</v>
      </c>
      <c r="B222" s="748" t="s">
        <v>585</v>
      </c>
      <c r="C222" s="749" t="s">
        <v>602</v>
      </c>
      <c r="D222" s="750" t="s">
        <v>603</v>
      </c>
      <c r="E222" s="751">
        <v>50113001</v>
      </c>
      <c r="F222" s="750" t="s">
        <v>608</v>
      </c>
      <c r="G222" s="749" t="s">
        <v>609</v>
      </c>
      <c r="H222" s="749">
        <v>100394</v>
      </c>
      <c r="I222" s="749">
        <v>394</v>
      </c>
      <c r="J222" s="749" t="s">
        <v>993</v>
      </c>
      <c r="K222" s="749" t="s">
        <v>994</v>
      </c>
      <c r="L222" s="752">
        <v>65.72999999999999</v>
      </c>
      <c r="M222" s="752">
        <v>1</v>
      </c>
      <c r="N222" s="753">
        <v>65.72999999999999</v>
      </c>
    </row>
    <row r="223" spans="1:14" ht="14.4" customHeight="1" x14ac:dyDescent="0.3">
      <c r="A223" s="747" t="s">
        <v>584</v>
      </c>
      <c r="B223" s="748" t="s">
        <v>585</v>
      </c>
      <c r="C223" s="749" t="s">
        <v>602</v>
      </c>
      <c r="D223" s="750" t="s">
        <v>603</v>
      </c>
      <c r="E223" s="751">
        <v>50113001</v>
      </c>
      <c r="F223" s="750" t="s">
        <v>608</v>
      </c>
      <c r="G223" s="749" t="s">
        <v>609</v>
      </c>
      <c r="H223" s="749">
        <v>162320</v>
      </c>
      <c r="I223" s="749">
        <v>62320</v>
      </c>
      <c r="J223" s="749" t="s">
        <v>995</v>
      </c>
      <c r="K223" s="749" t="s">
        <v>996</v>
      </c>
      <c r="L223" s="752">
        <v>75.960000000000008</v>
      </c>
      <c r="M223" s="752">
        <v>5</v>
      </c>
      <c r="N223" s="753">
        <v>379.80000000000007</v>
      </c>
    </row>
    <row r="224" spans="1:14" ht="14.4" customHeight="1" x14ac:dyDescent="0.3">
      <c r="A224" s="747" t="s">
        <v>584</v>
      </c>
      <c r="B224" s="748" t="s">
        <v>585</v>
      </c>
      <c r="C224" s="749" t="s">
        <v>602</v>
      </c>
      <c r="D224" s="750" t="s">
        <v>603</v>
      </c>
      <c r="E224" s="751">
        <v>50113001</v>
      </c>
      <c r="F224" s="750" t="s">
        <v>608</v>
      </c>
      <c r="G224" s="749" t="s">
        <v>609</v>
      </c>
      <c r="H224" s="749">
        <v>162316</v>
      </c>
      <c r="I224" s="749">
        <v>62316</v>
      </c>
      <c r="J224" s="749" t="s">
        <v>639</v>
      </c>
      <c r="K224" s="749" t="s">
        <v>997</v>
      </c>
      <c r="L224" s="752">
        <v>152.67999999999998</v>
      </c>
      <c r="M224" s="752">
        <v>2</v>
      </c>
      <c r="N224" s="753">
        <v>305.35999999999996</v>
      </c>
    </row>
    <row r="225" spans="1:14" ht="14.4" customHeight="1" x14ac:dyDescent="0.3">
      <c r="A225" s="747" t="s">
        <v>584</v>
      </c>
      <c r="B225" s="748" t="s">
        <v>585</v>
      </c>
      <c r="C225" s="749" t="s">
        <v>602</v>
      </c>
      <c r="D225" s="750" t="s">
        <v>603</v>
      </c>
      <c r="E225" s="751">
        <v>50113001</v>
      </c>
      <c r="F225" s="750" t="s">
        <v>608</v>
      </c>
      <c r="G225" s="749" t="s">
        <v>609</v>
      </c>
      <c r="H225" s="749">
        <v>841498</v>
      </c>
      <c r="I225" s="749">
        <v>0</v>
      </c>
      <c r="J225" s="749" t="s">
        <v>650</v>
      </c>
      <c r="K225" s="749" t="s">
        <v>586</v>
      </c>
      <c r="L225" s="752">
        <v>51.810000000000024</v>
      </c>
      <c r="M225" s="752">
        <v>1</v>
      </c>
      <c r="N225" s="753">
        <v>51.810000000000024</v>
      </c>
    </row>
    <row r="226" spans="1:14" ht="14.4" customHeight="1" x14ac:dyDescent="0.3">
      <c r="A226" s="747" t="s">
        <v>584</v>
      </c>
      <c r="B226" s="748" t="s">
        <v>585</v>
      </c>
      <c r="C226" s="749" t="s">
        <v>602</v>
      </c>
      <c r="D226" s="750" t="s">
        <v>603</v>
      </c>
      <c r="E226" s="751">
        <v>50113001</v>
      </c>
      <c r="F226" s="750" t="s">
        <v>608</v>
      </c>
      <c r="G226" s="749" t="s">
        <v>609</v>
      </c>
      <c r="H226" s="749">
        <v>848477</v>
      </c>
      <c r="I226" s="749">
        <v>124346</v>
      </c>
      <c r="J226" s="749" t="s">
        <v>998</v>
      </c>
      <c r="K226" s="749" t="s">
        <v>999</v>
      </c>
      <c r="L226" s="752">
        <v>130</v>
      </c>
      <c r="M226" s="752">
        <v>1</v>
      </c>
      <c r="N226" s="753">
        <v>130</v>
      </c>
    </row>
    <row r="227" spans="1:14" ht="14.4" customHeight="1" x14ac:dyDescent="0.3">
      <c r="A227" s="747" t="s">
        <v>584</v>
      </c>
      <c r="B227" s="748" t="s">
        <v>585</v>
      </c>
      <c r="C227" s="749" t="s">
        <v>602</v>
      </c>
      <c r="D227" s="750" t="s">
        <v>603</v>
      </c>
      <c r="E227" s="751">
        <v>50113001</v>
      </c>
      <c r="F227" s="750" t="s">
        <v>608</v>
      </c>
      <c r="G227" s="749" t="s">
        <v>651</v>
      </c>
      <c r="H227" s="749">
        <v>214526</v>
      </c>
      <c r="I227" s="749">
        <v>214526</v>
      </c>
      <c r="J227" s="749" t="s">
        <v>668</v>
      </c>
      <c r="K227" s="749" t="s">
        <v>669</v>
      </c>
      <c r="L227" s="752">
        <v>85.75</v>
      </c>
      <c r="M227" s="752">
        <v>1</v>
      </c>
      <c r="N227" s="753">
        <v>85.75</v>
      </c>
    </row>
    <row r="228" spans="1:14" ht="14.4" customHeight="1" x14ac:dyDescent="0.3">
      <c r="A228" s="747" t="s">
        <v>584</v>
      </c>
      <c r="B228" s="748" t="s">
        <v>585</v>
      </c>
      <c r="C228" s="749" t="s">
        <v>602</v>
      </c>
      <c r="D228" s="750" t="s">
        <v>603</v>
      </c>
      <c r="E228" s="751">
        <v>50113001</v>
      </c>
      <c r="F228" s="750" t="s">
        <v>608</v>
      </c>
      <c r="G228" s="749" t="s">
        <v>609</v>
      </c>
      <c r="H228" s="749">
        <v>184090</v>
      </c>
      <c r="I228" s="749">
        <v>84090</v>
      </c>
      <c r="J228" s="749" t="s">
        <v>679</v>
      </c>
      <c r="K228" s="749" t="s">
        <v>680</v>
      </c>
      <c r="L228" s="752">
        <v>60.139999999999993</v>
      </c>
      <c r="M228" s="752">
        <v>77</v>
      </c>
      <c r="N228" s="753">
        <v>4630.78</v>
      </c>
    </row>
    <row r="229" spans="1:14" ht="14.4" customHeight="1" x14ac:dyDescent="0.3">
      <c r="A229" s="747" t="s">
        <v>584</v>
      </c>
      <c r="B229" s="748" t="s">
        <v>585</v>
      </c>
      <c r="C229" s="749" t="s">
        <v>602</v>
      </c>
      <c r="D229" s="750" t="s">
        <v>603</v>
      </c>
      <c r="E229" s="751">
        <v>50113001</v>
      </c>
      <c r="F229" s="750" t="s">
        <v>608</v>
      </c>
      <c r="G229" s="749" t="s">
        <v>609</v>
      </c>
      <c r="H229" s="749">
        <v>501994</v>
      </c>
      <c r="I229" s="749">
        <v>0</v>
      </c>
      <c r="J229" s="749" t="s">
        <v>681</v>
      </c>
      <c r="K229" s="749" t="s">
        <v>682</v>
      </c>
      <c r="L229" s="752">
        <v>270.20585185185183</v>
      </c>
      <c r="M229" s="752">
        <v>18</v>
      </c>
      <c r="N229" s="753">
        <v>4863.7053333333333</v>
      </c>
    </row>
    <row r="230" spans="1:14" ht="14.4" customHeight="1" x14ac:dyDescent="0.3">
      <c r="A230" s="747" t="s">
        <v>584</v>
      </c>
      <c r="B230" s="748" t="s">
        <v>585</v>
      </c>
      <c r="C230" s="749" t="s">
        <v>602</v>
      </c>
      <c r="D230" s="750" t="s">
        <v>603</v>
      </c>
      <c r="E230" s="751">
        <v>50113001</v>
      </c>
      <c r="F230" s="750" t="s">
        <v>608</v>
      </c>
      <c r="G230" s="749" t="s">
        <v>609</v>
      </c>
      <c r="H230" s="749">
        <v>117011</v>
      </c>
      <c r="I230" s="749">
        <v>17011</v>
      </c>
      <c r="J230" s="749" t="s">
        <v>686</v>
      </c>
      <c r="K230" s="749" t="s">
        <v>687</v>
      </c>
      <c r="L230" s="752">
        <v>145.50000000000003</v>
      </c>
      <c r="M230" s="752">
        <v>1</v>
      </c>
      <c r="N230" s="753">
        <v>145.50000000000003</v>
      </c>
    </row>
    <row r="231" spans="1:14" ht="14.4" customHeight="1" x14ac:dyDescent="0.3">
      <c r="A231" s="747" t="s">
        <v>584</v>
      </c>
      <c r="B231" s="748" t="s">
        <v>585</v>
      </c>
      <c r="C231" s="749" t="s">
        <v>602</v>
      </c>
      <c r="D231" s="750" t="s">
        <v>603</v>
      </c>
      <c r="E231" s="751">
        <v>50113001</v>
      </c>
      <c r="F231" s="750" t="s">
        <v>608</v>
      </c>
      <c r="G231" s="749" t="s">
        <v>609</v>
      </c>
      <c r="H231" s="749">
        <v>501932</v>
      </c>
      <c r="I231" s="749">
        <v>0</v>
      </c>
      <c r="J231" s="749" t="s">
        <v>1000</v>
      </c>
      <c r="K231" s="749" t="s">
        <v>1001</v>
      </c>
      <c r="L231" s="752">
        <v>1117.9699999999998</v>
      </c>
      <c r="M231" s="752">
        <v>1</v>
      </c>
      <c r="N231" s="753">
        <v>1117.9699999999998</v>
      </c>
    </row>
    <row r="232" spans="1:14" ht="14.4" customHeight="1" x14ac:dyDescent="0.3">
      <c r="A232" s="747" t="s">
        <v>584</v>
      </c>
      <c r="B232" s="748" t="s">
        <v>585</v>
      </c>
      <c r="C232" s="749" t="s">
        <v>602</v>
      </c>
      <c r="D232" s="750" t="s">
        <v>603</v>
      </c>
      <c r="E232" s="751">
        <v>50113001</v>
      </c>
      <c r="F232" s="750" t="s">
        <v>608</v>
      </c>
      <c r="G232" s="749" t="s">
        <v>609</v>
      </c>
      <c r="H232" s="749">
        <v>149990</v>
      </c>
      <c r="I232" s="749">
        <v>49990</v>
      </c>
      <c r="J232" s="749" t="s">
        <v>1002</v>
      </c>
      <c r="K232" s="749" t="s">
        <v>1003</v>
      </c>
      <c r="L232" s="752">
        <v>121.77000000000001</v>
      </c>
      <c r="M232" s="752">
        <v>1</v>
      </c>
      <c r="N232" s="753">
        <v>121.77000000000001</v>
      </c>
    </row>
    <row r="233" spans="1:14" ht="14.4" customHeight="1" x14ac:dyDescent="0.3">
      <c r="A233" s="747" t="s">
        <v>584</v>
      </c>
      <c r="B233" s="748" t="s">
        <v>585</v>
      </c>
      <c r="C233" s="749" t="s">
        <v>602</v>
      </c>
      <c r="D233" s="750" t="s">
        <v>603</v>
      </c>
      <c r="E233" s="751">
        <v>50113001</v>
      </c>
      <c r="F233" s="750" t="s">
        <v>608</v>
      </c>
      <c r="G233" s="749" t="s">
        <v>651</v>
      </c>
      <c r="H233" s="749">
        <v>216670</v>
      </c>
      <c r="I233" s="749">
        <v>216670</v>
      </c>
      <c r="J233" s="749" t="s">
        <v>755</v>
      </c>
      <c r="K233" s="749" t="s">
        <v>756</v>
      </c>
      <c r="L233" s="752">
        <v>314.27</v>
      </c>
      <c r="M233" s="752">
        <v>1</v>
      </c>
      <c r="N233" s="753">
        <v>314.27</v>
      </c>
    </row>
    <row r="234" spans="1:14" ht="14.4" customHeight="1" x14ac:dyDescent="0.3">
      <c r="A234" s="747" t="s">
        <v>584</v>
      </c>
      <c r="B234" s="748" t="s">
        <v>585</v>
      </c>
      <c r="C234" s="749" t="s">
        <v>602</v>
      </c>
      <c r="D234" s="750" t="s">
        <v>603</v>
      </c>
      <c r="E234" s="751">
        <v>50113001</v>
      </c>
      <c r="F234" s="750" t="s">
        <v>608</v>
      </c>
      <c r="G234" s="749" t="s">
        <v>609</v>
      </c>
      <c r="H234" s="749">
        <v>51367</v>
      </c>
      <c r="I234" s="749">
        <v>51367</v>
      </c>
      <c r="J234" s="749" t="s">
        <v>760</v>
      </c>
      <c r="K234" s="749" t="s">
        <v>761</v>
      </c>
      <c r="L234" s="752">
        <v>92.950000000000017</v>
      </c>
      <c r="M234" s="752">
        <v>23</v>
      </c>
      <c r="N234" s="753">
        <v>2137.8500000000004</v>
      </c>
    </row>
    <row r="235" spans="1:14" ht="14.4" customHeight="1" x14ac:dyDescent="0.3">
      <c r="A235" s="747" t="s">
        <v>584</v>
      </c>
      <c r="B235" s="748" t="s">
        <v>585</v>
      </c>
      <c r="C235" s="749" t="s">
        <v>602</v>
      </c>
      <c r="D235" s="750" t="s">
        <v>603</v>
      </c>
      <c r="E235" s="751">
        <v>50113001</v>
      </c>
      <c r="F235" s="750" t="s">
        <v>608</v>
      </c>
      <c r="G235" s="749" t="s">
        <v>609</v>
      </c>
      <c r="H235" s="749">
        <v>51366</v>
      </c>
      <c r="I235" s="749">
        <v>51366</v>
      </c>
      <c r="J235" s="749" t="s">
        <v>760</v>
      </c>
      <c r="K235" s="749" t="s">
        <v>763</v>
      </c>
      <c r="L235" s="752">
        <v>171.60000000000002</v>
      </c>
      <c r="M235" s="752">
        <v>26</v>
      </c>
      <c r="N235" s="753">
        <v>4461.6000000000004</v>
      </c>
    </row>
    <row r="236" spans="1:14" ht="14.4" customHeight="1" x14ac:dyDescent="0.3">
      <c r="A236" s="747" t="s">
        <v>584</v>
      </c>
      <c r="B236" s="748" t="s">
        <v>585</v>
      </c>
      <c r="C236" s="749" t="s">
        <v>602</v>
      </c>
      <c r="D236" s="750" t="s">
        <v>603</v>
      </c>
      <c r="E236" s="751">
        <v>50113001</v>
      </c>
      <c r="F236" s="750" t="s">
        <v>608</v>
      </c>
      <c r="G236" s="749" t="s">
        <v>609</v>
      </c>
      <c r="H236" s="749">
        <v>132018</v>
      </c>
      <c r="I236" s="749">
        <v>32018</v>
      </c>
      <c r="J236" s="749" t="s">
        <v>1004</v>
      </c>
      <c r="K236" s="749" t="s">
        <v>1005</v>
      </c>
      <c r="L236" s="752">
        <v>38.89</v>
      </c>
      <c r="M236" s="752">
        <v>1</v>
      </c>
      <c r="N236" s="753">
        <v>38.89</v>
      </c>
    </row>
    <row r="237" spans="1:14" ht="14.4" customHeight="1" x14ac:dyDescent="0.3">
      <c r="A237" s="747" t="s">
        <v>584</v>
      </c>
      <c r="B237" s="748" t="s">
        <v>585</v>
      </c>
      <c r="C237" s="749" t="s">
        <v>602</v>
      </c>
      <c r="D237" s="750" t="s">
        <v>603</v>
      </c>
      <c r="E237" s="751">
        <v>50113001</v>
      </c>
      <c r="F237" s="750" t="s">
        <v>608</v>
      </c>
      <c r="G237" s="749" t="s">
        <v>609</v>
      </c>
      <c r="H237" s="749">
        <v>930661</v>
      </c>
      <c r="I237" s="749">
        <v>0</v>
      </c>
      <c r="J237" s="749" t="s">
        <v>778</v>
      </c>
      <c r="K237" s="749" t="s">
        <v>586</v>
      </c>
      <c r="L237" s="752">
        <v>332.76398800907327</v>
      </c>
      <c r="M237" s="752">
        <v>21</v>
      </c>
      <c r="N237" s="753">
        <v>6988.0437481905392</v>
      </c>
    </row>
    <row r="238" spans="1:14" ht="14.4" customHeight="1" x14ac:dyDescent="0.3">
      <c r="A238" s="747" t="s">
        <v>584</v>
      </c>
      <c r="B238" s="748" t="s">
        <v>585</v>
      </c>
      <c r="C238" s="749" t="s">
        <v>602</v>
      </c>
      <c r="D238" s="750" t="s">
        <v>603</v>
      </c>
      <c r="E238" s="751">
        <v>50113001</v>
      </c>
      <c r="F238" s="750" t="s">
        <v>608</v>
      </c>
      <c r="G238" s="749" t="s">
        <v>609</v>
      </c>
      <c r="H238" s="749">
        <v>930444</v>
      </c>
      <c r="I238" s="749">
        <v>0</v>
      </c>
      <c r="J238" s="749" t="s">
        <v>1006</v>
      </c>
      <c r="K238" s="749" t="s">
        <v>586</v>
      </c>
      <c r="L238" s="752">
        <v>43.21650652162915</v>
      </c>
      <c r="M238" s="752">
        <v>99</v>
      </c>
      <c r="N238" s="753">
        <v>4278.4341456412858</v>
      </c>
    </row>
    <row r="239" spans="1:14" ht="14.4" customHeight="1" x14ac:dyDescent="0.3">
      <c r="A239" s="747" t="s">
        <v>584</v>
      </c>
      <c r="B239" s="748" t="s">
        <v>585</v>
      </c>
      <c r="C239" s="749" t="s">
        <v>602</v>
      </c>
      <c r="D239" s="750" t="s">
        <v>603</v>
      </c>
      <c r="E239" s="751">
        <v>50113001</v>
      </c>
      <c r="F239" s="750" t="s">
        <v>608</v>
      </c>
      <c r="G239" s="749" t="s">
        <v>609</v>
      </c>
      <c r="H239" s="749">
        <v>500326</v>
      </c>
      <c r="I239" s="749">
        <v>1000</v>
      </c>
      <c r="J239" s="749" t="s">
        <v>779</v>
      </c>
      <c r="K239" s="749" t="s">
        <v>586</v>
      </c>
      <c r="L239" s="752">
        <v>155.23696470840201</v>
      </c>
      <c r="M239" s="752">
        <v>1</v>
      </c>
      <c r="N239" s="753">
        <v>155.23696470840201</v>
      </c>
    </row>
    <row r="240" spans="1:14" ht="14.4" customHeight="1" x14ac:dyDescent="0.3">
      <c r="A240" s="747" t="s">
        <v>584</v>
      </c>
      <c r="B240" s="748" t="s">
        <v>585</v>
      </c>
      <c r="C240" s="749" t="s">
        <v>602</v>
      </c>
      <c r="D240" s="750" t="s">
        <v>603</v>
      </c>
      <c r="E240" s="751">
        <v>50113001</v>
      </c>
      <c r="F240" s="750" t="s">
        <v>608</v>
      </c>
      <c r="G240" s="749" t="s">
        <v>609</v>
      </c>
      <c r="H240" s="749">
        <v>844940</v>
      </c>
      <c r="I240" s="749">
        <v>0</v>
      </c>
      <c r="J240" s="749" t="s">
        <v>780</v>
      </c>
      <c r="K240" s="749" t="s">
        <v>586</v>
      </c>
      <c r="L240" s="752">
        <v>83.61290510004369</v>
      </c>
      <c r="M240" s="752">
        <v>24</v>
      </c>
      <c r="N240" s="753">
        <v>2006.7097224010486</v>
      </c>
    </row>
    <row r="241" spans="1:14" ht="14.4" customHeight="1" x14ac:dyDescent="0.3">
      <c r="A241" s="747" t="s">
        <v>584</v>
      </c>
      <c r="B241" s="748" t="s">
        <v>585</v>
      </c>
      <c r="C241" s="749" t="s">
        <v>602</v>
      </c>
      <c r="D241" s="750" t="s">
        <v>603</v>
      </c>
      <c r="E241" s="751">
        <v>50113001</v>
      </c>
      <c r="F241" s="750" t="s">
        <v>608</v>
      </c>
      <c r="G241" s="749" t="s">
        <v>609</v>
      </c>
      <c r="H241" s="749">
        <v>900496</v>
      </c>
      <c r="I241" s="749">
        <v>0</v>
      </c>
      <c r="J241" s="749" t="s">
        <v>781</v>
      </c>
      <c r="K241" s="749" t="s">
        <v>586</v>
      </c>
      <c r="L241" s="752">
        <v>53.685803458689769</v>
      </c>
      <c r="M241" s="752">
        <v>1</v>
      </c>
      <c r="N241" s="753">
        <v>53.685803458689769</v>
      </c>
    </row>
    <row r="242" spans="1:14" ht="14.4" customHeight="1" x14ac:dyDescent="0.3">
      <c r="A242" s="747" t="s">
        <v>584</v>
      </c>
      <c r="B242" s="748" t="s">
        <v>585</v>
      </c>
      <c r="C242" s="749" t="s">
        <v>602</v>
      </c>
      <c r="D242" s="750" t="s">
        <v>603</v>
      </c>
      <c r="E242" s="751">
        <v>50113001</v>
      </c>
      <c r="F242" s="750" t="s">
        <v>608</v>
      </c>
      <c r="G242" s="749" t="s">
        <v>609</v>
      </c>
      <c r="H242" s="749">
        <v>900321</v>
      </c>
      <c r="I242" s="749">
        <v>0</v>
      </c>
      <c r="J242" s="749" t="s">
        <v>1007</v>
      </c>
      <c r="K242" s="749" t="s">
        <v>586</v>
      </c>
      <c r="L242" s="752">
        <v>111.98670017977931</v>
      </c>
      <c r="M242" s="752">
        <v>8</v>
      </c>
      <c r="N242" s="753">
        <v>895.89360143823444</v>
      </c>
    </row>
    <row r="243" spans="1:14" ht="14.4" customHeight="1" x14ac:dyDescent="0.3">
      <c r="A243" s="747" t="s">
        <v>584</v>
      </c>
      <c r="B243" s="748" t="s">
        <v>585</v>
      </c>
      <c r="C243" s="749" t="s">
        <v>602</v>
      </c>
      <c r="D243" s="750" t="s">
        <v>603</v>
      </c>
      <c r="E243" s="751">
        <v>50113001</v>
      </c>
      <c r="F243" s="750" t="s">
        <v>608</v>
      </c>
      <c r="G243" s="749" t="s">
        <v>609</v>
      </c>
      <c r="H243" s="749">
        <v>921291</v>
      </c>
      <c r="I243" s="749">
        <v>0</v>
      </c>
      <c r="J243" s="749" t="s">
        <v>1008</v>
      </c>
      <c r="K243" s="749" t="s">
        <v>586</v>
      </c>
      <c r="L243" s="752">
        <v>171.97325109320855</v>
      </c>
      <c r="M243" s="752">
        <v>5</v>
      </c>
      <c r="N243" s="753">
        <v>859.86625546604273</v>
      </c>
    </row>
    <row r="244" spans="1:14" ht="14.4" customHeight="1" x14ac:dyDescent="0.3">
      <c r="A244" s="747" t="s">
        <v>584</v>
      </c>
      <c r="B244" s="748" t="s">
        <v>585</v>
      </c>
      <c r="C244" s="749" t="s">
        <v>602</v>
      </c>
      <c r="D244" s="750" t="s">
        <v>603</v>
      </c>
      <c r="E244" s="751">
        <v>50113001</v>
      </c>
      <c r="F244" s="750" t="s">
        <v>608</v>
      </c>
      <c r="G244" s="749" t="s">
        <v>609</v>
      </c>
      <c r="H244" s="749">
        <v>921308</v>
      </c>
      <c r="I244" s="749">
        <v>0</v>
      </c>
      <c r="J244" s="749" t="s">
        <v>782</v>
      </c>
      <c r="K244" s="749" t="s">
        <v>586</v>
      </c>
      <c r="L244" s="752">
        <v>215.805955193405</v>
      </c>
      <c r="M244" s="752">
        <v>5</v>
      </c>
      <c r="N244" s="753">
        <v>1079.029775967025</v>
      </c>
    </row>
    <row r="245" spans="1:14" ht="14.4" customHeight="1" x14ac:dyDescent="0.3">
      <c r="A245" s="747" t="s">
        <v>584</v>
      </c>
      <c r="B245" s="748" t="s">
        <v>585</v>
      </c>
      <c r="C245" s="749" t="s">
        <v>602</v>
      </c>
      <c r="D245" s="750" t="s">
        <v>603</v>
      </c>
      <c r="E245" s="751">
        <v>50113001</v>
      </c>
      <c r="F245" s="750" t="s">
        <v>608</v>
      </c>
      <c r="G245" s="749" t="s">
        <v>609</v>
      </c>
      <c r="H245" s="749">
        <v>396671</v>
      </c>
      <c r="I245" s="749">
        <v>0</v>
      </c>
      <c r="J245" s="749" t="s">
        <v>1009</v>
      </c>
      <c r="K245" s="749" t="s">
        <v>586</v>
      </c>
      <c r="L245" s="752">
        <v>220.49994051408203</v>
      </c>
      <c r="M245" s="752">
        <v>9</v>
      </c>
      <c r="N245" s="753">
        <v>1984.4994646267382</v>
      </c>
    </row>
    <row r="246" spans="1:14" ht="14.4" customHeight="1" x14ac:dyDescent="0.3">
      <c r="A246" s="747" t="s">
        <v>584</v>
      </c>
      <c r="B246" s="748" t="s">
        <v>585</v>
      </c>
      <c r="C246" s="749" t="s">
        <v>602</v>
      </c>
      <c r="D246" s="750" t="s">
        <v>603</v>
      </c>
      <c r="E246" s="751">
        <v>50113001</v>
      </c>
      <c r="F246" s="750" t="s">
        <v>608</v>
      </c>
      <c r="G246" s="749" t="s">
        <v>609</v>
      </c>
      <c r="H246" s="749">
        <v>921269</v>
      </c>
      <c r="I246" s="749">
        <v>0</v>
      </c>
      <c r="J246" s="749" t="s">
        <v>1010</v>
      </c>
      <c r="K246" s="749" t="s">
        <v>586</v>
      </c>
      <c r="L246" s="752">
        <v>162.42671148885307</v>
      </c>
      <c r="M246" s="752">
        <v>2</v>
      </c>
      <c r="N246" s="753">
        <v>324.85342297770615</v>
      </c>
    </row>
    <row r="247" spans="1:14" ht="14.4" customHeight="1" x14ac:dyDescent="0.3">
      <c r="A247" s="747" t="s">
        <v>584</v>
      </c>
      <c r="B247" s="748" t="s">
        <v>585</v>
      </c>
      <c r="C247" s="749" t="s">
        <v>602</v>
      </c>
      <c r="D247" s="750" t="s">
        <v>603</v>
      </c>
      <c r="E247" s="751">
        <v>50113001</v>
      </c>
      <c r="F247" s="750" t="s">
        <v>608</v>
      </c>
      <c r="G247" s="749" t="s">
        <v>609</v>
      </c>
      <c r="H247" s="749">
        <v>921048</v>
      </c>
      <c r="I247" s="749">
        <v>0</v>
      </c>
      <c r="J247" s="749" t="s">
        <v>785</v>
      </c>
      <c r="K247" s="749" t="s">
        <v>586</v>
      </c>
      <c r="L247" s="752">
        <v>69.650274229299598</v>
      </c>
      <c r="M247" s="752">
        <v>28</v>
      </c>
      <c r="N247" s="753">
        <v>1950.2076784203887</v>
      </c>
    </row>
    <row r="248" spans="1:14" ht="14.4" customHeight="1" x14ac:dyDescent="0.3">
      <c r="A248" s="747" t="s">
        <v>584</v>
      </c>
      <c r="B248" s="748" t="s">
        <v>585</v>
      </c>
      <c r="C248" s="749" t="s">
        <v>602</v>
      </c>
      <c r="D248" s="750" t="s">
        <v>603</v>
      </c>
      <c r="E248" s="751">
        <v>50113001</v>
      </c>
      <c r="F248" s="750" t="s">
        <v>608</v>
      </c>
      <c r="G248" s="749" t="s">
        <v>609</v>
      </c>
      <c r="H248" s="749">
        <v>500903</v>
      </c>
      <c r="I248" s="749">
        <v>0</v>
      </c>
      <c r="J248" s="749" t="s">
        <v>1011</v>
      </c>
      <c r="K248" s="749" t="s">
        <v>1012</v>
      </c>
      <c r="L248" s="752">
        <v>300.5255885118745</v>
      </c>
      <c r="M248" s="752">
        <v>4</v>
      </c>
      <c r="N248" s="753">
        <v>1202.102354047498</v>
      </c>
    </row>
    <row r="249" spans="1:14" ht="14.4" customHeight="1" x14ac:dyDescent="0.3">
      <c r="A249" s="747" t="s">
        <v>584</v>
      </c>
      <c r="B249" s="748" t="s">
        <v>585</v>
      </c>
      <c r="C249" s="749" t="s">
        <v>602</v>
      </c>
      <c r="D249" s="750" t="s">
        <v>603</v>
      </c>
      <c r="E249" s="751">
        <v>50113001</v>
      </c>
      <c r="F249" s="750" t="s">
        <v>608</v>
      </c>
      <c r="G249" s="749" t="s">
        <v>609</v>
      </c>
      <c r="H249" s="749">
        <v>203092</v>
      </c>
      <c r="I249" s="749">
        <v>203092</v>
      </c>
      <c r="J249" s="749" t="s">
        <v>1013</v>
      </c>
      <c r="K249" s="749" t="s">
        <v>1014</v>
      </c>
      <c r="L249" s="752">
        <v>149.53666666666672</v>
      </c>
      <c r="M249" s="752">
        <v>6</v>
      </c>
      <c r="N249" s="753">
        <v>897.22000000000025</v>
      </c>
    </row>
    <row r="250" spans="1:14" ht="14.4" customHeight="1" x14ac:dyDescent="0.3">
      <c r="A250" s="747" t="s">
        <v>584</v>
      </c>
      <c r="B250" s="748" t="s">
        <v>585</v>
      </c>
      <c r="C250" s="749" t="s">
        <v>602</v>
      </c>
      <c r="D250" s="750" t="s">
        <v>603</v>
      </c>
      <c r="E250" s="751">
        <v>50113001</v>
      </c>
      <c r="F250" s="750" t="s">
        <v>608</v>
      </c>
      <c r="G250" s="749" t="s">
        <v>609</v>
      </c>
      <c r="H250" s="749">
        <v>225971</v>
      </c>
      <c r="I250" s="749">
        <v>225971</v>
      </c>
      <c r="J250" s="749" t="s">
        <v>1015</v>
      </c>
      <c r="K250" s="749" t="s">
        <v>1016</v>
      </c>
      <c r="L250" s="752">
        <v>137.97999999999999</v>
      </c>
      <c r="M250" s="752">
        <v>3</v>
      </c>
      <c r="N250" s="753">
        <v>413.94</v>
      </c>
    </row>
    <row r="251" spans="1:14" ht="14.4" customHeight="1" x14ac:dyDescent="0.3">
      <c r="A251" s="747" t="s">
        <v>584</v>
      </c>
      <c r="B251" s="748" t="s">
        <v>585</v>
      </c>
      <c r="C251" s="749" t="s">
        <v>602</v>
      </c>
      <c r="D251" s="750" t="s">
        <v>603</v>
      </c>
      <c r="E251" s="751">
        <v>50113001</v>
      </c>
      <c r="F251" s="750" t="s">
        <v>608</v>
      </c>
      <c r="G251" s="749" t="s">
        <v>609</v>
      </c>
      <c r="H251" s="749">
        <v>100498</v>
      </c>
      <c r="I251" s="749">
        <v>498</v>
      </c>
      <c r="J251" s="749" t="s">
        <v>797</v>
      </c>
      <c r="K251" s="749" t="s">
        <v>798</v>
      </c>
      <c r="L251" s="752">
        <v>108.75000000000004</v>
      </c>
      <c r="M251" s="752">
        <v>3</v>
      </c>
      <c r="N251" s="753">
        <v>326.25000000000011</v>
      </c>
    </row>
    <row r="252" spans="1:14" ht="14.4" customHeight="1" x14ac:dyDescent="0.3">
      <c r="A252" s="747" t="s">
        <v>584</v>
      </c>
      <c r="B252" s="748" t="s">
        <v>585</v>
      </c>
      <c r="C252" s="749" t="s">
        <v>602</v>
      </c>
      <c r="D252" s="750" t="s">
        <v>603</v>
      </c>
      <c r="E252" s="751">
        <v>50113001</v>
      </c>
      <c r="F252" s="750" t="s">
        <v>608</v>
      </c>
      <c r="G252" s="749" t="s">
        <v>609</v>
      </c>
      <c r="H252" s="749">
        <v>215978</v>
      </c>
      <c r="I252" s="749">
        <v>215978</v>
      </c>
      <c r="J252" s="749" t="s">
        <v>1017</v>
      </c>
      <c r="K252" s="749" t="s">
        <v>1018</v>
      </c>
      <c r="L252" s="752">
        <v>120.68000000000005</v>
      </c>
      <c r="M252" s="752">
        <v>1</v>
      </c>
      <c r="N252" s="753">
        <v>120.68000000000005</v>
      </c>
    </row>
    <row r="253" spans="1:14" ht="14.4" customHeight="1" x14ac:dyDescent="0.3">
      <c r="A253" s="747" t="s">
        <v>584</v>
      </c>
      <c r="B253" s="748" t="s">
        <v>585</v>
      </c>
      <c r="C253" s="749" t="s">
        <v>602</v>
      </c>
      <c r="D253" s="750" t="s">
        <v>603</v>
      </c>
      <c r="E253" s="751">
        <v>50113001</v>
      </c>
      <c r="F253" s="750" t="s">
        <v>608</v>
      </c>
      <c r="G253" s="749" t="s">
        <v>609</v>
      </c>
      <c r="H253" s="749">
        <v>225168</v>
      </c>
      <c r="I253" s="749">
        <v>225168</v>
      </c>
      <c r="J253" s="749" t="s">
        <v>804</v>
      </c>
      <c r="K253" s="749" t="s">
        <v>805</v>
      </c>
      <c r="L253" s="752">
        <v>63.538999680932349</v>
      </c>
      <c r="M253" s="752">
        <v>8</v>
      </c>
      <c r="N253" s="753">
        <v>508.31199744745879</v>
      </c>
    </row>
    <row r="254" spans="1:14" ht="14.4" customHeight="1" x14ac:dyDescent="0.3">
      <c r="A254" s="747" t="s">
        <v>584</v>
      </c>
      <c r="B254" s="748" t="s">
        <v>585</v>
      </c>
      <c r="C254" s="749" t="s">
        <v>602</v>
      </c>
      <c r="D254" s="750" t="s">
        <v>603</v>
      </c>
      <c r="E254" s="751">
        <v>50113001</v>
      </c>
      <c r="F254" s="750" t="s">
        <v>608</v>
      </c>
      <c r="G254" s="749" t="s">
        <v>609</v>
      </c>
      <c r="H254" s="749">
        <v>102684</v>
      </c>
      <c r="I254" s="749">
        <v>2684</v>
      </c>
      <c r="J254" s="749" t="s">
        <v>809</v>
      </c>
      <c r="K254" s="749" t="s">
        <v>810</v>
      </c>
      <c r="L254" s="752">
        <v>106.24300000000002</v>
      </c>
      <c r="M254" s="752">
        <v>10</v>
      </c>
      <c r="N254" s="753">
        <v>1062.4300000000003</v>
      </c>
    </row>
    <row r="255" spans="1:14" ht="14.4" customHeight="1" x14ac:dyDescent="0.3">
      <c r="A255" s="747" t="s">
        <v>584</v>
      </c>
      <c r="B255" s="748" t="s">
        <v>585</v>
      </c>
      <c r="C255" s="749" t="s">
        <v>602</v>
      </c>
      <c r="D255" s="750" t="s">
        <v>603</v>
      </c>
      <c r="E255" s="751">
        <v>50113001</v>
      </c>
      <c r="F255" s="750" t="s">
        <v>608</v>
      </c>
      <c r="G255" s="749" t="s">
        <v>609</v>
      </c>
      <c r="H255" s="749">
        <v>100502</v>
      </c>
      <c r="I255" s="749">
        <v>502</v>
      </c>
      <c r="J255" s="749" t="s">
        <v>809</v>
      </c>
      <c r="K255" s="749" t="s">
        <v>811</v>
      </c>
      <c r="L255" s="752">
        <v>238.67</v>
      </c>
      <c r="M255" s="752">
        <v>2</v>
      </c>
      <c r="N255" s="753">
        <v>477.34</v>
      </c>
    </row>
    <row r="256" spans="1:14" ht="14.4" customHeight="1" x14ac:dyDescent="0.3">
      <c r="A256" s="747" t="s">
        <v>584</v>
      </c>
      <c r="B256" s="748" t="s">
        <v>585</v>
      </c>
      <c r="C256" s="749" t="s">
        <v>602</v>
      </c>
      <c r="D256" s="750" t="s">
        <v>603</v>
      </c>
      <c r="E256" s="751">
        <v>50113001</v>
      </c>
      <c r="F256" s="750" t="s">
        <v>608</v>
      </c>
      <c r="G256" s="749" t="s">
        <v>651</v>
      </c>
      <c r="H256" s="749">
        <v>107981</v>
      </c>
      <c r="I256" s="749">
        <v>7981</v>
      </c>
      <c r="J256" s="749" t="s">
        <v>826</v>
      </c>
      <c r="K256" s="749" t="s">
        <v>829</v>
      </c>
      <c r="L256" s="752">
        <v>50.640000000000022</v>
      </c>
      <c r="M256" s="752">
        <v>1</v>
      </c>
      <c r="N256" s="753">
        <v>50.640000000000022</v>
      </c>
    </row>
    <row r="257" spans="1:14" ht="14.4" customHeight="1" x14ac:dyDescent="0.3">
      <c r="A257" s="747" t="s">
        <v>584</v>
      </c>
      <c r="B257" s="748" t="s">
        <v>585</v>
      </c>
      <c r="C257" s="749" t="s">
        <v>602</v>
      </c>
      <c r="D257" s="750" t="s">
        <v>603</v>
      </c>
      <c r="E257" s="751">
        <v>50113001</v>
      </c>
      <c r="F257" s="750" t="s">
        <v>608</v>
      </c>
      <c r="G257" s="749" t="s">
        <v>609</v>
      </c>
      <c r="H257" s="749">
        <v>184700</v>
      </c>
      <c r="I257" s="749">
        <v>84700</v>
      </c>
      <c r="J257" s="749" t="s">
        <v>840</v>
      </c>
      <c r="K257" s="749" t="s">
        <v>841</v>
      </c>
      <c r="L257" s="752">
        <v>112.5</v>
      </c>
      <c r="M257" s="752">
        <v>5</v>
      </c>
      <c r="N257" s="753">
        <v>562.5</v>
      </c>
    </row>
    <row r="258" spans="1:14" ht="14.4" customHeight="1" x14ac:dyDescent="0.3">
      <c r="A258" s="747" t="s">
        <v>584</v>
      </c>
      <c r="B258" s="748" t="s">
        <v>585</v>
      </c>
      <c r="C258" s="749" t="s">
        <v>602</v>
      </c>
      <c r="D258" s="750" t="s">
        <v>603</v>
      </c>
      <c r="E258" s="751">
        <v>50113001</v>
      </c>
      <c r="F258" s="750" t="s">
        <v>608</v>
      </c>
      <c r="G258" s="749" t="s">
        <v>609</v>
      </c>
      <c r="H258" s="749">
        <v>122629</v>
      </c>
      <c r="I258" s="749">
        <v>122629</v>
      </c>
      <c r="J258" s="749" t="s">
        <v>1019</v>
      </c>
      <c r="K258" s="749" t="s">
        <v>1020</v>
      </c>
      <c r="L258" s="752">
        <v>74.980000000000018</v>
      </c>
      <c r="M258" s="752">
        <v>3</v>
      </c>
      <c r="N258" s="753">
        <v>224.94000000000005</v>
      </c>
    </row>
    <row r="259" spans="1:14" ht="14.4" customHeight="1" x14ac:dyDescent="0.3">
      <c r="A259" s="747" t="s">
        <v>584</v>
      </c>
      <c r="B259" s="748" t="s">
        <v>585</v>
      </c>
      <c r="C259" s="749" t="s">
        <v>602</v>
      </c>
      <c r="D259" s="750" t="s">
        <v>603</v>
      </c>
      <c r="E259" s="751">
        <v>50113001</v>
      </c>
      <c r="F259" s="750" t="s">
        <v>608</v>
      </c>
      <c r="G259" s="749" t="s">
        <v>609</v>
      </c>
      <c r="H259" s="749">
        <v>208646</v>
      </c>
      <c r="I259" s="749">
        <v>208646</v>
      </c>
      <c r="J259" s="749" t="s">
        <v>858</v>
      </c>
      <c r="K259" s="749" t="s">
        <v>859</v>
      </c>
      <c r="L259" s="752">
        <v>65.55</v>
      </c>
      <c r="M259" s="752">
        <v>10</v>
      </c>
      <c r="N259" s="753">
        <v>655.5</v>
      </c>
    </row>
    <row r="260" spans="1:14" ht="14.4" customHeight="1" x14ac:dyDescent="0.3">
      <c r="A260" s="747" t="s">
        <v>584</v>
      </c>
      <c r="B260" s="748" t="s">
        <v>585</v>
      </c>
      <c r="C260" s="749" t="s">
        <v>602</v>
      </c>
      <c r="D260" s="750" t="s">
        <v>603</v>
      </c>
      <c r="E260" s="751">
        <v>50113001</v>
      </c>
      <c r="F260" s="750" t="s">
        <v>608</v>
      </c>
      <c r="G260" s="749" t="s">
        <v>609</v>
      </c>
      <c r="H260" s="749">
        <v>208647</v>
      </c>
      <c r="I260" s="749">
        <v>208647</v>
      </c>
      <c r="J260" s="749" t="s">
        <v>860</v>
      </c>
      <c r="K260" s="749" t="s">
        <v>861</v>
      </c>
      <c r="L260" s="752">
        <v>61.217748344370868</v>
      </c>
      <c r="M260" s="752">
        <v>151</v>
      </c>
      <c r="N260" s="753">
        <v>9243.880000000001</v>
      </c>
    </row>
    <row r="261" spans="1:14" ht="14.4" customHeight="1" x14ac:dyDescent="0.3">
      <c r="A261" s="747" t="s">
        <v>584</v>
      </c>
      <c r="B261" s="748" t="s">
        <v>585</v>
      </c>
      <c r="C261" s="749" t="s">
        <v>602</v>
      </c>
      <c r="D261" s="750" t="s">
        <v>603</v>
      </c>
      <c r="E261" s="751">
        <v>50113001</v>
      </c>
      <c r="F261" s="750" t="s">
        <v>608</v>
      </c>
      <c r="G261" s="749" t="s">
        <v>651</v>
      </c>
      <c r="H261" s="749">
        <v>109709</v>
      </c>
      <c r="I261" s="749">
        <v>9709</v>
      </c>
      <c r="J261" s="749" t="s">
        <v>862</v>
      </c>
      <c r="K261" s="749" t="s">
        <v>864</v>
      </c>
      <c r="L261" s="752">
        <v>64.960000000000008</v>
      </c>
      <c r="M261" s="752">
        <v>20</v>
      </c>
      <c r="N261" s="753">
        <v>1299.2000000000003</v>
      </c>
    </row>
    <row r="262" spans="1:14" ht="14.4" customHeight="1" x14ac:dyDescent="0.3">
      <c r="A262" s="747" t="s">
        <v>584</v>
      </c>
      <c r="B262" s="748" t="s">
        <v>585</v>
      </c>
      <c r="C262" s="749" t="s">
        <v>602</v>
      </c>
      <c r="D262" s="750" t="s">
        <v>603</v>
      </c>
      <c r="E262" s="751">
        <v>50113001</v>
      </c>
      <c r="F262" s="750" t="s">
        <v>608</v>
      </c>
      <c r="G262" s="749" t="s">
        <v>609</v>
      </c>
      <c r="H262" s="749">
        <v>193109</v>
      </c>
      <c r="I262" s="749">
        <v>93109</v>
      </c>
      <c r="J262" s="749" t="s">
        <v>1021</v>
      </c>
      <c r="K262" s="749" t="s">
        <v>691</v>
      </c>
      <c r="L262" s="752">
        <v>163.79000000000002</v>
      </c>
      <c r="M262" s="752">
        <v>1</v>
      </c>
      <c r="N262" s="753">
        <v>163.79000000000002</v>
      </c>
    </row>
    <row r="263" spans="1:14" ht="14.4" customHeight="1" x14ac:dyDescent="0.3">
      <c r="A263" s="747" t="s">
        <v>584</v>
      </c>
      <c r="B263" s="748" t="s">
        <v>585</v>
      </c>
      <c r="C263" s="749" t="s">
        <v>602</v>
      </c>
      <c r="D263" s="750" t="s">
        <v>603</v>
      </c>
      <c r="E263" s="751">
        <v>50113001</v>
      </c>
      <c r="F263" s="750" t="s">
        <v>608</v>
      </c>
      <c r="G263" s="749" t="s">
        <v>609</v>
      </c>
      <c r="H263" s="749">
        <v>208575</v>
      </c>
      <c r="I263" s="749">
        <v>208575</v>
      </c>
      <c r="J263" s="749" t="s">
        <v>1022</v>
      </c>
      <c r="K263" s="749" t="s">
        <v>1023</v>
      </c>
      <c r="L263" s="752">
        <v>146.74</v>
      </c>
      <c r="M263" s="752">
        <v>6</v>
      </c>
      <c r="N263" s="753">
        <v>880.44</v>
      </c>
    </row>
    <row r="264" spans="1:14" ht="14.4" customHeight="1" x14ac:dyDescent="0.3">
      <c r="A264" s="747" t="s">
        <v>584</v>
      </c>
      <c r="B264" s="748" t="s">
        <v>585</v>
      </c>
      <c r="C264" s="749" t="s">
        <v>602</v>
      </c>
      <c r="D264" s="750" t="s">
        <v>603</v>
      </c>
      <c r="E264" s="751">
        <v>50113001</v>
      </c>
      <c r="F264" s="750" t="s">
        <v>608</v>
      </c>
      <c r="G264" s="749" t="s">
        <v>651</v>
      </c>
      <c r="H264" s="749">
        <v>131934</v>
      </c>
      <c r="I264" s="749">
        <v>31934</v>
      </c>
      <c r="J264" s="749" t="s">
        <v>902</v>
      </c>
      <c r="K264" s="749" t="s">
        <v>903</v>
      </c>
      <c r="L264" s="752">
        <v>49.819999999999993</v>
      </c>
      <c r="M264" s="752">
        <v>1</v>
      </c>
      <c r="N264" s="753">
        <v>49.819999999999993</v>
      </c>
    </row>
    <row r="265" spans="1:14" ht="14.4" customHeight="1" x14ac:dyDescent="0.3">
      <c r="A265" s="747" t="s">
        <v>584</v>
      </c>
      <c r="B265" s="748" t="s">
        <v>585</v>
      </c>
      <c r="C265" s="749" t="s">
        <v>602</v>
      </c>
      <c r="D265" s="750" t="s">
        <v>603</v>
      </c>
      <c r="E265" s="751">
        <v>50113001</v>
      </c>
      <c r="F265" s="750" t="s">
        <v>608</v>
      </c>
      <c r="G265" s="749" t="s">
        <v>609</v>
      </c>
      <c r="H265" s="749">
        <v>184325</v>
      </c>
      <c r="I265" s="749">
        <v>84325</v>
      </c>
      <c r="J265" s="749" t="s">
        <v>906</v>
      </c>
      <c r="K265" s="749" t="s">
        <v>908</v>
      </c>
      <c r="L265" s="752">
        <v>76.75</v>
      </c>
      <c r="M265" s="752">
        <v>1</v>
      </c>
      <c r="N265" s="753">
        <v>76.75</v>
      </c>
    </row>
    <row r="266" spans="1:14" ht="14.4" customHeight="1" x14ac:dyDescent="0.3">
      <c r="A266" s="747" t="s">
        <v>584</v>
      </c>
      <c r="B266" s="748" t="s">
        <v>585</v>
      </c>
      <c r="C266" s="749" t="s">
        <v>602</v>
      </c>
      <c r="D266" s="750" t="s">
        <v>603</v>
      </c>
      <c r="E266" s="751">
        <v>50113001</v>
      </c>
      <c r="F266" s="750" t="s">
        <v>608</v>
      </c>
      <c r="G266" s="749" t="s">
        <v>609</v>
      </c>
      <c r="H266" s="749">
        <v>840333</v>
      </c>
      <c r="I266" s="749">
        <v>0</v>
      </c>
      <c r="J266" s="749" t="s">
        <v>911</v>
      </c>
      <c r="K266" s="749" t="s">
        <v>586</v>
      </c>
      <c r="L266" s="752">
        <v>22.626666666666665</v>
      </c>
      <c r="M266" s="752">
        <v>3</v>
      </c>
      <c r="N266" s="753">
        <v>67.88</v>
      </c>
    </row>
    <row r="267" spans="1:14" ht="14.4" customHeight="1" x14ac:dyDescent="0.3">
      <c r="A267" s="747" t="s">
        <v>584</v>
      </c>
      <c r="B267" s="748" t="s">
        <v>585</v>
      </c>
      <c r="C267" s="749" t="s">
        <v>602</v>
      </c>
      <c r="D267" s="750" t="s">
        <v>603</v>
      </c>
      <c r="E267" s="751">
        <v>50113013</v>
      </c>
      <c r="F267" s="750" t="s">
        <v>951</v>
      </c>
      <c r="G267" s="749" t="s">
        <v>609</v>
      </c>
      <c r="H267" s="749">
        <v>164831</v>
      </c>
      <c r="I267" s="749">
        <v>64831</v>
      </c>
      <c r="J267" s="749" t="s">
        <v>956</v>
      </c>
      <c r="K267" s="749" t="s">
        <v>957</v>
      </c>
      <c r="L267" s="752">
        <v>198.88</v>
      </c>
      <c r="M267" s="752">
        <v>1.2</v>
      </c>
      <c r="N267" s="753">
        <v>238.65599999999998</v>
      </c>
    </row>
    <row r="268" spans="1:14" ht="14.4" customHeight="1" x14ac:dyDescent="0.3">
      <c r="A268" s="747" t="s">
        <v>584</v>
      </c>
      <c r="B268" s="748" t="s">
        <v>585</v>
      </c>
      <c r="C268" s="749" t="s">
        <v>602</v>
      </c>
      <c r="D268" s="750" t="s">
        <v>603</v>
      </c>
      <c r="E268" s="751">
        <v>50113013</v>
      </c>
      <c r="F268" s="750" t="s">
        <v>951</v>
      </c>
      <c r="G268" s="749" t="s">
        <v>609</v>
      </c>
      <c r="H268" s="749">
        <v>162187</v>
      </c>
      <c r="I268" s="749">
        <v>162187</v>
      </c>
      <c r="J268" s="749" t="s">
        <v>966</v>
      </c>
      <c r="K268" s="749" t="s">
        <v>967</v>
      </c>
      <c r="L268" s="752">
        <v>286</v>
      </c>
      <c r="M268" s="752">
        <v>2</v>
      </c>
      <c r="N268" s="753">
        <v>572</v>
      </c>
    </row>
    <row r="269" spans="1:14" ht="14.4" customHeight="1" x14ac:dyDescent="0.3">
      <c r="A269" s="747" t="s">
        <v>584</v>
      </c>
      <c r="B269" s="748" t="s">
        <v>585</v>
      </c>
      <c r="C269" s="749" t="s">
        <v>602</v>
      </c>
      <c r="D269" s="750" t="s">
        <v>603</v>
      </c>
      <c r="E269" s="751">
        <v>50113013</v>
      </c>
      <c r="F269" s="750" t="s">
        <v>951</v>
      </c>
      <c r="G269" s="749" t="s">
        <v>609</v>
      </c>
      <c r="H269" s="749">
        <v>101066</v>
      </c>
      <c r="I269" s="749">
        <v>1066</v>
      </c>
      <c r="J269" s="749" t="s">
        <v>973</v>
      </c>
      <c r="K269" s="749" t="s">
        <v>974</v>
      </c>
      <c r="L269" s="752">
        <v>57.419999999999995</v>
      </c>
      <c r="M269" s="752">
        <v>9</v>
      </c>
      <c r="N269" s="753">
        <v>516.78</v>
      </c>
    </row>
    <row r="270" spans="1:14" ht="14.4" customHeight="1" x14ac:dyDescent="0.3">
      <c r="A270" s="747" t="s">
        <v>584</v>
      </c>
      <c r="B270" s="748" t="s">
        <v>585</v>
      </c>
      <c r="C270" s="749" t="s">
        <v>602</v>
      </c>
      <c r="D270" s="750" t="s">
        <v>603</v>
      </c>
      <c r="E270" s="751">
        <v>50113013</v>
      </c>
      <c r="F270" s="750" t="s">
        <v>951</v>
      </c>
      <c r="G270" s="749" t="s">
        <v>609</v>
      </c>
      <c r="H270" s="749">
        <v>847476</v>
      </c>
      <c r="I270" s="749">
        <v>112782</v>
      </c>
      <c r="J270" s="749" t="s">
        <v>975</v>
      </c>
      <c r="K270" s="749" t="s">
        <v>976</v>
      </c>
      <c r="L270" s="752">
        <v>670.90000000000009</v>
      </c>
      <c r="M270" s="752">
        <v>0.5</v>
      </c>
      <c r="N270" s="753">
        <v>335.45000000000005</v>
      </c>
    </row>
    <row r="271" spans="1:14" ht="14.4" customHeight="1" x14ac:dyDescent="0.3">
      <c r="A271" s="747" t="s">
        <v>584</v>
      </c>
      <c r="B271" s="748" t="s">
        <v>585</v>
      </c>
      <c r="C271" s="749" t="s">
        <v>602</v>
      </c>
      <c r="D271" s="750" t="s">
        <v>603</v>
      </c>
      <c r="E271" s="751">
        <v>50113013</v>
      </c>
      <c r="F271" s="750" t="s">
        <v>951</v>
      </c>
      <c r="G271" s="749" t="s">
        <v>609</v>
      </c>
      <c r="H271" s="749">
        <v>201970</v>
      </c>
      <c r="I271" s="749">
        <v>201970</v>
      </c>
      <c r="J271" s="749" t="s">
        <v>1024</v>
      </c>
      <c r="K271" s="749" t="s">
        <v>1025</v>
      </c>
      <c r="L271" s="752">
        <v>72.180000000000021</v>
      </c>
      <c r="M271" s="752">
        <v>5</v>
      </c>
      <c r="N271" s="753">
        <v>360.90000000000009</v>
      </c>
    </row>
    <row r="272" spans="1:14" ht="14.4" customHeight="1" x14ac:dyDescent="0.3">
      <c r="A272" s="747" t="s">
        <v>584</v>
      </c>
      <c r="B272" s="748" t="s">
        <v>585</v>
      </c>
      <c r="C272" s="749" t="s">
        <v>605</v>
      </c>
      <c r="D272" s="750" t="s">
        <v>606</v>
      </c>
      <c r="E272" s="751">
        <v>50113001</v>
      </c>
      <c r="F272" s="750" t="s">
        <v>608</v>
      </c>
      <c r="G272" s="749" t="s">
        <v>609</v>
      </c>
      <c r="H272" s="749">
        <v>100362</v>
      </c>
      <c r="I272" s="749">
        <v>362</v>
      </c>
      <c r="J272" s="749" t="s">
        <v>614</v>
      </c>
      <c r="K272" s="749" t="s">
        <v>615</v>
      </c>
      <c r="L272" s="752">
        <v>72.820399999999978</v>
      </c>
      <c r="M272" s="752">
        <v>25</v>
      </c>
      <c r="N272" s="753">
        <v>1820.5099999999995</v>
      </c>
    </row>
    <row r="273" spans="1:14" ht="14.4" customHeight="1" x14ac:dyDescent="0.3">
      <c r="A273" s="747" t="s">
        <v>584</v>
      </c>
      <c r="B273" s="748" t="s">
        <v>585</v>
      </c>
      <c r="C273" s="749" t="s">
        <v>605</v>
      </c>
      <c r="D273" s="750" t="s">
        <v>606</v>
      </c>
      <c r="E273" s="751">
        <v>50113001</v>
      </c>
      <c r="F273" s="750" t="s">
        <v>608</v>
      </c>
      <c r="G273" s="749" t="s">
        <v>609</v>
      </c>
      <c r="H273" s="749">
        <v>162320</v>
      </c>
      <c r="I273" s="749">
        <v>62320</v>
      </c>
      <c r="J273" s="749" t="s">
        <v>995</v>
      </c>
      <c r="K273" s="749" t="s">
        <v>996</v>
      </c>
      <c r="L273" s="752">
        <v>77.036666666666662</v>
      </c>
      <c r="M273" s="752">
        <v>9</v>
      </c>
      <c r="N273" s="753">
        <v>693.32999999999993</v>
      </c>
    </row>
    <row r="274" spans="1:14" ht="14.4" customHeight="1" x14ac:dyDescent="0.3">
      <c r="A274" s="747" t="s">
        <v>584</v>
      </c>
      <c r="B274" s="748" t="s">
        <v>585</v>
      </c>
      <c r="C274" s="749" t="s">
        <v>605</v>
      </c>
      <c r="D274" s="750" t="s">
        <v>606</v>
      </c>
      <c r="E274" s="751">
        <v>50113001</v>
      </c>
      <c r="F274" s="750" t="s">
        <v>608</v>
      </c>
      <c r="G274" s="749" t="s">
        <v>609</v>
      </c>
      <c r="H274" s="749">
        <v>162315</v>
      </c>
      <c r="I274" s="749">
        <v>62315</v>
      </c>
      <c r="J274" s="749" t="s">
        <v>639</v>
      </c>
      <c r="K274" s="749" t="s">
        <v>1026</v>
      </c>
      <c r="L274" s="752">
        <v>76.77117647058823</v>
      </c>
      <c r="M274" s="752">
        <v>17</v>
      </c>
      <c r="N274" s="753">
        <v>1305.1099999999999</v>
      </c>
    </row>
    <row r="275" spans="1:14" ht="14.4" customHeight="1" x14ac:dyDescent="0.3">
      <c r="A275" s="747" t="s">
        <v>584</v>
      </c>
      <c r="B275" s="748" t="s">
        <v>585</v>
      </c>
      <c r="C275" s="749" t="s">
        <v>605</v>
      </c>
      <c r="D275" s="750" t="s">
        <v>606</v>
      </c>
      <c r="E275" s="751">
        <v>50113001</v>
      </c>
      <c r="F275" s="750" t="s">
        <v>608</v>
      </c>
      <c r="G275" s="749" t="s">
        <v>609</v>
      </c>
      <c r="H275" s="749">
        <v>162316</v>
      </c>
      <c r="I275" s="749">
        <v>62316</v>
      </c>
      <c r="J275" s="749" t="s">
        <v>639</v>
      </c>
      <c r="K275" s="749" t="s">
        <v>997</v>
      </c>
      <c r="L275" s="752">
        <v>152.67999999999998</v>
      </c>
      <c r="M275" s="752">
        <v>1</v>
      </c>
      <c r="N275" s="753">
        <v>152.67999999999998</v>
      </c>
    </row>
    <row r="276" spans="1:14" ht="14.4" customHeight="1" x14ac:dyDescent="0.3">
      <c r="A276" s="747" t="s">
        <v>584</v>
      </c>
      <c r="B276" s="748" t="s">
        <v>585</v>
      </c>
      <c r="C276" s="749" t="s">
        <v>605</v>
      </c>
      <c r="D276" s="750" t="s">
        <v>606</v>
      </c>
      <c r="E276" s="751">
        <v>50113001</v>
      </c>
      <c r="F276" s="750" t="s">
        <v>608</v>
      </c>
      <c r="G276" s="749" t="s">
        <v>609</v>
      </c>
      <c r="H276" s="749">
        <v>188663</v>
      </c>
      <c r="I276" s="749">
        <v>17994</v>
      </c>
      <c r="J276" s="749" t="s">
        <v>646</v>
      </c>
      <c r="K276" s="749" t="s">
        <v>1027</v>
      </c>
      <c r="L276" s="752">
        <v>115.55999999999999</v>
      </c>
      <c r="M276" s="752">
        <v>1</v>
      </c>
      <c r="N276" s="753">
        <v>115.55999999999999</v>
      </c>
    </row>
    <row r="277" spans="1:14" ht="14.4" customHeight="1" x14ac:dyDescent="0.3">
      <c r="A277" s="747" t="s">
        <v>584</v>
      </c>
      <c r="B277" s="748" t="s">
        <v>585</v>
      </c>
      <c r="C277" s="749" t="s">
        <v>605</v>
      </c>
      <c r="D277" s="750" t="s">
        <v>606</v>
      </c>
      <c r="E277" s="751">
        <v>50113001</v>
      </c>
      <c r="F277" s="750" t="s">
        <v>608</v>
      </c>
      <c r="G277" s="749" t="s">
        <v>609</v>
      </c>
      <c r="H277" s="749">
        <v>117011</v>
      </c>
      <c r="I277" s="749">
        <v>17011</v>
      </c>
      <c r="J277" s="749" t="s">
        <v>686</v>
      </c>
      <c r="K277" s="749" t="s">
        <v>687</v>
      </c>
      <c r="L277" s="752">
        <v>145.5</v>
      </c>
      <c r="M277" s="752">
        <v>4</v>
      </c>
      <c r="N277" s="753">
        <v>582</v>
      </c>
    </row>
    <row r="278" spans="1:14" ht="14.4" customHeight="1" x14ac:dyDescent="0.3">
      <c r="A278" s="747" t="s">
        <v>584</v>
      </c>
      <c r="B278" s="748" t="s">
        <v>585</v>
      </c>
      <c r="C278" s="749" t="s">
        <v>605</v>
      </c>
      <c r="D278" s="750" t="s">
        <v>606</v>
      </c>
      <c r="E278" s="751">
        <v>50113001</v>
      </c>
      <c r="F278" s="750" t="s">
        <v>608</v>
      </c>
      <c r="G278" s="749" t="s">
        <v>609</v>
      </c>
      <c r="H278" s="749">
        <v>100858</v>
      </c>
      <c r="I278" s="749">
        <v>858</v>
      </c>
      <c r="J278" s="749" t="s">
        <v>1028</v>
      </c>
      <c r="K278" s="749" t="s">
        <v>1029</v>
      </c>
      <c r="L278" s="752">
        <v>41.34571428571428</v>
      </c>
      <c r="M278" s="752">
        <v>7</v>
      </c>
      <c r="N278" s="753">
        <v>289.41999999999996</v>
      </c>
    </row>
    <row r="279" spans="1:14" ht="14.4" customHeight="1" x14ac:dyDescent="0.3">
      <c r="A279" s="747" t="s">
        <v>584</v>
      </c>
      <c r="B279" s="748" t="s">
        <v>585</v>
      </c>
      <c r="C279" s="749" t="s">
        <v>605</v>
      </c>
      <c r="D279" s="750" t="s">
        <v>606</v>
      </c>
      <c r="E279" s="751">
        <v>50113001</v>
      </c>
      <c r="F279" s="750" t="s">
        <v>608</v>
      </c>
      <c r="G279" s="749" t="s">
        <v>609</v>
      </c>
      <c r="H279" s="749">
        <v>394712</v>
      </c>
      <c r="I279" s="749">
        <v>0</v>
      </c>
      <c r="J279" s="749" t="s">
        <v>1030</v>
      </c>
      <c r="K279" s="749" t="s">
        <v>1031</v>
      </c>
      <c r="L279" s="752">
        <v>28.75</v>
      </c>
      <c r="M279" s="752">
        <v>300</v>
      </c>
      <c r="N279" s="753">
        <v>8625</v>
      </c>
    </row>
    <row r="280" spans="1:14" ht="14.4" customHeight="1" x14ac:dyDescent="0.3">
      <c r="A280" s="747" t="s">
        <v>584</v>
      </c>
      <c r="B280" s="748" t="s">
        <v>585</v>
      </c>
      <c r="C280" s="749" t="s">
        <v>605</v>
      </c>
      <c r="D280" s="750" t="s">
        <v>606</v>
      </c>
      <c r="E280" s="751">
        <v>50113001</v>
      </c>
      <c r="F280" s="750" t="s">
        <v>608</v>
      </c>
      <c r="G280" s="749" t="s">
        <v>609</v>
      </c>
      <c r="H280" s="749">
        <v>500326</v>
      </c>
      <c r="I280" s="749">
        <v>1000</v>
      </c>
      <c r="J280" s="749" t="s">
        <v>779</v>
      </c>
      <c r="K280" s="749" t="s">
        <v>586</v>
      </c>
      <c r="L280" s="752">
        <v>152.97026487152559</v>
      </c>
      <c r="M280" s="752">
        <v>3</v>
      </c>
      <c r="N280" s="753">
        <v>458.91079461457673</v>
      </c>
    </row>
    <row r="281" spans="1:14" ht="14.4" customHeight="1" x14ac:dyDescent="0.3">
      <c r="A281" s="747" t="s">
        <v>584</v>
      </c>
      <c r="B281" s="748" t="s">
        <v>585</v>
      </c>
      <c r="C281" s="749" t="s">
        <v>605</v>
      </c>
      <c r="D281" s="750" t="s">
        <v>606</v>
      </c>
      <c r="E281" s="751">
        <v>50113001</v>
      </c>
      <c r="F281" s="750" t="s">
        <v>608</v>
      </c>
      <c r="G281" s="749" t="s">
        <v>609</v>
      </c>
      <c r="H281" s="749">
        <v>844940</v>
      </c>
      <c r="I281" s="749">
        <v>0</v>
      </c>
      <c r="J281" s="749" t="s">
        <v>780</v>
      </c>
      <c r="K281" s="749" t="s">
        <v>586</v>
      </c>
      <c r="L281" s="752">
        <v>80.421451468899164</v>
      </c>
      <c r="M281" s="752">
        <v>40</v>
      </c>
      <c r="N281" s="753">
        <v>3216.8580587559663</v>
      </c>
    </row>
    <row r="282" spans="1:14" ht="14.4" customHeight="1" x14ac:dyDescent="0.3">
      <c r="A282" s="747" t="s">
        <v>584</v>
      </c>
      <c r="B282" s="748" t="s">
        <v>585</v>
      </c>
      <c r="C282" s="749" t="s">
        <v>605</v>
      </c>
      <c r="D282" s="750" t="s">
        <v>606</v>
      </c>
      <c r="E282" s="751">
        <v>50113001</v>
      </c>
      <c r="F282" s="750" t="s">
        <v>608</v>
      </c>
      <c r="G282" s="749" t="s">
        <v>609</v>
      </c>
      <c r="H282" s="749">
        <v>900496</v>
      </c>
      <c r="I282" s="749">
        <v>0</v>
      </c>
      <c r="J282" s="749" t="s">
        <v>781</v>
      </c>
      <c r="K282" s="749" t="s">
        <v>586</v>
      </c>
      <c r="L282" s="752">
        <v>57.821358024734522</v>
      </c>
      <c r="M282" s="752">
        <v>9</v>
      </c>
      <c r="N282" s="753">
        <v>520.39222222261071</v>
      </c>
    </row>
    <row r="283" spans="1:14" ht="14.4" customHeight="1" x14ac:dyDescent="0.3">
      <c r="A283" s="747" t="s">
        <v>584</v>
      </c>
      <c r="B283" s="748" t="s">
        <v>585</v>
      </c>
      <c r="C283" s="749" t="s">
        <v>605</v>
      </c>
      <c r="D283" s="750" t="s">
        <v>606</v>
      </c>
      <c r="E283" s="751">
        <v>50113001</v>
      </c>
      <c r="F283" s="750" t="s">
        <v>608</v>
      </c>
      <c r="G283" s="749" t="s">
        <v>609</v>
      </c>
      <c r="H283" s="749">
        <v>396671</v>
      </c>
      <c r="I283" s="749">
        <v>0</v>
      </c>
      <c r="J283" s="749" t="s">
        <v>1009</v>
      </c>
      <c r="K283" s="749" t="s">
        <v>586</v>
      </c>
      <c r="L283" s="752">
        <v>220.49994051408203</v>
      </c>
      <c r="M283" s="752">
        <v>9</v>
      </c>
      <c r="N283" s="753">
        <v>1984.4994646267382</v>
      </c>
    </row>
    <row r="284" spans="1:14" ht="14.4" customHeight="1" x14ac:dyDescent="0.3">
      <c r="A284" s="747" t="s">
        <v>584</v>
      </c>
      <c r="B284" s="748" t="s">
        <v>585</v>
      </c>
      <c r="C284" s="749" t="s">
        <v>605</v>
      </c>
      <c r="D284" s="750" t="s">
        <v>606</v>
      </c>
      <c r="E284" s="751">
        <v>50113001</v>
      </c>
      <c r="F284" s="750" t="s">
        <v>608</v>
      </c>
      <c r="G284" s="749" t="s">
        <v>609</v>
      </c>
      <c r="H284" s="749">
        <v>501048</v>
      </c>
      <c r="I284" s="749">
        <v>0</v>
      </c>
      <c r="J284" s="749" t="s">
        <v>1032</v>
      </c>
      <c r="K284" s="749" t="s">
        <v>586</v>
      </c>
      <c r="L284" s="752">
        <v>242.97656486243446</v>
      </c>
      <c r="M284" s="752">
        <v>18</v>
      </c>
      <c r="N284" s="753">
        <v>4373.5781675238204</v>
      </c>
    </row>
    <row r="285" spans="1:14" ht="14.4" customHeight="1" x14ac:dyDescent="0.3">
      <c r="A285" s="747" t="s">
        <v>584</v>
      </c>
      <c r="B285" s="748" t="s">
        <v>585</v>
      </c>
      <c r="C285" s="749" t="s">
        <v>605</v>
      </c>
      <c r="D285" s="750" t="s">
        <v>606</v>
      </c>
      <c r="E285" s="751">
        <v>50113001</v>
      </c>
      <c r="F285" s="750" t="s">
        <v>608</v>
      </c>
      <c r="G285" s="749" t="s">
        <v>609</v>
      </c>
      <c r="H285" s="749">
        <v>900007</v>
      </c>
      <c r="I285" s="749">
        <v>0</v>
      </c>
      <c r="J285" s="749" t="s">
        <v>1033</v>
      </c>
      <c r="K285" s="749" t="s">
        <v>586</v>
      </c>
      <c r="L285" s="752">
        <v>69.894286035923926</v>
      </c>
      <c r="M285" s="752">
        <v>19</v>
      </c>
      <c r="N285" s="753">
        <v>1327.9914346825547</v>
      </c>
    </row>
    <row r="286" spans="1:14" ht="14.4" customHeight="1" x14ac:dyDescent="0.3">
      <c r="A286" s="747" t="s">
        <v>584</v>
      </c>
      <c r="B286" s="748" t="s">
        <v>585</v>
      </c>
      <c r="C286" s="749" t="s">
        <v>605</v>
      </c>
      <c r="D286" s="750" t="s">
        <v>606</v>
      </c>
      <c r="E286" s="751">
        <v>50113001</v>
      </c>
      <c r="F286" s="750" t="s">
        <v>608</v>
      </c>
      <c r="G286" s="749" t="s">
        <v>609</v>
      </c>
      <c r="H286" s="749">
        <v>500903</v>
      </c>
      <c r="I286" s="749">
        <v>0</v>
      </c>
      <c r="J286" s="749" t="s">
        <v>1011</v>
      </c>
      <c r="K286" s="749" t="s">
        <v>1012</v>
      </c>
      <c r="L286" s="752">
        <v>304.66815557920654</v>
      </c>
      <c r="M286" s="752">
        <v>14</v>
      </c>
      <c r="N286" s="753">
        <v>4265.3541781088916</v>
      </c>
    </row>
    <row r="287" spans="1:14" ht="14.4" customHeight="1" x14ac:dyDescent="0.3">
      <c r="A287" s="747" t="s">
        <v>584</v>
      </c>
      <c r="B287" s="748" t="s">
        <v>585</v>
      </c>
      <c r="C287" s="749" t="s">
        <v>605</v>
      </c>
      <c r="D287" s="750" t="s">
        <v>606</v>
      </c>
      <c r="E287" s="751">
        <v>50113001</v>
      </c>
      <c r="F287" s="750" t="s">
        <v>608</v>
      </c>
      <c r="G287" s="749" t="s">
        <v>609</v>
      </c>
      <c r="H287" s="749">
        <v>203092</v>
      </c>
      <c r="I287" s="749">
        <v>203092</v>
      </c>
      <c r="J287" s="749" t="s">
        <v>1013</v>
      </c>
      <c r="K287" s="749" t="s">
        <v>1014</v>
      </c>
      <c r="L287" s="752">
        <v>149.53666666666666</v>
      </c>
      <c r="M287" s="752">
        <v>12</v>
      </c>
      <c r="N287" s="753">
        <v>1794.44</v>
      </c>
    </row>
    <row r="288" spans="1:14" ht="14.4" customHeight="1" x14ac:dyDescent="0.3">
      <c r="A288" s="747" t="s">
        <v>584</v>
      </c>
      <c r="B288" s="748" t="s">
        <v>585</v>
      </c>
      <c r="C288" s="749" t="s">
        <v>605</v>
      </c>
      <c r="D288" s="750" t="s">
        <v>606</v>
      </c>
      <c r="E288" s="751">
        <v>50113001</v>
      </c>
      <c r="F288" s="750" t="s">
        <v>608</v>
      </c>
      <c r="G288" s="749" t="s">
        <v>609</v>
      </c>
      <c r="H288" s="749">
        <v>100502</v>
      </c>
      <c r="I288" s="749">
        <v>502</v>
      </c>
      <c r="J288" s="749" t="s">
        <v>809</v>
      </c>
      <c r="K288" s="749" t="s">
        <v>811</v>
      </c>
      <c r="L288" s="752">
        <v>248.08000000000007</v>
      </c>
      <c r="M288" s="752">
        <v>39</v>
      </c>
      <c r="N288" s="753">
        <v>9675.1200000000026</v>
      </c>
    </row>
    <row r="289" spans="1:14" ht="14.4" customHeight="1" x14ac:dyDescent="0.3">
      <c r="A289" s="747" t="s">
        <v>584</v>
      </c>
      <c r="B289" s="748" t="s">
        <v>585</v>
      </c>
      <c r="C289" s="749" t="s">
        <v>605</v>
      </c>
      <c r="D289" s="750" t="s">
        <v>606</v>
      </c>
      <c r="E289" s="751">
        <v>50113001</v>
      </c>
      <c r="F289" s="750" t="s">
        <v>608</v>
      </c>
      <c r="G289" s="749" t="s">
        <v>609</v>
      </c>
      <c r="H289" s="749">
        <v>100874</v>
      </c>
      <c r="I289" s="749">
        <v>874</v>
      </c>
      <c r="J289" s="749" t="s">
        <v>836</v>
      </c>
      <c r="K289" s="749" t="s">
        <v>837</v>
      </c>
      <c r="L289" s="752">
        <v>66.259999999999991</v>
      </c>
      <c r="M289" s="752">
        <v>33</v>
      </c>
      <c r="N289" s="753">
        <v>2186.58</v>
      </c>
    </row>
    <row r="290" spans="1:14" ht="14.4" customHeight="1" x14ac:dyDescent="0.3">
      <c r="A290" s="747" t="s">
        <v>584</v>
      </c>
      <c r="B290" s="748" t="s">
        <v>585</v>
      </c>
      <c r="C290" s="749" t="s">
        <v>605</v>
      </c>
      <c r="D290" s="750" t="s">
        <v>606</v>
      </c>
      <c r="E290" s="751">
        <v>50113001</v>
      </c>
      <c r="F290" s="750" t="s">
        <v>608</v>
      </c>
      <c r="G290" s="749" t="s">
        <v>609</v>
      </c>
      <c r="H290" s="749">
        <v>102668</v>
      </c>
      <c r="I290" s="749">
        <v>2668</v>
      </c>
      <c r="J290" s="749" t="s">
        <v>1034</v>
      </c>
      <c r="K290" s="749" t="s">
        <v>1035</v>
      </c>
      <c r="L290" s="752">
        <v>33.470000000000006</v>
      </c>
      <c r="M290" s="752">
        <v>33</v>
      </c>
      <c r="N290" s="753">
        <v>1104.5100000000002</v>
      </c>
    </row>
    <row r="291" spans="1:14" ht="14.4" customHeight="1" x14ac:dyDescent="0.3">
      <c r="A291" s="747" t="s">
        <v>584</v>
      </c>
      <c r="B291" s="748" t="s">
        <v>585</v>
      </c>
      <c r="C291" s="749" t="s">
        <v>605</v>
      </c>
      <c r="D291" s="750" t="s">
        <v>606</v>
      </c>
      <c r="E291" s="751">
        <v>50113001</v>
      </c>
      <c r="F291" s="750" t="s">
        <v>608</v>
      </c>
      <c r="G291" s="749" t="s">
        <v>609</v>
      </c>
      <c r="H291" s="749">
        <v>200863</v>
      </c>
      <c r="I291" s="749">
        <v>200863</v>
      </c>
      <c r="J291" s="749" t="s">
        <v>838</v>
      </c>
      <c r="K291" s="749" t="s">
        <v>839</v>
      </c>
      <c r="L291" s="752">
        <v>85.410000000000011</v>
      </c>
      <c r="M291" s="752">
        <v>12</v>
      </c>
      <c r="N291" s="753">
        <v>1024.92</v>
      </c>
    </row>
    <row r="292" spans="1:14" ht="14.4" customHeight="1" x14ac:dyDescent="0.3">
      <c r="A292" s="747" t="s">
        <v>584</v>
      </c>
      <c r="B292" s="748" t="s">
        <v>585</v>
      </c>
      <c r="C292" s="749" t="s">
        <v>605</v>
      </c>
      <c r="D292" s="750" t="s">
        <v>606</v>
      </c>
      <c r="E292" s="751">
        <v>50113001</v>
      </c>
      <c r="F292" s="750" t="s">
        <v>608</v>
      </c>
      <c r="G292" s="749" t="s">
        <v>609</v>
      </c>
      <c r="H292" s="749">
        <v>114937</v>
      </c>
      <c r="I292" s="749">
        <v>14937</v>
      </c>
      <c r="J292" s="749" t="s">
        <v>1036</v>
      </c>
      <c r="K292" s="749" t="s">
        <v>1037</v>
      </c>
      <c r="L292" s="752">
        <v>79.669999999999987</v>
      </c>
      <c r="M292" s="752">
        <v>1</v>
      </c>
      <c r="N292" s="753">
        <v>79.669999999999987</v>
      </c>
    </row>
    <row r="293" spans="1:14" ht="14.4" customHeight="1" x14ac:dyDescent="0.3">
      <c r="A293" s="747" t="s">
        <v>584</v>
      </c>
      <c r="B293" s="748" t="s">
        <v>585</v>
      </c>
      <c r="C293" s="749" t="s">
        <v>605</v>
      </c>
      <c r="D293" s="750" t="s">
        <v>606</v>
      </c>
      <c r="E293" s="751">
        <v>50113001</v>
      </c>
      <c r="F293" s="750" t="s">
        <v>608</v>
      </c>
      <c r="G293" s="749" t="s">
        <v>609</v>
      </c>
      <c r="H293" s="749">
        <v>208646</v>
      </c>
      <c r="I293" s="749">
        <v>208646</v>
      </c>
      <c r="J293" s="749" t="s">
        <v>858</v>
      </c>
      <c r="K293" s="749" t="s">
        <v>859</v>
      </c>
      <c r="L293" s="752">
        <v>62.219621212121197</v>
      </c>
      <c r="M293" s="752">
        <v>132</v>
      </c>
      <c r="N293" s="753">
        <v>8212.989999999998</v>
      </c>
    </row>
    <row r="294" spans="1:14" ht="14.4" customHeight="1" x14ac:dyDescent="0.3">
      <c r="A294" s="747" t="s">
        <v>584</v>
      </c>
      <c r="B294" s="748" t="s">
        <v>585</v>
      </c>
      <c r="C294" s="749" t="s">
        <v>605</v>
      </c>
      <c r="D294" s="750" t="s">
        <v>606</v>
      </c>
      <c r="E294" s="751">
        <v>50113001</v>
      </c>
      <c r="F294" s="750" t="s">
        <v>608</v>
      </c>
      <c r="G294" s="749" t="s">
        <v>609</v>
      </c>
      <c r="H294" s="749">
        <v>193109</v>
      </c>
      <c r="I294" s="749">
        <v>93109</v>
      </c>
      <c r="J294" s="749" t="s">
        <v>1021</v>
      </c>
      <c r="K294" s="749" t="s">
        <v>691</v>
      </c>
      <c r="L294" s="752">
        <v>163.79</v>
      </c>
      <c r="M294" s="752">
        <v>1</v>
      </c>
      <c r="N294" s="753">
        <v>163.79</v>
      </c>
    </row>
    <row r="295" spans="1:14" ht="14.4" customHeight="1" x14ac:dyDescent="0.3">
      <c r="A295" s="747" t="s">
        <v>584</v>
      </c>
      <c r="B295" s="748" t="s">
        <v>585</v>
      </c>
      <c r="C295" s="749" t="s">
        <v>605</v>
      </c>
      <c r="D295" s="750" t="s">
        <v>606</v>
      </c>
      <c r="E295" s="751">
        <v>50113001</v>
      </c>
      <c r="F295" s="750" t="s">
        <v>608</v>
      </c>
      <c r="G295" s="749" t="s">
        <v>609</v>
      </c>
      <c r="H295" s="749">
        <v>153346</v>
      </c>
      <c r="I295" s="749">
        <v>153346</v>
      </c>
      <c r="J295" s="749" t="s">
        <v>1038</v>
      </c>
      <c r="K295" s="749" t="s">
        <v>1039</v>
      </c>
      <c r="L295" s="752">
        <v>2803.9</v>
      </c>
      <c r="M295" s="752">
        <v>1</v>
      </c>
      <c r="N295" s="753">
        <v>2803.9</v>
      </c>
    </row>
    <row r="296" spans="1:14" ht="14.4" customHeight="1" x14ac:dyDescent="0.3">
      <c r="A296" s="747" t="s">
        <v>584</v>
      </c>
      <c r="B296" s="748" t="s">
        <v>585</v>
      </c>
      <c r="C296" s="749" t="s">
        <v>605</v>
      </c>
      <c r="D296" s="750" t="s">
        <v>606</v>
      </c>
      <c r="E296" s="751">
        <v>50113013</v>
      </c>
      <c r="F296" s="750" t="s">
        <v>951</v>
      </c>
      <c r="G296" s="749" t="s">
        <v>609</v>
      </c>
      <c r="H296" s="749">
        <v>101066</v>
      </c>
      <c r="I296" s="749">
        <v>1066</v>
      </c>
      <c r="J296" s="749" t="s">
        <v>973</v>
      </c>
      <c r="K296" s="749" t="s">
        <v>974</v>
      </c>
      <c r="L296" s="752">
        <v>57.419999999999995</v>
      </c>
      <c r="M296" s="752">
        <v>10</v>
      </c>
      <c r="N296" s="753">
        <v>574.19999999999993</v>
      </c>
    </row>
    <row r="297" spans="1:14" ht="14.4" customHeight="1" thickBot="1" x14ac:dyDescent="0.35">
      <c r="A297" s="754" t="s">
        <v>584</v>
      </c>
      <c r="B297" s="755" t="s">
        <v>585</v>
      </c>
      <c r="C297" s="756" t="s">
        <v>605</v>
      </c>
      <c r="D297" s="757" t="s">
        <v>606</v>
      </c>
      <c r="E297" s="758">
        <v>50113013</v>
      </c>
      <c r="F297" s="757" t="s">
        <v>951</v>
      </c>
      <c r="G297" s="756" t="s">
        <v>609</v>
      </c>
      <c r="H297" s="756">
        <v>101076</v>
      </c>
      <c r="I297" s="756">
        <v>1076</v>
      </c>
      <c r="J297" s="756" t="s">
        <v>1040</v>
      </c>
      <c r="K297" s="756" t="s">
        <v>837</v>
      </c>
      <c r="L297" s="759">
        <v>78.528571428571425</v>
      </c>
      <c r="M297" s="759">
        <v>49</v>
      </c>
      <c r="N297" s="760">
        <v>3847.9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1041</v>
      </c>
      <c r="B5" s="745">
        <v>1205.4100000000001</v>
      </c>
      <c r="C5" s="765">
        <v>1.1225006432394949E-2</v>
      </c>
      <c r="D5" s="745">
        <v>106180.71999999999</v>
      </c>
      <c r="E5" s="765">
        <v>0.98877499356760501</v>
      </c>
      <c r="F5" s="746">
        <v>107386.12999999999</v>
      </c>
    </row>
    <row r="6" spans="1:6" ht="14.4" customHeight="1" thickBot="1" x14ac:dyDescent="0.35">
      <c r="A6" s="776" t="s">
        <v>1042</v>
      </c>
      <c r="B6" s="768"/>
      <c r="C6" s="769">
        <v>0</v>
      </c>
      <c r="D6" s="768">
        <v>1799.6800000000003</v>
      </c>
      <c r="E6" s="769">
        <v>1</v>
      </c>
      <c r="F6" s="770">
        <v>1799.6800000000003</v>
      </c>
    </row>
    <row r="7" spans="1:6" ht="14.4" customHeight="1" thickBot="1" x14ac:dyDescent="0.35">
      <c r="A7" s="771" t="s">
        <v>3</v>
      </c>
      <c r="B7" s="772">
        <v>1205.4100000000001</v>
      </c>
      <c r="C7" s="773">
        <v>1.1039987705362081E-2</v>
      </c>
      <c r="D7" s="772">
        <v>107980.4</v>
      </c>
      <c r="E7" s="773">
        <v>0.98896001229463792</v>
      </c>
      <c r="F7" s="774">
        <v>109185.81</v>
      </c>
    </row>
    <row r="8" spans="1:6" ht="14.4" customHeight="1" thickBot="1" x14ac:dyDescent="0.35"/>
    <row r="9" spans="1:6" ht="14.4" customHeight="1" x14ac:dyDescent="0.3">
      <c r="A9" s="775" t="s">
        <v>1043</v>
      </c>
      <c r="B9" s="745"/>
      <c r="C9" s="765">
        <v>0</v>
      </c>
      <c r="D9" s="745">
        <v>1581.15</v>
      </c>
      <c r="E9" s="765">
        <v>1</v>
      </c>
      <c r="F9" s="746">
        <v>1581.15</v>
      </c>
    </row>
    <row r="10" spans="1:6" ht="14.4" customHeight="1" x14ac:dyDescent="0.3">
      <c r="A10" s="778" t="s">
        <v>1044</v>
      </c>
      <c r="B10" s="752"/>
      <c r="C10" s="766">
        <v>0</v>
      </c>
      <c r="D10" s="752">
        <v>67.930000000000007</v>
      </c>
      <c r="E10" s="766">
        <v>1</v>
      </c>
      <c r="F10" s="753">
        <v>67.930000000000007</v>
      </c>
    </row>
    <row r="11" spans="1:6" ht="14.4" customHeight="1" x14ac:dyDescent="0.3">
      <c r="A11" s="778" t="s">
        <v>1045</v>
      </c>
      <c r="B11" s="752"/>
      <c r="C11" s="766">
        <v>0</v>
      </c>
      <c r="D11" s="752">
        <v>51180.640000000007</v>
      </c>
      <c r="E11" s="766">
        <v>1</v>
      </c>
      <c r="F11" s="753">
        <v>51180.640000000007</v>
      </c>
    </row>
    <row r="12" spans="1:6" ht="14.4" customHeight="1" x14ac:dyDescent="0.3">
      <c r="A12" s="778" t="s">
        <v>1046</v>
      </c>
      <c r="B12" s="752"/>
      <c r="C12" s="766">
        <v>0</v>
      </c>
      <c r="D12" s="752">
        <v>44.66</v>
      </c>
      <c r="E12" s="766">
        <v>1</v>
      </c>
      <c r="F12" s="753">
        <v>44.66</v>
      </c>
    </row>
    <row r="13" spans="1:6" ht="14.4" customHeight="1" x14ac:dyDescent="0.3">
      <c r="A13" s="778" t="s">
        <v>1047</v>
      </c>
      <c r="B13" s="752"/>
      <c r="C13" s="766">
        <v>0</v>
      </c>
      <c r="D13" s="752">
        <v>40.39</v>
      </c>
      <c r="E13" s="766">
        <v>1</v>
      </c>
      <c r="F13" s="753">
        <v>40.39</v>
      </c>
    </row>
    <row r="14" spans="1:6" ht="14.4" customHeight="1" x14ac:dyDescent="0.3">
      <c r="A14" s="778" t="s">
        <v>1048</v>
      </c>
      <c r="B14" s="752"/>
      <c r="C14" s="766">
        <v>0</v>
      </c>
      <c r="D14" s="752">
        <v>839.3</v>
      </c>
      <c r="E14" s="766">
        <v>1</v>
      </c>
      <c r="F14" s="753">
        <v>839.3</v>
      </c>
    </row>
    <row r="15" spans="1:6" ht="14.4" customHeight="1" x14ac:dyDescent="0.3">
      <c r="A15" s="778" t="s">
        <v>1049</v>
      </c>
      <c r="B15" s="752"/>
      <c r="C15" s="766">
        <v>0</v>
      </c>
      <c r="D15" s="752">
        <v>71.8</v>
      </c>
      <c r="E15" s="766">
        <v>1</v>
      </c>
      <c r="F15" s="753">
        <v>71.8</v>
      </c>
    </row>
    <row r="16" spans="1:6" ht="14.4" customHeight="1" x14ac:dyDescent="0.3">
      <c r="A16" s="778" t="s">
        <v>1050</v>
      </c>
      <c r="B16" s="752"/>
      <c r="C16" s="766">
        <v>0</v>
      </c>
      <c r="D16" s="752">
        <v>58.880000000000017</v>
      </c>
      <c r="E16" s="766">
        <v>1</v>
      </c>
      <c r="F16" s="753">
        <v>58.880000000000017</v>
      </c>
    </row>
    <row r="17" spans="1:6" ht="14.4" customHeight="1" x14ac:dyDescent="0.3">
      <c r="A17" s="778" t="s">
        <v>1051</v>
      </c>
      <c r="B17" s="752"/>
      <c r="C17" s="766">
        <v>0</v>
      </c>
      <c r="D17" s="752">
        <v>225.24000000000012</v>
      </c>
      <c r="E17" s="766">
        <v>1</v>
      </c>
      <c r="F17" s="753">
        <v>225.24000000000012</v>
      </c>
    </row>
    <row r="18" spans="1:6" ht="14.4" customHeight="1" x14ac:dyDescent="0.3">
      <c r="A18" s="778" t="s">
        <v>1052</v>
      </c>
      <c r="B18" s="752"/>
      <c r="C18" s="766">
        <v>0</v>
      </c>
      <c r="D18" s="752">
        <v>4841.68</v>
      </c>
      <c r="E18" s="766">
        <v>1</v>
      </c>
      <c r="F18" s="753">
        <v>4841.68</v>
      </c>
    </row>
    <row r="19" spans="1:6" ht="14.4" customHeight="1" x14ac:dyDescent="0.3">
      <c r="A19" s="778" t="s">
        <v>1053</v>
      </c>
      <c r="B19" s="752"/>
      <c r="C19" s="766">
        <v>0</v>
      </c>
      <c r="D19" s="752">
        <v>628.54</v>
      </c>
      <c r="E19" s="766">
        <v>1</v>
      </c>
      <c r="F19" s="753">
        <v>628.54</v>
      </c>
    </row>
    <row r="20" spans="1:6" ht="14.4" customHeight="1" x14ac:dyDescent="0.3">
      <c r="A20" s="778" t="s">
        <v>1054</v>
      </c>
      <c r="B20" s="752"/>
      <c r="C20" s="766">
        <v>0</v>
      </c>
      <c r="D20" s="752">
        <v>4528.4400000000005</v>
      </c>
      <c r="E20" s="766">
        <v>1</v>
      </c>
      <c r="F20" s="753">
        <v>4528.4400000000005</v>
      </c>
    </row>
    <row r="21" spans="1:6" ht="14.4" customHeight="1" x14ac:dyDescent="0.3">
      <c r="A21" s="778" t="s">
        <v>1055</v>
      </c>
      <c r="B21" s="752">
        <v>798.3</v>
      </c>
      <c r="C21" s="766">
        <v>1</v>
      </c>
      <c r="D21" s="752"/>
      <c r="E21" s="766">
        <v>0</v>
      </c>
      <c r="F21" s="753">
        <v>798.3</v>
      </c>
    </row>
    <row r="22" spans="1:6" ht="14.4" customHeight="1" x14ac:dyDescent="0.3">
      <c r="A22" s="778" t="s">
        <v>1056</v>
      </c>
      <c r="B22" s="752"/>
      <c r="C22" s="766">
        <v>0</v>
      </c>
      <c r="D22" s="752">
        <v>9186.65</v>
      </c>
      <c r="E22" s="766">
        <v>1</v>
      </c>
      <c r="F22" s="753">
        <v>9186.65</v>
      </c>
    </row>
    <row r="23" spans="1:6" ht="14.4" customHeight="1" x14ac:dyDescent="0.3">
      <c r="A23" s="778" t="s">
        <v>1057</v>
      </c>
      <c r="B23" s="752"/>
      <c r="C23" s="766">
        <v>0</v>
      </c>
      <c r="D23" s="752">
        <v>1502.82</v>
      </c>
      <c r="E23" s="766">
        <v>1</v>
      </c>
      <c r="F23" s="753">
        <v>1502.82</v>
      </c>
    </row>
    <row r="24" spans="1:6" ht="14.4" customHeight="1" x14ac:dyDescent="0.3">
      <c r="A24" s="778" t="s">
        <v>1058</v>
      </c>
      <c r="B24" s="752"/>
      <c r="C24" s="766">
        <v>0</v>
      </c>
      <c r="D24" s="752">
        <v>267.3</v>
      </c>
      <c r="E24" s="766">
        <v>1</v>
      </c>
      <c r="F24" s="753">
        <v>267.3</v>
      </c>
    </row>
    <row r="25" spans="1:6" ht="14.4" customHeight="1" x14ac:dyDescent="0.3">
      <c r="A25" s="778" t="s">
        <v>1059</v>
      </c>
      <c r="B25" s="752"/>
      <c r="C25" s="766">
        <v>0</v>
      </c>
      <c r="D25" s="752">
        <v>452.80000000000013</v>
      </c>
      <c r="E25" s="766">
        <v>1</v>
      </c>
      <c r="F25" s="753">
        <v>452.80000000000013</v>
      </c>
    </row>
    <row r="26" spans="1:6" ht="14.4" customHeight="1" x14ac:dyDescent="0.3">
      <c r="A26" s="778" t="s">
        <v>1060</v>
      </c>
      <c r="B26" s="752"/>
      <c r="C26" s="766">
        <v>0</v>
      </c>
      <c r="D26" s="752">
        <v>576.72</v>
      </c>
      <c r="E26" s="766">
        <v>1</v>
      </c>
      <c r="F26" s="753">
        <v>576.72</v>
      </c>
    </row>
    <row r="27" spans="1:6" ht="14.4" customHeight="1" x14ac:dyDescent="0.3">
      <c r="A27" s="778" t="s">
        <v>1061</v>
      </c>
      <c r="B27" s="752"/>
      <c r="C27" s="766">
        <v>0</v>
      </c>
      <c r="D27" s="752">
        <v>2754.1400000000003</v>
      </c>
      <c r="E27" s="766">
        <v>1</v>
      </c>
      <c r="F27" s="753">
        <v>2754.1400000000003</v>
      </c>
    </row>
    <row r="28" spans="1:6" ht="14.4" customHeight="1" x14ac:dyDescent="0.3">
      <c r="A28" s="778" t="s">
        <v>1062</v>
      </c>
      <c r="B28" s="752"/>
      <c r="C28" s="766">
        <v>0</v>
      </c>
      <c r="D28" s="752">
        <v>10600.62</v>
      </c>
      <c r="E28" s="766">
        <v>1</v>
      </c>
      <c r="F28" s="753">
        <v>10600.62</v>
      </c>
    </row>
    <row r="29" spans="1:6" ht="14.4" customHeight="1" x14ac:dyDescent="0.3">
      <c r="A29" s="778" t="s">
        <v>1063</v>
      </c>
      <c r="B29" s="752"/>
      <c r="C29" s="766">
        <v>0</v>
      </c>
      <c r="D29" s="752">
        <v>4059</v>
      </c>
      <c r="E29" s="766">
        <v>1</v>
      </c>
      <c r="F29" s="753">
        <v>4059</v>
      </c>
    </row>
    <row r="30" spans="1:6" ht="14.4" customHeight="1" x14ac:dyDescent="0.3">
      <c r="A30" s="778" t="s">
        <v>1064</v>
      </c>
      <c r="B30" s="752"/>
      <c r="C30" s="766">
        <v>0</v>
      </c>
      <c r="D30" s="752">
        <v>210.26999999999995</v>
      </c>
      <c r="E30" s="766">
        <v>1</v>
      </c>
      <c r="F30" s="753">
        <v>210.26999999999995</v>
      </c>
    </row>
    <row r="31" spans="1:6" ht="14.4" customHeight="1" x14ac:dyDescent="0.3">
      <c r="A31" s="778" t="s">
        <v>1065</v>
      </c>
      <c r="B31" s="752"/>
      <c r="C31" s="766">
        <v>0</v>
      </c>
      <c r="D31" s="752">
        <v>133.84</v>
      </c>
      <c r="E31" s="766">
        <v>1</v>
      </c>
      <c r="F31" s="753">
        <v>133.84</v>
      </c>
    </row>
    <row r="32" spans="1:6" ht="14.4" customHeight="1" x14ac:dyDescent="0.3">
      <c r="A32" s="778" t="s">
        <v>1066</v>
      </c>
      <c r="B32" s="752"/>
      <c r="C32" s="766">
        <v>0</v>
      </c>
      <c r="D32" s="752">
        <v>287.10000000000002</v>
      </c>
      <c r="E32" s="766">
        <v>1</v>
      </c>
      <c r="F32" s="753">
        <v>287.10000000000002</v>
      </c>
    </row>
    <row r="33" spans="1:6" ht="14.4" customHeight="1" x14ac:dyDescent="0.3">
      <c r="A33" s="778" t="s">
        <v>1067</v>
      </c>
      <c r="B33" s="752"/>
      <c r="C33" s="766">
        <v>0</v>
      </c>
      <c r="D33" s="752">
        <v>683.3900000000001</v>
      </c>
      <c r="E33" s="766">
        <v>1</v>
      </c>
      <c r="F33" s="753">
        <v>683.3900000000001</v>
      </c>
    </row>
    <row r="34" spans="1:6" ht="14.4" customHeight="1" x14ac:dyDescent="0.3">
      <c r="A34" s="778" t="s">
        <v>1068</v>
      </c>
      <c r="B34" s="752"/>
      <c r="C34" s="766">
        <v>0</v>
      </c>
      <c r="D34" s="752">
        <v>50.74</v>
      </c>
      <c r="E34" s="766">
        <v>1</v>
      </c>
      <c r="F34" s="753">
        <v>50.74</v>
      </c>
    </row>
    <row r="35" spans="1:6" ht="14.4" customHeight="1" x14ac:dyDescent="0.3">
      <c r="A35" s="778" t="s">
        <v>1069</v>
      </c>
      <c r="B35" s="752"/>
      <c r="C35" s="766">
        <v>0</v>
      </c>
      <c r="D35" s="752">
        <v>197.44</v>
      </c>
      <c r="E35" s="766">
        <v>1</v>
      </c>
      <c r="F35" s="753">
        <v>197.44</v>
      </c>
    </row>
    <row r="36" spans="1:6" ht="14.4" customHeight="1" x14ac:dyDescent="0.3">
      <c r="A36" s="778" t="s">
        <v>1070</v>
      </c>
      <c r="B36" s="752"/>
      <c r="C36" s="766">
        <v>0</v>
      </c>
      <c r="D36" s="752">
        <v>1062.24</v>
      </c>
      <c r="E36" s="766">
        <v>1</v>
      </c>
      <c r="F36" s="753">
        <v>1062.24</v>
      </c>
    </row>
    <row r="37" spans="1:6" ht="14.4" customHeight="1" x14ac:dyDescent="0.3">
      <c r="A37" s="778" t="s">
        <v>1071</v>
      </c>
      <c r="B37" s="752">
        <v>407.11000000000007</v>
      </c>
      <c r="C37" s="766">
        <v>1</v>
      </c>
      <c r="D37" s="752"/>
      <c r="E37" s="766">
        <v>0</v>
      </c>
      <c r="F37" s="753">
        <v>407.11000000000007</v>
      </c>
    </row>
    <row r="38" spans="1:6" ht="14.4" customHeight="1" x14ac:dyDescent="0.3">
      <c r="A38" s="778" t="s">
        <v>1072</v>
      </c>
      <c r="B38" s="752"/>
      <c r="C38" s="766">
        <v>0</v>
      </c>
      <c r="D38" s="752">
        <v>149.46000000000004</v>
      </c>
      <c r="E38" s="766">
        <v>1</v>
      </c>
      <c r="F38" s="753">
        <v>149.46000000000004</v>
      </c>
    </row>
    <row r="39" spans="1:6" ht="14.4" customHeight="1" x14ac:dyDescent="0.3">
      <c r="A39" s="778" t="s">
        <v>1073</v>
      </c>
      <c r="B39" s="752"/>
      <c r="C39" s="766">
        <v>0</v>
      </c>
      <c r="D39" s="752">
        <v>119.57000000000001</v>
      </c>
      <c r="E39" s="766">
        <v>1</v>
      </c>
      <c r="F39" s="753">
        <v>119.57000000000001</v>
      </c>
    </row>
    <row r="40" spans="1:6" ht="14.4" customHeight="1" x14ac:dyDescent="0.3">
      <c r="A40" s="778" t="s">
        <v>1074</v>
      </c>
      <c r="B40" s="752"/>
      <c r="C40" s="766">
        <v>0</v>
      </c>
      <c r="D40" s="752">
        <v>103.61999999999999</v>
      </c>
      <c r="E40" s="766">
        <v>1</v>
      </c>
      <c r="F40" s="753">
        <v>103.61999999999999</v>
      </c>
    </row>
    <row r="41" spans="1:6" ht="14.4" customHeight="1" x14ac:dyDescent="0.3">
      <c r="A41" s="778" t="s">
        <v>1075</v>
      </c>
      <c r="B41" s="752"/>
      <c r="C41" s="766">
        <v>0</v>
      </c>
      <c r="D41" s="752">
        <v>140.72000000000003</v>
      </c>
      <c r="E41" s="766">
        <v>1</v>
      </c>
      <c r="F41" s="753">
        <v>140.72000000000003</v>
      </c>
    </row>
    <row r="42" spans="1:6" ht="14.4" customHeight="1" x14ac:dyDescent="0.3">
      <c r="A42" s="778" t="s">
        <v>1076</v>
      </c>
      <c r="B42" s="752"/>
      <c r="C42" s="766">
        <v>0</v>
      </c>
      <c r="D42" s="752">
        <v>7363.6099999999988</v>
      </c>
      <c r="E42" s="766">
        <v>1</v>
      </c>
      <c r="F42" s="753">
        <v>7363.6099999999988</v>
      </c>
    </row>
    <row r="43" spans="1:6" ht="14.4" customHeight="1" x14ac:dyDescent="0.3">
      <c r="A43" s="778" t="s">
        <v>1077</v>
      </c>
      <c r="B43" s="752"/>
      <c r="C43" s="766">
        <v>0</v>
      </c>
      <c r="D43" s="752">
        <v>405.96999999999991</v>
      </c>
      <c r="E43" s="766">
        <v>1</v>
      </c>
      <c r="F43" s="753">
        <v>405.96999999999991</v>
      </c>
    </row>
    <row r="44" spans="1:6" ht="14.4" customHeight="1" x14ac:dyDescent="0.3">
      <c r="A44" s="778" t="s">
        <v>1078</v>
      </c>
      <c r="B44" s="752"/>
      <c r="C44" s="766">
        <v>0</v>
      </c>
      <c r="D44" s="752">
        <v>917.4</v>
      </c>
      <c r="E44" s="766">
        <v>1</v>
      </c>
      <c r="F44" s="753">
        <v>917.4</v>
      </c>
    </row>
    <row r="45" spans="1:6" ht="14.4" customHeight="1" x14ac:dyDescent="0.3">
      <c r="A45" s="778" t="s">
        <v>1079</v>
      </c>
      <c r="B45" s="752"/>
      <c r="C45" s="766">
        <v>0</v>
      </c>
      <c r="D45" s="752">
        <v>198.74</v>
      </c>
      <c r="E45" s="766">
        <v>1</v>
      </c>
      <c r="F45" s="753">
        <v>198.74</v>
      </c>
    </row>
    <row r="46" spans="1:6" ht="14.4" customHeight="1" thickBot="1" x14ac:dyDescent="0.35">
      <c r="A46" s="776" t="s">
        <v>1080</v>
      </c>
      <c r="B46" s="768"/>
      <c r="C46" s="769">
        <v>0</v>
      </c>
      <c r="D46" s="768">
        <v>2447.5899999999997</v>
      </c>
      <c r="E46" s="769">
        <v>1</v>
      </c>
      <c r="F46" s="770">
        <v>2447.5899999999997</v>
      </c>
    </row>
    <row r="47" spans="1:6" ht="14.4" customHeight="1" thickBot="1" x14ac:dyDescent="0.35">
      <c r="A47" s="771" t="s">
        <v>3</v>
      </c>
      <c r="B47" s="772">
        <v>1205.4100000000001</v>
      </c>
      <c r="C47" s="773">
        <v>1.1039987705362075E-2</v>
      </c>
      <c r="D47" s="772">
        <v>107980.40000000005</v>
      </c>
      <c r="E47" s="773">
        <v>0.98896001229463792</v>
      </c>
      <c r="F47" s="774">
        <v>109185.81000000006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1252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35</v>
      </c>
      <c r="G3" s="47">
        <f>SUBTOTAL(9,G6:G1048576)</f>
        <v>1205.4099999999999</v>
      </c>
      <c r="H3" s="48">
        <f>IF(M3=0,0,G3/M3)</f>
        <v>1.1039987705362081E-2</v>
      </c>
      <c r="I3" s="47">
        <f>SUBTOTAL(9,I6:I1048576)</f>
        <v>763.3</v>
      </c>
      <c r="J3" s="47">
        <f>SUBTOTAL(9,J6:J1048576)</f>
        <v>107980.39999999998</v>
      </c>
      <c r="K3" s="48">
        <f>IF(M3=0,0,J3/M3)</f>
        <v>0.98896001229463792</v>
      </c>
      <c r="L3" s="47">
        <f>SUBTOTAL(9,L6:L1048576)</f>
        <v>798.3</v>
      </c>
      <c r="M3" s="49">
        <f>SUBTOTAL(9,M6:M1048576)</f>
        <v>109185.80999999998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597</v>
      </c>
      <c r="B6" s="741" t="s">
        <v>1081</v>
      </c>
      <c r="C6" s="741" t="s">
        <v>1082</v>
      </c>
      <c r="D6" s="741" t="s">
        <v>670</v>
      </c>
      <c r="E6" s="741" t="s">
        <v>1083</v>
      </c>
      <c r="F6" s="745"/>
      <c r="G6" s="745"/>
      <c r="H6" s="765">
        <v>0</v>
      </c>
      <c r="I6" s="745">
        <v>85</v>
      </c>
      <c r="J6" s="745">
        <v>1409.65</v>
      </c>
      <c r="K6" s="765">
        <v>1</v>
      </c>
      <c r="L6" s="745">
        <v>85</v>
      </c>
      <c r="M6" s="746">
        <v>1409.65</v>
      </c>
    </row>
    <row r="7" spans="1:13" ht="14.4" customHeight="1" x14ac:dyDescent="0.3">
      <c r="A7" s="747" t="s">
        <v>597</v>
      </c>
      <c r="B7" s="748" t="s">
        <v>1081</v>
      </c>
      <c r="C7" s="748" t="s">
        <v>1084</v>
      </c>
      <c r="D7" s="748" t="s">
        <v>1085</v>
      </c>
      <c r="E7" s="748" t="s">
        <v>1086</v>
      </c>
      <c r="F7" s="752"/>
      <c r="G7" s="752"/>
      <c r="H7" s="766">
        <v>0</v>
      </c>
      <c r="I7" s="752">
        <v>1</v>
      </c>
      <c r="J7" s="752">
        <v>85.75</v>
      </c>
      <c r="K7" s="766">
        <v>1</v>
      </c>
      <c r="L7" s="752">
        <v>1</v>
      </c>
      <c r="M7" s="753">
        <v>85.75</v>
      </c>
    </row>
    <row r="8" spans="1:13" ht="14.4" customHeight="1" x14ac:dyDescent="0.3">
      <c r="A8" s="747" t="s">
        <v>597</v>
      </c>
      <c r="B8" s="748" t="s">
        <v>1087</v>
      </c>
      <c r="C8" s="748" t="s">
        <v>1088</v>
      </c>
      <c r="D8" s="748" t="s">
        <v>1089</v>
      </c>
      <c r="E8" s="748" t="s">
        <v>1090</v>
      </c>
      <c r="F8" s="752"/>
      <c r="G8" s="752"/>
      <c r="H8" s="766">
        <v>0</v>
      </c>
      <c r="I8" s="752">
        <v>1</v>
      </c>
      <c r="J8" s="752">
        <v>67.930000000000007</v>
      </c>
      <c r="K8" s="766">
        <v>1</v>
      </c>
      <c r="L8" s="752">
        <v>1</v>
      </c>
      <c r="M8" s="753">
        <v>67.930000000000007</v>
      </c>
    </row>
    <row r="9" spans="1:13" ht="14.4" customHeight="1" x14ac:dyDescent="0.3">
      <c r="A9" s="747" t="s">
        <v>597</v>
      </c>
      <c r="B9" s="748" t="s">
        <v>1091</v>
      </c>
      <c r="C9" s="748" t="s">
        <v>1092</v>
      </c>
      <c r="D9" s="748" t="s">
        <v>1093</v>
      </c>
      <c r="E9" s="748" t="s">
        <v>1094</v>
      </c>
      <c r="F9" s="752"/>
      <c r="G9" s="752"/>
      <c r="H9" s="766">
        <v>0</v>
      </c>
      <c r="I9" s="752">
        <v>1</v>
      </c>
      <c r="J9" s="752">
        <v>405.96999999999991</v>
      </c>
      <c r="K9" s="766">
        <v>1</v>
      </c>
      <c r="L9" s="752">
        <v>1</v>
      </c>
      <c r="M9" s="753">
        <v>405.96999999999991</v>
      </c>
    </row>
    <row r="10" spans="1:13" ht="14.4" customHeight="1" x14ac:dyDescent="0.3">
      <c r="A10" s="747" t="s">
        <v>597</v>
      </c>
      <c r="B10" s="748" t="s">
        <v>1095</v>
      </c>
      <c r="C10" s="748" t="s">
        <v>1096</v>
      </c>
      <c r="D10" s="748" t="s">
        <v>727</v>
      </c>
      <c r="E10" s="748" t="s">
        <v>1097</v>
      </c>
      <c r="F10" s="752"/>
      <c r="G10" s="752"/>
      <c r="H10" s="766">
        <v>0</v>
      </c>
      <c r="I10" s="752">
        <v>32</v>
      </c>
      <c r="J10" s="752">
        <v>8699.2000000000007</v>
      </c>
      <c r="K10" s="766">
        <v>1</v>
      </c>
      <c r="L10" s="752">
        <v>32</v>
      </c>
      <c r="M10" s="753">
        <v>8699.2000000000007</v>
      </c>
    </row>
    <row r="11" spans="1:13" ht="14.4" customHeight="1" x14ac:dyDescent="0.3">
      <c r="A11" s="747" t="s">
        <v>597</v>
      </c>
      <c r="B11" s="748" t="s">
        <v>1095</v>
      </c>
      <c r="C11" s="748" t="s">
        <v>1098</v>
      </c>
      <c r="D11" s="748" t="s">
        <v>727</v>
      </c>
      <c r="E11" s="748" t="s">
        <v>1099</v>
      </c>
      <c r="F11" s="752"/>
      <c r="G11" s="752"/>
      <c r="H11" s="766">
        <v>0</v>
      </c>
      <c r="I11" s="752">
        <v>9</v>
      </c>
      <c r="J11" s="752">
        <v>5675.9400000000005</v>
      </c>
      <c r="K11" s="766">
        <v>1</v>
      </c>
      <c r="L11" s="752">
        <v>9</v>
      </c>
      <c r="M11" s="753">
        <v>5675.9400000000005</v>
      </c>
    </row>
    <row r="12" spans="1:13" ht="14.4" customHeight="1" x14ac:dyDescent="0.3">
      <c r="A12" s="747" t="s">
        <v>597</v>
      </c>
      <c r="B12" s="748" t="s">
        <v>1095</v>
      </c>
      <c r="C12" s="748" t="s">
        <v>1100</v>
      </c>
      <c r="D12" s="748" t="s">
        <v>727</v>
      </c>
      <c r="E12" s="748" t="s">
        <v>1101</v>
      </c>
      <c r="F12" s="752"/>
      <c r="G12" s="752"/>
      <c r="H12" s="766">
        <v>0</v>
      </c>
      <c r="I12" s="752">
        <v>90</v>
      </c>
      <c r="J12" s="752">
        <v>36805.5</v>
      </c>
      <c r="K12" s="766">
        <v>1</v>
      </c>
      <c r="L12" s="752">
        <v>90</v>
      </c>
      <c r="M12" s="753">
        <v>36805.5</v>
      </c>
    </row>
    <row r="13" spans="1:13" ht="14.4" customHeight="1" x14ac:dyDescent="0.3">
      <c r="A13" s="747" t="s">
        <v>597</v>
      </c>
      <c r="B13" s="748" t="s">
        <v>1102</v>
      </c>
      <c r="C13" s="748" t="s">
        <v>1103</v>
      </c>
      <c r="D13" s="748" t="s">
        <v>672</v>
      </c>
      <c r="E13" s="748" t="s">
        <v>1104</v>
      </c>
      <c r="F13" s="752"/>
      <c r="G13" s="752"/>
      <c r="H13" s="766">
        <v>0</v>
      </c>
      <c r="I13" s="752">
        <v>1</v>
      </c>
      <c r="J13" s="752">
        <v>44.66</v>
      </c>
      <c r="K13" s="766">
        <v>1</v>
      </c>
      <c r="L13" s="752">
        <v>1</v>
      </c>
      <c r="M13" s="753">
        <v>44.66</v>
      </c>
    </row>
    <row r="14" spans="1:13" ht="14.4" customHeight="1" x14ac:dyDescent="0.3">
      <c r="A14" s="747" t="s">
        <v>597</v>
      </c>
      <c r="B14" s="748" t="s">
        <v>1105</v>
      </c>
      <c r="C14" s="748" t="s">
        <v>1106</v>
      </c>
      <c r="D14" s="748" t="s">
        <v>731</v>
      </c>
      <c r="E14" s="748" t="s">
        <v>732</v>
      </c>
      <c r="F14" s="752"/>
      <c r="G14" s="752"/>
      <c r="H14" s="766">
        <v>0</v>
      </c>
      <c r="I14" s="752">
        <v>1</v>
      </c>
      <c r="J14" s="752">
        <v>40.39</v>
      </c>
      <c r="K14" s="766">
        <v>1</v>
      </c>
      <c r="L14" s="752">
        <v>1</v>
      </c>
      <c r="M14" s="753">
        <v>40.39</v>
      </c>
    </row>
    <row r="15" spans="1:13" ht="14.4" customHeight="1" x14ac:dyDescent="0.3">
      <c r="A15" s="747" t="s">
        <v>597</v>
      </c>
      <c r="B15" s="748" t="s">
        <v>1107</v>
      </c>
      <c r="C15" s="748" t="s">
        <v>1108</v>
      </c>
      <c r="D15" s="748" t="s">
        <v>751</v>
      </c>
      <c r="E15" s="748" t="s">
        <v>1109</v>
      </c>
      <c r="F15" s="752"/>
      <c r="G15" s="752"/>
      <c r="H15" s="766">
        <v>0</v>
      </c>
      <c r="I15" s="752">
        <v>21</v>
      </c>
      <c r="J15" s="752">
        <v>839.3</v>
      </c>
      <c r="K15" s="766">
        <v>1</v>
      </c>
      <c r="L15" s="752">
        <v>21</v>
      </c>
      <c r="M15" s="753">
        <v>839.3</v>
      </c>
    </row>
    <row r="16" spans="1:13" ht="14.4" customHeight="1" x14ac:dyDescent="0.3">
      <c r="A16" s="747" t="s">
        <v>597</v>
      </c>
      <c r="B16" s="748" t="s">
        <v>1110</v>
      </c>
      <c r="C16" s="748" t="s">
        <v>1111</v>
      </c>
      <c r="D16" s="748" t="s">
        <v>900</v>
      </c>
      <c r="E16" s="748" t="s">
        <v>1112</v>
      </c>
      <c r="F16" s="752"/>
      <c r="G16" s="752"/>
      <c r="H16" s="766">
        <v>0</v>
      </c>
      <c r="I16" s="752">
        <v>1</v>
      </c>
      <c r="J16" s="752">
        <v>71.8</v>
      </c>
      <c r="K16" s="766">
        <v>1</v>
      </c>
      <c r="L16" s="752">
        <v>1</v>
      </c>
      <c r="M16" s="753">
        <v>71.8</v>
      </c>
    </row>
    <row r="17" spans="1:13" ht="14.4" customHeight="1" x14ac:dyDescent="0.3">
      <c r="A17" s="747" t="s">
        <v>597</v>
      </c>
      <c r="B17" s="748" t="s">
        <v>1113</v>
      </c>
      <c r="C17" s="748" t="s">
        <v>1114</v>
      </c>
      <c r="D17" s="748" t="s">
        <v>1115</v>
      </c>
      <c r="E17" s="748" t="s">
        <v>1116</v>
      </c>
      <c r="F17" s="752"/>
      <c r="G17" s="752"/>
      <c r="H17" s="766">
        <v>0</v>
      </c>
      <c r="I17" s="752">
        <v>1</v>
      </c>
      <c r="J17" s="752">
        <v>140.72000000000003</v>
      </c>
      <c r="K17" s="766">
        <v>1</v>
      </c>
      <c r="L17" s="752">
        <v>1</v>
      </c>
      <c r="M17" s="753">
        <v>140.72000000000003</v>
      </c>
    </row>
    <row r="18" spans="1:13" ht="14.4" customHeight="1" x14ac:dyDescent="0.3">
      <c r="A18" s="747" t="s">
        <v>597</v>
      </c>
      <c r="B18" s="748" t="s">
        <v>1117</v>
      </c>
      <c r="C18" s="748" t="s">
        <v>1118</v>
      </c>
      <c r="D18" s="748" t="s">
        <v>1119</v>
      </c>
      <c r="E18" s="748" t="s">
        <v>1120</v>
      </c>
      <c r="F18" s="752"/>
      <c r="G18" s="752"/>
      <c r="H18" s="766">
        <v>0</v>
      </c>
      <c r="I18" s="752">
        <v>1</v>
      </c>
      <c r="J18" s="752">
        <v>58.880000000000017</v>
      </c>
      <c r="K18" s="766">
        <v>1</v>
      </c>
      <c r="L18" s="752">
        <v>1</v>
      </c>
      <c r="M18" s="753">
        <v>58.880000000000017</v>
      </c>
    </row>
    <row r="19" spans="1:13" ht="14.4" customHeight="1" x14ac:dyDescent="0.3">
      <c r="A19" s="747" t="s">
        <v>597</v>
      </c>
      <c r="B19" s="748" t="s">
        <v>1121</v>
      </c>
      <c r="C19" s="748" t="s">
        <v>1122</v>
      </c>
      <c r="D19" s="748" t="s">
        <v>725</v>
      </c>
      <c r="E19" s="748" t="s">
        <v>1123</v>
      </c>
      <c r="F19" s="752"/>
      <c r="G19" s="752"/>
      <c r="H19" s="766">
        <v>0</v>
      </c>
      <c r="I19" s="752">
        <v>1</v>
      </c>
      <c r="J19" s="752">
        <v>225.24000000000012</v>
      </c>
      <c r="K19" s="766">
        <v>1</v>
      </c>
      <c r="L19" s="752">
        <v>1</v>
      </c>
      <c r="M19" s="753">
        <v>225.24000000000012</v>
      </c>
    </row>
    <row r="20" spans="1:13" ht="14.4" customHeight="1" x14ac:dyDescent="0.3">
      <c r="A20" s="747" t="s">
        <v>597</v>
      </c>
      <c r="B20" s="748" t="s">
        <v>1124</v>
      </c>
      <c r="C20" s="748" t="s">
        <v>1125</v>
      </c>
      <c r="D20" s="748" t="s">
        <v>862</v>
      </c>
      <c r="E20" s="748" t="s">
        <v>1126</v>
      </c>
      <c r="F20" s="752"/>
      <c r="G20" s="752"/>
      <c r="H20" s="766">
        <v>0</v>
      </c>
      <c r="I20" s="752">
        <v>25</v>
      </c>
      <c r="J20" s="752">
        <v>1624.1000000000001</v>
      </c>
      <c r="K20" s="766">
        <v>1</v>
      </c>
      <c r="L20" s="752">
        <v>25</v>
      </c>
      <c r="M20" s="753">
        <v>1624.1000000000001</v>
      </c>
    </row>
    <row r="21" spans="1:13" ht="14.4" customHeight="1" x14ac:dyDescent="0.3">
      <c r="A21" s="747" t="s">
        <v>597</v>
      </c>
      <c r="B21" s="748" t="s">
        <v>1124</v>
      </c>
      <c r="C21" s="748" t="s">
        <v>1127</v>
      </c>
      <c r="D21" s="748" t="s">
        <v>862</v>
      </c>
      <c r="E21" s="748" t="s">
        <v>1128</v>
      </c>
      <c r="F21" s="752"/>
      <c r="G21" s="752"/>
      <c r="H21" s="766">
        <v>0</v>
      </c>
      <c r="I21" s="752">
        <v>6</v>
      </c>
      <c r="J21" s="752">
        <v>1023</v>
      </c>
      <c r="K21" s="766">
        <v>1</v>
      </c>
      <c r="L21" s="752">
        <v>6</v>
      </c>
      <c r="M21" s="753">
        <v>1023</v>
      </c>
    </row>
    <row r="22" spans="1:13" ht="14.4" customHeight="1" x14ac:dyDescent="0.3">
      <c r="A22" s="747" t="s">
        <v>597</v>
      </c>
      <c r="B22" s="748" t="s">
        <v>1124</v>
      </c>
      <c r="C22" s="748" t="s">
        <v>1129</v>
      </c>
      <c r="D22" s="748" t="s">
        <v>862</v>
      </c>
      <c r="E22" s="748" t="s">
        <v>1130</v>
      </c>
      <c r="F22" s="752"/>
      <c r="G22" s="752"/>
      <c r="H22" s="766">
        <v>0</v>
      </c>
      <c r="I22" s="752">
        <v>3</v>
      </c>
      <c r="J22" s="752">
        <v>895.38000000000011</v>
      </c>
      <c r="K22" s="766">
        <v>1</v>
      </c>
      <c r="L22" s="752">
        <v>3</v>
      </c>
      <c r="M22" s="753">
        <v>895.38000000000011</v>
      </c>
    </row>
    <row r="23" spans="1:13" ht="14.4" customHeight="1" x14ac:dyDescent="0.3">
      <c r="A23" s="747" t="s">
        <v>597</v>
      </c>
      <c r="B23" s="748" t="s">
        <v>1131</v>
      </c>
      <c r="C23" s="748" t="s">
        <v>1132</v>
      </c>
      <c r="D23" s="748" t="s">
        <v>1133</v>
      </c>
      <c r="E23" s="748" t="s">
        <v>1134</v>
      </c>
      <c r="F23" s="752"/>
      <c r="G23" s="752"/>
      <c r="H23" s="766">
        <v>0</v>
      </c>
      <c r="I23" s="752">
        <v>1</v>
      </c>
      <c r="J23" s="752">
        <v>314.27</v>
      </c>
      <c r="K23" s="766">
        <v>1</v>
      </c>
      <c r="L23" s="752">
        <v>1</v>
      </c>
      <c r="M23" s="753">
        <v>314.27</v>
      </c>
    </row>
    <row r="24" spans="1:13" ht="14.4" customHeight="1" x14ac:dyDescent="0.3">
      <c r="A24" s="747" t="s">
        <v>597</v>
      </c>
      <c r="B24" s="748" t="s">
        <v>1135</v>
      </c>
      <c r="C24" s="748" t="s">
        <v>1136</v>
      </c>
      <c r="D24" s="748" t="s">
        <v>1137</v>
      </c>
      <c r="E24" s="748" t="s">
        <v>1138</v>
      </c>
      <c r="F24" s="752"/>
      <c r="G24" s="752"/>
      <c r="H24" s="766">
        <v>0</v>
      </c>
      <c r="I24" s="752">
        <v>2</v>
      </c>
      <c r="J24" s="752">
        <v>198.74</v>
      </c>
      <c r="K24" s="766">
        <v>1</v>
      </c>
      <c r="L24" s="752">
        <v>2</v>
      </c>
      <c r="M24" s="753">
        <v>198.74</v>
      </c>
    </row>
    <row r="25" spans="1:13" ht="14.4" customHeight="1" x14ac:dyDescent="0.3">
      <c r="A25" s="747" t="s">
        <v>597</v>
      </c>
      <c r="B25" s="748" t="s">
        <v>1139</v>
      </c>
      <c r="C25" s="748" t="s">
        <v>1140</v>
      </c>
      <c r="D25" s="748" t="s">
        <v>952</v>
      </c>
      <c r="E25" s="748" t="s">
        <v>1141</v>
      </c>
      <c r="F25" s="752"/>
      <c r="G25" s="752"/>
      <c r="H25" s="766">
        <v>0</v>
      </c>
      <c r="I25" s="752">
        <v>44</v>
      </c>
      <c r="J25" s="752">
        <v>7363.6099999999988</v>
      </c>
      <c r="K25" s="766">
        <v>1</v>
      </c>
      <c r="L25" s="752">
        <v>44</v>
      </c>
      <c r="M25" s="753">
        <v>7363.6099999999988</v>
      </c>
    </row>
    <row r="26" spans="1:13" ht="14.4" customHeight="1" x14ac:dyDescent="0.3">
      <c r="A26" s="747" t="s">
        <v>597</v>
      </c>
      <c r="B26" s="748" t="s">
        <v>1142</v>
      </c>
      <c r="C26" s="748" t="s">
        <v>1143</v>
      </c>
      <c r="D26" s="748" t="s">
        <v>1144</v>
      </c>
      <c r="E26" s="748" t="s">
        <v>1145</v>
      </c>
      <c r="F26" s="752"/>
      <c r="G26" s="752"/>
      <c r="H26" s="766">
        <v>0</v>
      </c>
      <c r="I26" s="752">
        <v>2</v>
      </c>
      <c r="J26" s="752">
        <v>917.4</v>
      </c>
      <c r="K26" s="766">
        <v>1</v>
      </c>
      <c r="L26" s="752">
        <v>2</v>
      </c>
      <c r="M26" s="753">
        <v>917.4</v>
      </c>
    </row>
    <row r="27" spans="1:13" ht="14.4" customHeight="1" x14ac:dyDescent="0.3">
      <c r="A27" s="747" t="s">
        <v>597</v>
      </c>
      <c r="B27" s="748" t="s">
        <v>1146</v>
      </c>
      <c r="C27" s="748" t="s">
        <v>1147</v>
      </c>
      <c r="D27" s="748" t="s">
        <v>1148</v>
      </c>
      <c r="E27" s="748" t="s">
        <v>1149</v>
      </c>
      <c r="F27" s="752"/>
      <c r="G27" s="752"/>
      <c r="H27" s="766">
        <v>0</v>
      </c>
      <c r="I27" s="752">
        <v>36</v>
      </c>
      <c r="J27" s="752">
        <v>4528.4400000000005</v>
      </c>
      <c r="K27" s="766">
        <v>1</v>
      </c>
      <c r="L27" s="752">
        <v>36</v>
      </c>
      <c r="M27" s="753">
        <v>4528.4400000000005</v>
      </c>
    </row>
    <row r="28" spans="1:13" ht="14.4" customHeight="1" x14ac:dyDescent="0.3">
      <c r="A28" s="747" t="s">
        <v>597</v>
      </c>
      <c r="B28" s="748" t="s">
        <v>1150</v>
      </c>
      <c r="C28" s="748" t="s">
        <v>1151</v>
      </c>
      <c r="D28" s="748" t="s">
        <v>1152</v>
      </c>
      <c r="E28" s="748" t="s">
        <v>1153</v>
      </c>
      <c r="F28" s="752">
        <v>30</v>
      </c>
      <c r="G28" s="752">
        <v>798.3</v>
      </c>
      <c r="H28" s="766">
        <v>1</v>
      </c>
      <c r="I28" s="752"/>
      <c r="J28" s="752"/>
      <c r="K28" s="766">
        <v>0</v>
      </c>
      <c r="L28" s="752">
        <v>30</v>
      </c>
      <c r="M28" s="753">
        <v>798.3</v>
      </c>
    </row>
    <row r="29" spans="1:13" ht="14.4" customHeight="1" x14ac:dyDescent="0.3">
      <c r="A29" s="747" t="s">
        <v>597</v>
      </c>
      <c r="B29" s="748" t="s">
        <v>1154</v>
      </c>
      <c r="C29" s="748" t="s">
        <v>1155</v>
      </c>
      <c r="D29" s="748" t="s">
        <v>1156</v>
      </c>
      <c r="E29" s="748" t="s">
        <v>1157</v>
      </c>
      <c r="F29" s="752"/>
      <c r="G29" s="752"/>
      <c r="H29" s="766">
        <v>0</v>
      </c>
      <c r="I29" s="752">
        <v>11</v>
      </c>
      <c r="J29" s="752">
        <v>1694</v>
      </c>
      <c r="K29" s="766">
        <v>1</v>
      </c>
      <c r="L29" s="752">
        <v>11</v>
      </c>
      <c r="M29" s="753">
        <v>1694</v>
      </c>
    </row>
    <row r="30" spans="1:13" ht="14.4" customHeight="1" x14ac:dyDescent="0.3">
      <c r="A30" s="747" t="s">
        <v>597</v>
      </c>
      <c r="B30" s="748" t="s">
        <v>1154</v>
      </c>
      <c r="C30" s="748" t="s">
        <v>1158</v>
      </c>
      <c r="D30" s="748" t="s">
        <v>1156</v>
      </c>
      <c r="E30" s="748" t="s">
        <v>1159</v>
      </c>
      <c r="F30" s="752"/>
      <c r="G30" s="752"/>
      <c r="H30" s="766">
        <v>0</v>
      </c>
      <c r="I30" s="752">
        <v>28.5</v>
      </c>
      <c r="J30" s="752">
        <v>7492.65</v>
      </c>
      <c r="K30" s="766">
        <v>1</v>
      </c>
      <c r="L30" s="752">
        <v>28.5</v>
      </c>
      <c r="M30" s="753">
        <v>7492.65</v>
      </c>
    </row>
    <row r="31" spans="1:13" ht="14.4" customHeight="1" x14ac:dyDescent="0.3">
      <c r="A31" s="747" t="s">
        <v>597</v>
      </c>
      <c r="B31" s="748" t="s">
        <v>1160</v>
      </c>
      <c r="C31" s="748" t="s">
        <v>1161</v>
      </c>
      <c r="D31" s="748" t="s">
        <v>1162</v>
      </c>
      <c r="E31" s="748" t="s">
        <v>1163</v>
      </c>
      <c r="F31" s="752"/>
      <c r="G31" s="752"/>
      <c r="H31" s="766">
        <v>0</v>
      </c>
      <c r="I31" s="752">
        <v>4</v>
      </c>
      <c r="J31" s="752">
        <v>1502.82</v>
      </c>
      <c r="K31" s="766">
        <v>1</v>
      </c>
      <c r="L31" s="752">
        <v>4</v>
      </c>
      <c r="M31" s="753">
        <v>1502.82</v>
      </c>
    </row>
    <row r="32" spans="1:13" ht="14.4" customHeight="1" x14ac:dyDescent="0.3">
      <c r="A32" s="747" t="s">
        <v>597</v>
      </c>
      <c r="B32" s="748" t="s">
        <v>1164</v>
      </c>
      <c r="C32" s="748" t="s">
        <v>1165</v>
      </c>
      <c r="D32" s="748" t="s">
        <v>1166</v>
      </c>
      <c r="E32" s="748" t="s">
        <v>1167</v>
      </c>
      <c r="F32" s="752"/>
      <c r="G32" s="752"/>
      <c r="H32" s="766">
        <v>0</v>
      </c>
      <c r="I32" s="752">
        <v>1.8</v>
      </c>
      <c r="J32" s="752">
        <v>267.3</v>
      </c>
      <c r="K32" s="766">
        <v>1</v>
      </c>
      <c r="L32" s="752">
        <v>1.8</v>
      </c>
      <c r="M32" s="753">
        <v>267.3</v>
      </c>
    </row>
    <row r="33" spans="1:13" ht="14.4" customHeight="1" x14ac:dyDescent="0.3">
      <c r="A33" s="747" t="s">
        <v>597</v>
      </c>
      <c r="B33" s="748" t="s">
        <v>1168</v>
      </c>
      <c r="C33" s="748" t="s">
        <v>1169</v>
      </c>
      <c r="D33" s="748" t="s">
        <v>1170</v>
      </c>
      <c r="E33" s="748" t="s">
        <v>1171</v>
      </c>
      <c r="F33" s="752"/>
      <c r="G33" s="752"/>
      <c r="H33" s="766">
        <v>0</v>
      </c>
      <c r="I33" s="752">
        <v>1</v>
      </c>
      <c r="J33" s="752">
        <v>220.4</v>
      </c>
      <c r="K33" s="766">
        <v>1</v>
      </c>
      <c r="L33" s="752">
        <v>1</v>
      </c>
      <c r="M33" s="753">
        <v>220.4</v>
      </c>
    </row>
    <row r="34" spans="1:13" ht="14.4" customHeight="1" x14ac:dyDescent="0.3">
      <c r="A34" s="747" t="s">
        <v>597</v>
      </c>
      <c r="B34" s="748" t="s">
        <v>1168</v>
      </c>
      <c r="C34" s="748" t="s">
        <v>1172</v>
      </c>
      <c r="D34" s="748" t="s">
        <v>1173</v>
      </c>
      <c r="E34" s="748" t="s">
        <v>1149</v>
      </c>
      <c r="F34" s="752"/>
      <c r="G34" s="752"/>
      <c r="H34" s="766">
        <v>0</v>
      </c>
      <c r="I34" s="752">
        <v>1</v>
      </c>
      <c r="J34" s="752">
        <v>232.40000000000012</v>
      </c>
      <c r="K34" s="766">
        <v>1</v>
      </c>
      <c r="L34" s="752">
        <v>1</v>
      </c>
      <c r="M34" s="753">
        <v>232.40000000000012</v>
      </c>
    </row>
    <row r="35" spans="1:13" ht="14.4" customHeight="1" x14ac:dyDescent="0.3">
      <c r="A35" s="747" t="s">
        <v>597</v>
      </c>
      <c r="B35" s="748" t="s">
        <v>1174</v>
      </c>
      <c r="C35" s="748" t="s">
        <v>1175</v>
      </c>
      <c r="D35" s="748" t="s">
        <v>1176</v>
      </c>
      <c r="E35" s="748" t="s">
        <v>1177</v>
      </c>
      <c r="F35" s="752"/>
      <c r="G35" s="752"/>
      <c r="H35" s="766">
        <v>0</v>
      </c>
      <c r="I35" s="752">
        <v>1</v>
      </c>
      <c r="J35" s="752">
        <v>576.72</v>
      </c>
      <c r="K35" s="766">
        <v>1</v>
      </c>
      <c r="L35" s="752">
        <v>1</v>
      </c>
      <c r="M35" s="753">
        <v>576.72</v>
      </c>
    </row>
    <row r="36" spans="1:13" ht="14.4" customHeight="1" x14ac:dyDescent="0.3">
      <c r="A36" s="747" t="s">
        <v>597</v>
      </c>
      <c r="B36" s="748" t="s">
        <v>1178</v>
      </c>
      <c r="C36" s="748" t="s">
        <v>1179</v>
      </c>
      <c r="D36" s="748" t="s">
        <v>1180</v>
      </c>
      <c r="E36" s="748" t="s">
        <v>1181</v>
      </c>
      <c r="F36" s="752"/>
      <c r="G36" s="752"/>
      <c r="H36" s="766">
        <v>0</v>
      </c>
      <c r="I36" s="752">
        <v>1</v>
      </c>
      <c r="J36" s="752">
        <v>1610.79</v>
      </c>
      <c r="K36" s="766">
        <v>1</v>
      </c>
      <c r="L36" s="752">
        <v>1</v>
      </c>
      <c r="M36" s="753">
        <v>1610.79</v>
      </c>
    </row>
    <row r="37" spans="1:13" ht="14.4" customHeight="1" x14ac:dyDescent="0.3">
      <c r="A37" s="747" t="s">
        <v>597</v>
      </c>
      <c r="B37" s="748" t="s">
        <v>1178</v>
      </c>
      <c r="C37" s="748" t="s">
        <v>1182</v>
      </c>
      <c r="D37" s="748" t="s">
        <v>1180</v>
      </c>
      <c r="E37" s="748" t="s">
        <v>1183</v>
      </c>
      <c r="F37" s="752"/>
      <c r="G37" s="752"/>
      <c r="H37" s="766">
        <v>0</v>
      </c>
      <c r="I37" s="752">
        <v>1</v>
      </c>
      <c r="J37" s="752">
        <v>368.83999999999992</v>
      </c>
      <c r="K37" s="766">
        <v>1</v>
      </c>
      <c r="L37" s="752">
        <v>1</v>
      </c>
      <c r="M37" s="753">
        <v>368.83999999999992</v>
      </c>
    </row>
    <row r="38" spans="1:13" ht="14.4" customHeight="1" x14ac:dyDescent="0.3">
      <c r="A38" s="747" t="s">
        <v>597</v>
      </c>
      <c r="B38" s="748" t="s">
        <v>1178</v>
      </c>
      <c r="C38" s="748" t="s">
        <v>1184</v>
      </c>
      <c r="D38" s="748" t="s">
        <v>1180</v>
      </c>
      <c r="E38" s="748" t="s">
        <v>1185</v>
      </c>
      <c r="F38" s="752"/>
      <c r="G38" s="752"/>
      <c r="H38" s="766">
        <v>0</v>
      </c>
      <c r="I38" s="752">
        <v>1</v>
      </c>
      <c r="J38" s="752">
        <v>774.51000000000022</v>
      </c>
      <c r="K38" s="766">
        <v>1</v>
      </c>
      <c r="L38" s="752">
        <v>1</v>
      </c>
      <c r="M38" s="753">
        <v>774.51000000000022</v>
      </c>
    </row>
    <row r="39" spans="1:13" ht="14.4" customHeight="1" x14ac:dyDescent="0.3">
      <c r="A39" s="747" t="s">
        <v>597</v>
      </c>
      <c r="B39" s="748" t="s">
        <v>1186</v>
      </c>
      <c r="C39" s="748" t="s">
        <v>1187</v>
      </c>
      <c r="D39" s="748" t="s">
        <v>826</v>
      </c>
      <c r="E39" s="748" t="s">
        <v>828</v>
      </c>
      <c r="F39" s="752"/>
      <c r="G39" s="752"/>
      <c r="H39" s="766">
        <v>0</v>
      </c>
      <c r="I39" s="752">
        <v>62</v>
      </c>
      <c r="J39" s="752">
        <v>2088.3000000000002</v>
      </c>
      <c r="K39" s="766">
        <v>1</v>
      </c>
      <c r="L39" s="752">
        <v>62</v>
      </c>
      <c r="M39" s="753">
        <v>2088.3000000000002</v>
      </c>
    </row>
    <row r="40" spans="1:13" ht="14.4" customHeight="1" x14ac:dyDescent="0.3">
      <c r="A40" s="747" t="s">
        <v>597</v>
      </c>
      <c r="B40" s="748" t="s">
        <v>1186</v>
      </c>
      <c r="C40" s="748" t="s">
        <v>1188</v>
      </c>
      <c r="D40" s="748" t="s">
        <v>826</v>
      </c>
      <c r="E40" s="748" t="s">
        <v>1189</v>
      </c>
      <c r="F40" s="752"/>
      <c r="G40" s="752"/>
      <c r="H40" s="766">
        <v>0</v>
      </c>
      <c r="I40" s="752">
        <v>35</v>
      </c>
      <c r="J40" s="752">
        <v>1772.4000000000003</v>
      </c>
      <c r="K40" s="766">
        <v>1</v>
      </c>
      <c r="L40" s="752">
        <v>35</v>
      </c>
      <c r="M40" s="753">
        <v>1772.4000000000003</v>
      </c>
    </row>
    <row r="41" spans="1:13" ht="14.4" customHeight="1" x14ac:dyDescent="0.3">
      <c r="A41" s="747" t="s">
        <v>597</v>
      </c>
      <c r="B41" s="748" t="s">
        <v>1186</v>
      </c>
      <c r="C41" s="748" t="s">
        <v>1190</v>
      </c>
      <c r="D41" s="748" t="s">
        <v>826</v>
      </c>
      <c r="E41" s="748" t="s">
        <v>1191</v>
      </c>
      <c r="F41" s="752"/>
      <c r="G41" s="752"/>
      <c r="H41" s="766">
        <v>0</v>
      </c>
      <c r="I41" s="752">
        <v>132</v>
      </c>
      <c r="J41" s="752">
        <v>6689.2800000000007</v>
      </c>
      <c r="K41" s="766">
        <v>1</v>
      </c>
      <c r="L41" s="752">
        <v>132</v>
      </c>
      <c r="M41" s="753">
        <v>6689.2800000000007</v>
      </c>
    </row>
    <row r="42" spans="1:13" ht="14.4" customHeight="1" x14ac:dyDescent="0.3">
      <c r="A42" s="747" t="s">
        <v>597</v>
      </c>
      <c r="B42" s="748" t="s">
        <v>1192</v>
      </c>
      <c r="C42" s="748" t="s">
        <v>1193</v>
      </c>
      <c r="D42" s="748" t="s">
        <v>1194</v>
      </c>
      <c r="E42" s="748" t="s">
        <v>1195</v>
      </c>
      <c r="F42" s="752"/>
      <c r="G42" s="752"/>
      <c r="H42" s="766">
        <v>0</v>
      </c>
      <c r="I42" s="752">
        <v>18</v>
      </c>
      <c r="J42" s="752">
        <v>4059</v>
      </c>
      <c r="K42" s="766">
        <v>1</v>
      </c>
      <c r="L42" s="752">
        <v>18</v>
      </c>
      <c r="M42" s="753">
        <v>4059</v>
      </c>
    </row>
    <row r="43" spans="1:13" ht="14.4" customHeight="1" x14ac:dyDescent="0.3">
      <c r="A43" s="747" t="s">
        <v>597</v>
      </c>
      <c r="B43" s="748" t="s">
        <v>1196</v>
      </c>
      <c r="C43" s="748" t="s">
        <v>1197</v>
      </c>
      <c r="D43" s="748" t="s">
        <v>824</v>
      </c>
      <c r="E43" s="748" t="s">
        <v>1198</v>
      </c>
      <c r="F43" s="752"/>
      <c r="G43" s="752"/>
      <c r="H43" s="766">
        <v>0</v>
      </c>
      <c r="I43" s="752">
        <v>1</v>
      </c>
      <c r="J43" s="752">
        <v>210.26999999999995</v>
      </c>
      <c r="K43" s="766">
        <v>1</v>
      </c>
      <c r="L43" s="752">
        <v>1</v>
      </c>
      <c r="M43" s="753">
        <v>210.26999999999995</v>
      </c>
    </row>
    <row r="44" spans="1:13" ht="14.4" customHeight="1" x14ac:dyDescent="0.3">
      <c r="A44" s="747" t="s">
        <v>597</v>
      </c>
      <c r="B44" s="748" t="s">
        <v>1199</v>
      </c>
      <c r="C44" s="748" t="s">
        <v>1200</v>
      </c>
      <c r="D44" s="748" t="s">
        <v>1201</v>
      </c>
      <c r="E44" s="748" t="s">
        <v>1202</v>
      </c>
      <c r="F44" s="752"/>
      <c r="G44" s="752"/>
      <c r="H44" s="766">
        <v>0</v>
      </c>
      <c r="I44" s="752">
        <v>1</v>
      </c>
      <c r="J44" s="752">
        <v>133.84</v>
      </c>
      <c r="K44" s="766">
        <v>1</v>
      </c>
      <c r="L44" s="752">
        <v>1</v>
      </c>
      <c r="M44" s="753">
        <v>133.84</v>
      </c>
    </row>
    <row r="45" spans="1:13" ht="14.4" customHeight="1" x14ac:dyDescent="0.3">
      <c r="A45" s="747" t="s">
        <v>597</v>
      </c>
      <c r="B45" s="748" t="s">
        <v>1203</v>
      </c>
      <c r="C45" s="748" t="s">
        <v>1204</v>
      </c>
      <c r="D45" s="748" t="s">
        <v>1205</v>
      </c>
      <c r="E45" s="748" t="s">
        <v>1206</v>
      </c>
      <c r="F45" s="752"/>
      <c r="G45" s="752"/>
      <c r="H45" s="766">
        <v>0</v>
      </c>
      <c r="I45" s="752">
        <v>10</v>
      </c>
      <c r="J45" s="752">
        <v>195.90000000000003</v>
      </c>
      <c r="K45" s="766">
        <v>1</v>
      </c>
      <c r="L45" s="752">
        <v>10</v>
      </c>
      <c r="M45" s="753">
        <v>195.90000000000003</v>
      </c>
    </row>
    <row r="46" spans="1:13" ht="14.4" customHeight="1" x14ac:dyDescent="0.3">
      <c r="A46" s="747" t="s">
        <v>597</v>
      </c>
      <c r="B46" s="748" t="s">
        <v>1203</v>
      </c>
      <c r="C46" s="748" t="s">
        <v>1207</v>
      </c>
      <c r="D46" s="748" t="s">
        <v>1205</v>
      </c>
      <c r="E46" s="748" t="s">
        <v>1208</v>
      </c>
      <c r="F46" s="752"/>
      <c r="G46" s="752"/>
      <c r="H46" s="766">
        <v>0</v>
      </c>
      <c r="I46" s="752">
        <v>10</v>
      </c>
      <c r="J46" s="752">
        <v>91.199999999999989</v>
      </c>
      <c r="K46" s="766">
        <v>1</v>
      </c>
      <c r="L46" s="752">
        <v>10</v>
      </c>
      <c r="M46" s="753">
        <v>91.199999999999989</v>
      </c>
    </row>
    <row r="47" spans="1:13" ht="14.4" customHeight="1" x14ac:dyDescent="0.3">
      <c r="A47" s="747" t="s">
        <v>597</v>
      </c>
      <c r="B47" s="748" t="s">
        <v>1209</v>
      </c>
      <c r="C47" s="748" t="s">
        <v>1210</v>
      </c>
      <c r="D47" s="748" t="s">
        <v>924</v>
      </c>
      <c r="E47" s="748" t="s">
        <v>1211</v>
      </c>
      <c r="F47" s="752"/>
      <c r="G47" s="752"/>
      <c r="H47" s="766">
        <v>0</v>
      </c>
      <c r="I47" s="752">
        <v>15</v>
      </c>
      <c r="J47" s="752">
        <v>683.3900000000001</v>
      </c>
      <c r="K47" s="766">
        <v>1</v>
      </c>
      <c r="L47" s="752">
        <v>15</v>
      </c>
      <c r="M47" s="753">
        <v>683.3900000000001</v>
      </c>
    </row>
    <row r="48" spans="1:13" ht="14.4" customHeight="1" x14ac:dyDescent="0.3">
      <c r="A48" s="747" t="s">
        <v>597</v>
      </c>
      <c r="B48" s="748" t="s">
        <v>1212</v>
      </c>
      <c r="C48" s="748" t="s">
        <v>1213</v>
      </c>
      <c r="D48" s="748" t="s">
        <v>1214</v>
      </c>
      <c r="E48" s="748" t="s">
        <v>1215</v>
      </c>
      <c r="F48" s="752"/>
      <c r="G48" s="752"/>
      <c r="H48" s="766">
        <v>0</v>
      </c>
      <c r="I48" s="752">
        <v>1</v>
      </c>
      <c r="J48" s="752">
        <v>50.74</v>
      </c>
      <c r="K48" s="766">
        <v>1</v>
      </c>
      <c r="L48" s="752">
        <v>1</v>
      </c>
      <c r="M48" s="753">
        <v>50.74</v>
      </c>
    </row>
    <row r="49" spans="1:13" ht="14.4" customHeight="1" x14ac:dyDescent="0.3">
      <c r="A49" s="747" t="s">
        <v>597</v>
      </c>
      <c r="B49" s="748" t="s">
        <v>1216</v>
      </c>
      <c r="C49" s="748" t="s">
        <v>1217</v>
      </c>
      <c r="D49" s="748" t="s">
        <v>1218</v>
      </c>
      <c r="E49" s="748" t="s">
        <v>1219</v>
      </c>
      <c r="F49" s="752"/>
      <c r="G49" s="752"/>
      <c r="H49" s="766">
        <v>0</v>
      </c>
      <c r="I49" s="752">
        <v>1</v>
      </c>
      <c r="J49" s="752">
        <v>197.44</v>
      </c>
      <c r="K49" s="766">
        <v>1</v>
      </c>
      <c r="L49" s="752">
        <v>1</v>
      </c>
      <c r="M49" s="753">
        <v>197.44</v>
      </c>
    </row>
    <row r="50" spans="1:13" ht="14.4" customHeight="1" x14ac:dyDescent="0.3">
      <c r="A50" s="747" t="s">
        <v>597</v>
      </c>
      <c r="B50" s="748" t="s">
        <v>1220</v>
      </c>
      <c r="C50" s="748" t="s">
        <v>1221</v>
      </c>
      <c r="D50" s="748" t="s">
        <v>655</v>
      </c>
      <c r="E50" s="748" t="s">
        <v>1222</v>
      </c>
      <c r="F50" s="752"/>
      <c r="G50" s="752"/>
      <c r="H50" s="766">
        <v>0</v>
      </c>
      <c r="I50" s="752">
        <v>1</v>
      </c>
      <c r="J50" s="752">
        <v>70.399999999999991</v>
      </c>
      <c r="K50" s="766">
        <v>1</v>
      </c>
      <c r="L50" s="752">
        <v>1</v>
      </c>
      <c r="M50" s="753">
        <v>70.399999999999991</v>
      </c>
    </row>
    <row r="51" spans="1:13" ht="14.4" customHeight="1" x14ac:dyDescent="0.3">
      <c r="A51" s="747" t="s">
        <v>597</v>
      </c>
      <c r="B51" s="748" t="s">
        <v>1220</v>
      </c>
      <c r="C51" s="748" t="s">
        <v>1223</v>
      </c>
      <c r="D51" s="748" t="s">
        <v>655</v>
      </c>
      <c r="E51" s="748" t="s">
        <v>1224</v>
      </c>
      <c r="F51" s="752"/>
      <c r="G51" s="752"/>
      <c r="H51" s="766">
        <v>0</v>
      </c>
      <c r="I51" s="752">
        <v>1</v>
      </c>
      <c r="J51" s="752">
        <v>194.68</v>
      </c>
      <c r="K51" s="766">
        <v>1</v>
      </c>
      <c r="L51" s="752">
        <v>1</v>
      </c>
      <c r="M51" s="753">
        <v>194.68</v>
      </c>
    </row>
    <row r="52" spans="1:13" ht="14.4" customHeight="1" x14ac:dyDescent="0.3">
      <c r="A52" s="747" t="s">
        <v>597</v>
      </c>
      <c r="B52" s="748" t="s">
        <v>1220</v>
      </c>
      <c r="C52" s="748" t="s">
        <v>1225</v>
      </c>
      <c r="D52" s="748" t="s">
        <v>652</v>
      </c>
      <c r="E52" s="748" t="s">
        <v>1226</v>
      </c>
      <c r="F52" s="752"/>
      <c r="G52" s="752"/>
      <c r="H52" s="766">
        <v>0</v>
      </c>
      <c r="I52" s="752">
        <v>5</v>
      </c>
      <c r="J52" s="752">
        <v>559.5</v>
      </c>
      <c r="K52" s="766">
        <v>1</v>
      </c>
      <c r="L52" s="752">
        <v>5</v>
      </c>
      <c r="M52" s="753">
        <v>559.5</v>
      </c>
    </row>
    <row r="53" spans="1:13" ht="14.4" customHeight="1" x14ac:dyDescent="0.3">
      <c r="A53" s="747" t="s">
        <v>597</v>
      </c>
      <c r="B53" s="748" t="s">
        <v>1220</v>
      </c>
      <c r="C53" s="748" t="s">
        <v>1227</v>
      </c>
      <c r="D53" s="748" t="s">
        <v>652</v>
      </c>
      <c r="E53" s="748" t="s">
        <v>1228</v>
      </c>
      <c r="F53" s="752"/>
      <c r="G53" s="752"/>
      <c r="H53" s="766">
        <v>0</v>
      </c>
      <c r="I53" s="752">
        <v>3</v>
      </c>
      <c r="J53" s="752">
        <v>237.66</v>
      </c>
      <c r="K53" s="766">
        <v>1</v>
      </c>
      <c r="L53" s="752">
        <v>3</v>
      </c>
      <c r="M53" s="753">
        <v>237.66</v>
      </c>
    </row>
    <row r="54" spans="1:13" ht="14.4" customHeight="1" x14ac:dyDescent="0.3">
      <c r="A54" s="747" t="s">
        <v>597</v>
      </c>
      <c r="B54" s="748" t="s">
        <v>1229</v>
      </c>
      <c r="C54" s="748" t="s">
        <v>1230</v>
      </c>
      <c r="D54" s="748" t="s">
        <v>1231</v>
      </c>
      <c r="E54" s="748" t="s">
        <v>643</v>
      </c>
      <c r="F54" s="752">
        <v>1</v>
      </c>
      <c r="G54" s="752">
        <v>77.29000000000002</v>
      </c>
      <c r="H54" s="766">
        <v>1</v>
      </c>
      <c r="I54" s="752"/>
      <c r="J54" s="752"/>
      <c r="K54" s="766">
        <v>0</v>
      </c>
      <c r="L54" s="752">
        <v>1</v>
      </c>
      <c r="M54" s="753">
        <v>77.29000000000002</v>
      </c>
    </row>
    <row r="55" spans="1:13" ht="14.4" customHeight="1" x14ac:dyDescent="0.3">
      <c r="A55" s="747" t="s">
        <v>597</v>
      </c>
      <c r="B55" s="748" t="s">
        <v>1229</v>
      </c>
      <c r="C55" s="748" t="s">
        <v>1232</v>
      </c>
      <c r="D55" s="748" t="s">
        <v>1233</v>
      </c>
      <c r="E55" s="748" t="s">
        <v>643</v>
      </c>
      <c r="F55" s="752">
        <v>2</v>
      </c>
      <c r="G55" s="752">
        <v>175.24000000000004</v>
      </c>
      <c r="H55" s="766">
        <v>1</v>
      </c>
      <c r="I55" s="752"/>
      <c r="J55" s="752"/>
      <c r="K55" s="766">
        <v>0</v>
      </c>
      <c r="L55" s="752">
        <v>2</v>
      </c>
      <c r="M55" s="753">
        <v>175.24000000000004</v>
      </c>
    </row>
    <row r="56" spans="1:13" ht="14.4" customHeight="1" x14ac:dyDescent="0.3">
      <c r="A56" s="747" t="s">
        <v>597</v>
      </c>
      <c r="B56" s="748" t="s">
        <v>1229</v>
      </c>
      <c r="C56" s="748" t="s">
        <v>1234</v>
      </c>
      <c r="D56" s="748" t="s">
        <v>642</v>
      </c>
      <c r="E56" s="748" t="s">
        <v>643</v>
      </c>
      <c r="F56" s="752">
        <v>2</v>
      </c>
      <c r="G56" s="752">
        <v>154.58000000000001</v>
      </c>
      <c r="H56" s="766">
        <v>1</v>
      </c>
      <c r="I56" s="752"/>
      <c r="J56" s="752"/>
      <c r="K56" s="766">
        <v>0</v>
      </c>
      <c r="L56" s="752">
        <v>2</v>
      </c>
      <c r="M56" s="753">
        <v>154.58000000000001</v>
      </c>
    </row>
    <row r="57" spans="1:13" ht="14.4" customHeight="1" x14ac:dyDescent="0.3">
      <c r="A57" s="747" t="s">
        <v>597</v>
      </c>
      <c r="B57" s="748" t="s">
        <v>1235</v>
      </c>
      <c r="C57" s="748" t="s">
        <v>1236</v>
      </c>
      <c r="D57" s="748" t="s">
        <v>902</v>
      </c>
      <c r="E57" s="748" t="s">
        <v>1237</v>
      </c>
      <c r="F57" s="752"/>
      <c r="G57" s="752"/>
      <c r="H57" s="766">
        <v>0</v>
      </c>
      <c r="I57" s="752">
        <v>2</v>
      </c>
      <c r="J57" s="752">
        <v>99.640000000000029</v>
      </c>
      <c r="K57" s="766">
        <v>1</v>
      </c>
      <c r="L57" s="752">
        <v>2</v>
      </c>
      <c r="M57" s="753">
        <v>99.640000000000029</v>
      </c>
    </row>
    <row r="58" spans="1:13" ht="14.4" customHeight="1" x14ac:dyDescent="0.3">
      <c r="A58" s="747" t="s">
        <v>597</v>
      </c>
      <c r="B58" s="748" t="s">
        <v>1238</v>
      </c>
      <c r="C58" s="748" t="s">
        <v>1239</v>
      </c>
      <c r="D58" s="748" t="s">
        <v>922</v>
      </c>
      <c r="E58" s="748" t="s">
        <v>1240</v>
      </c>
      <c r="F58" s="752"/>
      <c r="G58" s="752"/>
      <c r="H58" s="766">
        <v>0</v>
      </c>
      <c r="I58" s="752">
        <v>4</v>
      </c>
      <c r="J58" s="752">
        <v>119.57000000000001</v>
      </c>
      <c r="K58" s="766">
        <v>1</v>
      </c>
      <c r="L58" s="752">
        <v>4</v>
      </c>
      <c r="M58" s="753">
        <v>119.57000000000001</v>
      </c>
    </row>
    <row r="59" spans="1:13" ht="14.4" customHeight="1" x14ac:dyDescent="0.3">
      <c r="A59" s="747" t="s">
        <v>597</v>
      </c>
      <c r="B59" s="748" t="s">
        <v>1241</v>
      </c>
      <c r="C59" s="748" t="s">
        <v>1242</v>
      </c>
      <c r="D59" s="748" t="s">
        <v>721</v>
      </c>
      <c r="E59" s="748" t="s">
        <v>1243</v>
      </c>
      <c r="F59" s="752"/>
      <c r="G59" s="752"/>
      <c r="H59" s="766">
        <v>0</v>
      </c>
      <c r="I59" s="752">
        <v>2</v>
      </c>
      <c r="J59" s="752">
        <v>103.61999999999999</v>
      </c>
      <c r="K59" s="766">
        <v>1</v>
      </c>
      <c r="L59" s="752">
        <v>2</v>
      </c>
      <c r="M59" s="753">
        <v>103.61999999999999</v>
      </c>
    </row>
    <row r="60" spans="1:13" ht="14.4" customHeight="1" x14ac:dyDescent="0.3">
      <c r="A60" s="747" t="s">
        <v>597</v>
      </c>
      <c r="B60" s="748" t="s">
        <v>1244</v>
      </c>
      <c r="C60" s="748" t="s">
        <v>1245</v>
      </c>
      <c r="D60" s="748" t="s">
        <v>945</v>
      </c>
      <c r="E60" s="748" t="s">
        <v>1246</v>
      </c>
      <c r="F60" s="752"/>
      <c r="G60" s="752"/>
      <c r="H60" s="766">
        <v>0</v>
      </c>
      <c r="I60" s="752">
        <v>1</v>
      </c>
      <c r="J60" s="752">
        <v>195.99</v>
      </c>
      <c r="K60" s="766">
        <v>1</v>
      </c>
      <c r="L60" s="752">
        <v>1</v>
      </c>
      <c r="M60" s="753">
        <v>195.99</v>
      </c>
    </row>
    <row r="61" spans="1:13" ht="14.4" customHeight="1" x14ac:dyDescent="0.3">
      <c r="A61" s="747" t="s">
        <v>597</v>
      </c>
      <c r="B61" s="748" t="s">
        <v>1244</v>
      </c>
      <c r="C61" s="748" t="s">
        <v>1247</v>
      </c>
      <c r="D61" s="748" t="s">
        <v>938</v>
      </c>
      <c r="E61" s="748" t="s">
        <v>937</v>
      </c>
      <c r="F61" s="752"/>
      <c r="G61" s="752"/>
      <c r="H61" s="766">
        <v>0</v>
      </c>
      <c r="I61" s="752">
        <v>5</v>
      </c>
      <c r="J61" s="752">
        <v>677.99999999999989</v>
      </c>
      <c r="K61" s="766">
        <v>1</v>
      </c>
      <c r="L61" s="752">
        <v>5</v>
      </c>
      <c r="M61" s="753">
        <v>677.99999999999989</v>
      </c>
    </row>
    <row r="62" spans="1:13" ht="14.4" customHeight="1" x14ac:dyDescent="0.3">
      <c r="A62" s="747" t="s">
        <v>597</v>
      </c>
      <c r="B62" s="748" t="s">
        <v>1244</v>
      </c>
      <c r="C62" s="748" t="s">
        <v>1248</v>
      </c>
      <c r="D62" s="748" t="s">
        <v>936</v>
      </c>
      <c r="E62" s="748" t="s">
        <v>937</v>
      </c>
      <c r="F62" s="752"/>
      <c r="G62" s="752"/>
      <c r="H62" s="766">
        <v>0</v>
      </c>
      <c r="I62" s="752">
        <v>5</v>
      </c>
      <c r="J62" s="752">
        <v>678</v>
      </c>
      <c r="K62" s="766">
        <v>1</v>
      </c>
      <c r="L62" s="752">
        <v>5</v>
      </c>
      <c r="M62" s="753">
        <v>678</v>
      </c>
    </row>
    <row r="63" spans="1:13" ht="14.4" customHeight="1" x14ac:dyDescent="0.3">
      <c r="A63" s="747" t="s">
        <v>597</v>
      </c>
      <c r="B63" s="748" t="s">
        <v>1244</v>
      </c>
      <c r="C63" s="748" t="s">
        <v>1249</v>
      </c>
      <c r="D63" s="748" t="s">
        <v>939</v>
      </c>
      <c r="E63" s="748" t="s">
        <v>1250</v>
      </c>
      <c r="F63" s="752"/>
      <c r="G63" s="752"/>
      <c r="H63" s="766">
        <v>0</v>
      </c>
      <c r="I63" s="752">
        <v>4</v>
      </c>
      <c r="J63" s="752">
        <v>447.8</v>
      </c>
      <c r="K63" s="766">
        <v>1</v>
      </c>
      <c r="L63" s="752">
        <v>4</v>
      </c>
      <c r="M63" s="753">
        <v>447.8</v>
      </c>
    </row>
    <row r="64" spans="1:13" ht="14.4" customHeight="1" x14ac:dyDescent="0.3">
      <c r="A64" s="747" t="s">
        <v>597</v>
      </c>
      <c r="B64" s="748" t="s">
        <v>1244</v>
      </c>
      <c r="C64" s="748" t="s">
        <v>1251</v>
      </c>
      <c r="D64" s="748" t="s">
        <v>941</v>
      </c>
      <c r="E64" s="748" t="s">
        <v>1250</v>
      </c>
      <c r="F64" s="752"/>
      <c r="G64" s="752"/>
      <c r="H64" s="766">
        <v>0</v>
      </c>
      <c r="I64" s="752">
        <v>4</v>
      </c>
      <c r="J64" s="752">
        <v>447.79999999999995</v>
      </c>
      <c r="K64" s="766">
        <v>1</v>
      </c>
      <c r="L64" s="752">
        <v>4</v>
      </c>
      <c r="M64" s="753">
        <v>447.79999999999995</v>
      </c>
    </row>
    <row r="65" spans="1:13" ht="14.4" customHeight="1" x14ac:dyDescent="0.3">
      <c r="A65" s="747" t="s">
        <v>602</v>
      </c>
      <c r="B65" s="748" t="s">
        <v>1081</v>
      </c>
      <c r="C65" s="748" t="s">
        <v>1084</v>
      </c>
      <c r="D65" s="748" t="s">
        <v>1085</v>
      </c>
      <c r="E65" s="748" t="s">
        <v>1086</v>
      </c>
      <c r="F65" s="752"/>
      <c r="G65" s="752"/>
      <c r="H65" s="766">
        <v>0</v>
      </c>
      <c r="I65" s="752">
        <v>1</v>
      </c>
      <c r="J65" s="752">
        <v>85.75</v>
      </c>
      <c r="K65" s="766">
        <v>1</v>
      </c>
      <c r="L65" s="752">
        <v>1</v>
      </c>
      <c r="M65" s="753">
        <v>85.75</v>
      </c>
    </row>
    <row r="66" spans="1:13" ht="14.4" customHeight="1" x14ac:dyDescent="0.3">
      <c r="A66" s="747" t="s">
        <v>602</v>
      </c>
      <c r="B66" s="748" t="s">
        <v>1124</v>
      </c>
      <c r="C66" s="748" t="s">
        <v>1125</v>
      </c>
      <c r="D66" s="748" t="s">
        <v>862</v>
      </c>
      <c r="E66" s="748" t="s">
        <v>1126</v>
      </c>
      <c r="F66" s="752"/>
      <c r="G66" s="752"/>
      <c r="H66" s="766">
        <v>0</v>
      </c>
      <c r="I66" s="752">
        <v>20</v>
      </c>
      <c r="J66" s="752">
        <v>1299.2000000000003</v>
      </c>
      <c r="K66" s="766">
        <v>1</v>
      </c>
      <c r="L66" s="752">
        <v>20</v>
      </c>
      <c r="M66" s="753">
        <v>1299.2000000000003</v>
      </c>
    </row>
    <row r="67" spans="1:13" ht="14.4" customHeight="1" x14ac:dyDescent="0.3">
      <c r="A67" s="747" t="s">
        <v>602</v>
      </c>
      <c r="B67" s="748" t="s">
        <v>1131</v>
      </c>
      <c r="C67" s="748" t="s">
        <v>1132</v>
      </c>
      <c r="D67" s="748" t="s">
        <v>1133</v>
      </c>
      <c r="E67" s="748" t="s">
        <v>1134</v>
      </c>
      <c r="F67" s="752"/>
      <c r="G67" s="752"/>
      <c r="H67" s="766">
        <v>0</v>
      </c>
      <c r="I67" s="752">
        <v>1</v>
      </c>
      <c r="J67" s="752">
        <v>314.27</v>
      </c>
      <c r="K67" s="766">
        <v>1</v>
      </c>
      <c r="L67" s="752">
        <v>1</v>
      </c>
      <c r="M67" s="753">
        <v>314.27</v>
      </c>
    </row>
    <row r="68" spans="1:13" ht="14.4" customHeight="1" x14ac:dyDescent="0.3">
      <c r="A68" s="747" t="s">
        <v>602</v>
      </c>
      <c r="B68" s="748" t="s">
        <v>1186</v>
      </c>
      <c r="C68" s="748" t="s">
        <v>1190</v>
      </c>
      <c r="D68" s="748" t="s">
        <v>826</v>
      </c>
      <c r="E68" s="748" t="s">
        <v>1191</v>
      </c>
      <c r="F68" s="752"/>
      <c r="G68" s="752"/>
      <c r="H68" s="766">
        <v>0</v>
      </c>
      <c r="I68" s="752">
        <v>1</v>
      </c>
      <c r="J68" s="752">
        <v>50.640000000000022</v>
      </c>
      <c r="K68" s="766">
        <v>1</v>
      </c>
      <c r="L68" s="752">
        <v>1</v>
      </c>
      <c r="M68" s="753">
        <v>50.640000000000022</v>
      </c>
    </row>
    <row r="69" spans="1:13" ht="14.4" customHeight="1" thickBot="1" x14ac:dyDescent="0.35">
      <c r="A69" s="754" t="s">
        <v>602</v>
      </c>
      <c r="B69" s="755" t="s">
        <v>1235</v>
      </c>
      <c r="C69" s="755" t="s">
        <v>1236</v>
      </c>
      <c r="D69" s="755" t="s">
        <v>902</v>
      </c>
      <c r="E69" s="755" t="s">
        <v>1237</v>
      </c>
      <c r="F69" s="759"/>
      <c r="G69" s="759"/>
      <c r="H69" s="767">
        <v>0</v>
      </c>
      <c r="I69" s="759">
        <v>1</v>
      </c>
      <c r="J69" s="759">
        <v>49.819999999999993</v>
      </c>
      <c r="K69" s="767">
        <v>1</v>
      </c>
      <c r="L69" s="759">
        <v>1</v>
      </c>
      <c r="M69" s="760">
        <v>49.819999999999993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879</v>
      </c>
      <c r="C3" s="396">
        <f>SUM(C6:C1048576)</f>
        <v>103</v>
      </c>
      <c r="D3" s="396">
        <f>SUM(D6:D1048576)</f>
        <v>119</v>
      </c>
      <c r="E3" s="397">
        <f>SUM(E6:E1048576)</f>
        <v>0</v>
      </c>
      <c r="F3" s="394">
        <f>IF(SUM($B3:$E3)=0,"",B3/SUM($B3:$E3))</f>
        <v>0.79836512261580383</v>
      </c>
      <c r="G3" s="392">
        <f t="shared" ref="G3:I3" si="0">IF(SUM($B3:$E3)=0,"",C3/SUM($B3:$E3))</f>
        <v>9.3551316984559485E-2</v>
      </c>
      <c r="H3" s="392">
        <f t="shared" si="0"/>
        <v>0.10808356039963669</v>
      </c>
      <c r="I3" s="393">
        <f t="shared" si="0"/>
        <v>0</v>
      </c>
      <c r="J3" s="396">
        <f>SUM(J6:J1048576)</f>
        <v>103</v>
      </c>
      <c r="K3" s="396">
        <f>SUM(K6:K1048576)</f>
        <v>56</v>
      </c>
      <c r="L3" s="396">
        <f>SUM(L6:L1048576)</f>
        <v>119</v>
      </c>
      <c r="M3" s="397">
        <f>SUM(M6:M1048576)</f>
        <v>0</v>
      </c>
      <c r="N3" s="394">
        <f>IF(SUM($J3:$M3)=0,"",J3/SUM($J3:$M3))</f>
        <v>0.37050359712230213</v>
      </c>
      <c r="O3" s="392">
        <f t="shared" ref="O3:Q3" si="1">IF(SUM($J3:$M3)=0,"",K3/SUM($J3:$M3))</f>
        <v>0.20143884892086331</v>
      </c>
      <c r="P3" s="392">
        <f t="shared" si="1"/>
        <v>0.42805755395683454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1253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1254</v>
      </c>
      <c r="B7" s="798">
        <v>447</v>
      </c>
      <c r="C7" s="752">
        <v>88</v>
      </c>
      <c r="D7" s="752">
        <v>117</v>
      </c>
      <c r="E7" s="753"/>
      <c r="F7" s="795">
        <v>0.68558282208588961</v>
      </c>
      <c r="G7" s="766">
        <v>0.13496932515337423</v>
      </c>
      <c r="H7" s="766">
        <v>0.17944785276073619</v>
      </c>
      <c r="I7" s="801">
        <v>0</v>
      </c>
      <c r="J7" s="798">
        <v>31</v>
      </c>
      <c r="K7" s="752">
        <v>47</v>
      </c>
      <c r="L7" s="752">
        <v>117</v>
      </c>
      <c r="M7" s="753"/>
      <c r="N7" s="795">
        <v>0.15897435897435896</v>
      </c>
      <c r="O7" s="766">
        <v>0.24102564102564103</v>
      </c>
      <c r="P7" s="766">
        <v>0.6</v>
      </c>
      <c r="Q7" s="789">
        <v>0</v>
      </c>
    </row>
    <row r="8" spans="1:17" ht="14.4" customHeight="1" x14ac:dyDescent="0.3">
      <c r="A8" s="792" t="s">
        <v>1255</v>
      </c>
      <c r="B8" s="798">
        <v>216</v>
      </c>
      <c r="C8" s="752">
        <v>6</v>
      </c>
      <c r="D8" s="752">
        <v>2</v>
      </c>
      <c r="E8" s="753"/>
      <c r="F8" s="795">
        <v>0.9642857142857143</v>
      </c>
      <c r="G8" s="766">
        <v>2.6785714285714284E-2</v>
      </c>
      <c r="H8" s="766">
        <v>8.9285714285714281E-3</v>
      </c>
      <c r="I8" s="801">
        <v>0</v>
      </c>
      <c r="J8" s="798">
        <v>43</v>
      </c>
      <c r="K8" s="752">
        <v>5</v>
      </c>
      <c r="L8" s="752">
        <v>2</v>
      </c>
      <c r="M8" s="753"/>
      <c r="N8" s="795">
        <v>0.86</v>
      </c>
      <c r="O8" s="766">
        <v>0.1</v>
      </c>
      <c r="P8" s="766">
        <v>0.04</v>
      </c>
      <c r="Q8" s="789">
        <v>0</v>
      </c>
    </row>
    <row r="9" spans="1:17" ht="14.4" customHeight="1" thickBot="1" x14ac:dyDescent="0.35">
      <c r="A9" s="793" t="s">
        <v>1256</v>
      </c>
      <c r="B9" s="799">
        <v>216</v>
      </c>
      <c r="C9" s="759">
        <v>9</v>
      </c>
      <c r="D9" s="759"/>
      <c r="E9" s="760"/>
      <c r="F9" s="796">
        <v>0.96</v>
      </c>
      <c r="G9" s="767">
        <v>0.04</v>
      </c>
      <c r="H9" s="767">
        <v>0</v>
      </c>
      <c r="I9" s="802">
        <v>0</v>
      </c>
      <c r="J9" s="799">
        <v>29</v>
      </c>
      <c r="K9" s="759">
        <v>4</v>
      </c>
      <c r="L9" s="759"/>
      <c r="M9" s="760"/>
      <c r="N9" s="796">
        <v>0.87878787878787878</v>
      </c>
      <c r="O9" s="767">
        <v>0.12121212121212122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13</v>
      </c>
      <c r="B5" s="730" t="s">
        <v>1257</v>
      </c>
      <c r="C5" s="733">
        <v>1530900.899999999</v>
      </c>
      <c r="D5" s="733">
        <v>5535</v>
      </c>
      <c r="E5" s="733">
        <v>998842.00999999919</v>
      </c>
      <c r="F5" s="803">
        <v>0.65245373492170511</v>
      </c>
      <c r="G5" s="733">
        <v>3859</v>
      </c>
      <c r="H5" s="803">
        <v>0.69719963866305334</v>
      </c>
      <c r="I5" s="733">
        <v>532058.88999999966</v>
      </c>
      <c r="J5" s="803">
        <v>0.34754626507829478</v>
      </c>
      <c r="K5" s="733">
        <v>1676</v>
      </c>
      <c r="L5" s="803">
        <v>0.30280036133694671</v>
      </c>
      <c r="M5" s="733" t="s">
        <v>73</v>
      </c>
      <c r="N5" s="270"/>
    </row>
    <row r="6" spans="1:14" ht="14.4" customHeight="1" x14ac:dyDescent="0.3">
      <c r="A6" s="729">
        <v>13</v>
      </c>
      <c r="B6" s="730" t="s">
        <v>1258</v>
      </c>
      <c r="C6" s="733">
        <v>1269370.0399999989</v>
      </c>
      <c r="D6" s="733">
        <v>5318</v>
      </c>
      <c r="E6" s="733">
        <v>895354.89999999921</v>
      </c>
      <c r="F6" s="803">
        <v>0.70535373593660677</v>
      </c>
      <c r="G6" s="733">
        <v>3755</v>
      </c>
      <c r="H6" s="803">
        <v>0.70609251598345246</v>
      </c>
      <c r="I6" s="733">
        <v>374015.13999999972</v>
      </c>
      <c r="J6" s="803">
        <v>0.29464626406339323</v>
      </c>
      <c r="K6" s="733">
        <v>1563</v>
      </c>
      <c r="L6" s="803">
        <v>0.29390748401654759</v>
      </c>
      <c r="M6" s="733" t="s">
        <v>1</v>
      </c>
      <c r="N6" s="270"/>
    </row>
    <row r="7" spans="1:14" ht="14.4" customHeight="1" x14ac:dyDescent="0.3">
      <c r="A7" s="729">
        <v>13</v>
      </c>
      <c r="B7" s="730" t="s">
        <v>1259</v>
      </c>
      <c r="C7" s="733">
        <v>0</v>
      </c>
      <c r="D7" s="733">
        <v>8</v>
      </c>
      <c r="E7" s="733">
        <v>0</v>
      </c>
      <c r="F7" s="803" t="s">
        <v>586</v>
      </c>
      <c r="G7" s="733">
        <v>6</v>
      </c>
      <c r="H7" s="803">
        <v>0.75</v>
      </c>
      <c r="I7" s="733">
        <v>0</v>
      </c>
      <c r="J7" s="803" t="s">
        <v>586</v>
      </c>
      <c r="K7" s="733">
        <v>2</v>
      </c>
      <c r="L7" s="803">
        <v>0.25</v>
      </c>
      <c r="M7" s="733" t="s">
        <v>1</v>
      </c>
      <c r="N7" s="270"/>
    </row>
    <row r="8" spans="1:14" ht="14.4" customHeight="1" x14ac:dyDescent="0.3">
      <c r="A8" s="729">
        <v>13</v>
      </c>
      <c r="B8" s="730" t="s">
        <v>1260</v>
      </c>
      <c r="C8" s="733">
        <v>261530.86</v>
      </c>
      <c r="D8" s="733">
        <v>209</v>
      </c>
      <c r="E8" s="733">
        <v>103487.11</v>
      </c>
      <c r="F8" s="803">
        <v>0.39569750965526596</v>
      </c>
      <c r="G8" s="733">
        <v>98</v>
      </c>
      <c r="H8" s="803">
        <v>0.46889952153110048</v>
      </c>
      <c r="I8" s="733">
        <v>158043.75</v>
      </c>
      <c r="J8" s="803">
        <v>0.60430249034473416</v>
      </c>
      <c r="K8" s="733">
        <v>111</v>
      </c>
      <c r="L8" s="803">
        <v>0.53110047846889952</v>
      </c>
      <c r="M8" s="733" t="s">
        <v>1</v>
      </c>
      <c r="N8" s="270"/>
    </row>
    <row r="9" spans="1:14" ht="14.4" customHeight="1" x14ac:dyDescent="0.3">
      <c r="A9" s="729" t="s">
        <v>584</v>
      </c>
      <c r="B9" s="730" t="s">
        <v>3</v>
      </c>
      <c r="C9" s="733">
        <v>1530900.899999999</v>
      </c>
      <c r="D9" s="733">
        <v>5535</v>
      </c>
      <c r="E9" s="733">
        <v>998842.00999999919</v>
      </c>
      <c r="F9" s="803">
        <v>0.65245373492170511</v>
      </c>
      <c r="G9" s="733">
        <v>3859</v>
      </c>
      <c r="H9" s="803">
        <v>0.69719963866305334</v>
      </c>
      <c r="I9" s="733">
        <v>532058.88999999966</v>
      </c>
      <c r="J9" s="803">
        <v>0.34754626507829478</v>
      </c>
      <c r="K9" s="733">
        <v>1676</v>
      </c>
      <c r="L9" s="803">
        <v>0.30280036133694671</v>
      </c>
      <c r="M9" s="733" t="s">
        <v>596</v>
      </c>
      <c r="N9" s="270"/>
    </row>
    <row r="11" spans="1:14" ht="14.4" customHeight="1" x14ac:dyDescent="0.3">
      <c r="A11" s="729">
        <v>13</v>
      </c>
      <c r="B11" s="730" t="s">
        <v>1257</v>
      </c>
      <c r="C11" s="733" t="s">
        <v>586</v>
      </c>
      <c r="D11" s="733" t="s">
        <v>586</v>
      </c>
      <c r="E11" s="733" t="s">
        <v>586</v>
      </c>
      <c r="F11" s="803" t="s">
        <v>586</v>
      </c>
      <c r="G11" s="733" t="s">
        <v>586</v>
      </c>
      <c r="H11" s="803" t="s">
        <v>586</v>
      </c>
      <c r="I11" s="733" t="s">
        <v>586</v>
      </c>
      <c r="J11" s="803" t="s">
        <v>586</v>
      </c>
      <c r="K11" s="733" t="s">
        <v>586</v>
      </c>
      <c r="L11" s="803" t="s">
        <v>586</v>
      </c>
      <c r="M11" s="733" t="s">
        <v>73</v>
      </c>
      <c r="N11" s="270"/>
    </row>
    <row r="12" spans="1:14" ht="14.4" customHeight="1" x14ac:dyDescent="0.3">
      <c r="A12" s="729" t="s">
        <v>1261</v>
      </c>
      <c r="B12" s="730" t="s">
        <v>1258</v>
      </c>
      <c r="C12" s="733">
        <v>3151.88</v>
      </c>
      <c r="D12" s="733">
        <v>12</v>
      </c>
      <c r="E12" s="733">
        <v>1426.4300000000003</v>
      </c>
      <c r="F12" s="803">
        <v>0.45256481845755558</v>
      </c>
      <c r="G12" s="733">
        <v>6</v>
      </c>
      <c r="H12" s="803">
        <v>0.5</v>
      </c>
      <c r="I12" s="733">
        <v>1725.4499999999998</v>
      </c>
      <c r="J12" s="803">
        <v>0.54743518154244442</v>
      </c>
      <c r="K12" s="733">
        <v>6</v>
      </c>
      <c r="L12" s="803">
        <v>0.5</v>
      </c>
      <c r="M12" s="733" t="s">
        <v>1</v>
      </c>
      <c r="N12" s="270"/>
    </row>
    <row r="13" spans="1:14" ht="14.4" customHeight="1" x14ac:dyDescent="0.3">
      <c r="A13" s="729" t="s">
        <v>1261</v>
      </c>
      <c r="B13" s="730" t="s">
        <v>1260</v>
      </c>
      <c r="C13" s="733">
        <v>1206</v>
      </c>
      <c r="D13" s="733">
        <v>3</v>
      </c>
      <c r="E13" s="733">
        <v>1206</v>
      </c>
      <c r="F13" s="803">
        <v>1</v>
      </c>
      <c r="G13" s="733">
        <v>3</v>
      </c>
      <c r="H13" s="803">
        <v>1</v>
      </c>
      <c r="I13" s="733" t="s">
        <v>586</v>
      </c>
      <c r="J13" s="803">
        <v>0</v>
      </c>
      <c r="K13" s="733" t="s">
        <v>586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1261</v>
      </c>
      <c r="B14" s="730" t="s">
        <v>1262</v>
      </c>
      <c r="C14" s="733">
        <v>4357.88</v>
      </c>
      <c r="D14" s="733">
        <v>15</v>
      </c>
      <c r="E14" s="733">
        <v>2632.4300000000003</v>
      </c>
      <c r="F14" s="803">
        <v>0.60406206687655473</v>
      </c>
      <c r="G14" s="733">
        <v>9</v>
      </c>
      <c r="H14" s="803">
        <v>0.6</v>
      </c>
      <c r="I14" s="733">
        <v>1725.4499999999998</v>
      </c>
      <c r="J14" s="803">
        <v>0.39593793312344527</v>
      </c>
      <c r="K14" s="733">
        <v>6</v>
      </c>
      <c r="L14" s="803">
        <v>0.4</v>
      </c>
      <c r="M14" s="733" t="s">
        <v>600</v>
      </c>
      <c r="N14" s="270"/>
    </row>
    <row r="15" spans="1:14" ht="14.4" customHeight="1" x14ac:dyDescent="0.3">
      <c r="A15" s="729" t="s">
        <v>586</v>
      </c>
      <c r="B15" s="730" t="s">
        <v>586</v>
      </c>
      <c r="C15" s="733" t="s">
        <v>586</v>
      </c>
      <c r="D15" s="733" t="s">
        <v>586</v>
      </c>
      <c r="E15" s="733" t="s">
        <v>586</v>
      </c>
      <c r="F15" s="803" t="s">
        <v>586</v>
      </c>
      <c r="G15" s="733" t="s">
        <v>586</v>
      </c>
      <c r="H15" s="803" t="s">
        <v>586</v>
      </c>
      <c r="I15" s="733" t="s">
        <v>586</v>
      </c>
      <c r="J15" s="803" t="s">
        <v>586</v>
      </c>
      <c r="K15" s="733" t="s">
        <v>586</v>
      </c>
      <c r="L15" s="803" t="s">
        <v>586</v>
      </c>
      <c r="M15" s="733" t="s">
        <v>601</v>
      </c>
      <c r="N15" s="270"/>
    </row>
    <row r="16" spans="1:14" ht="14.4" customHeight="1" x14ac:dyDescent="0.3">
      <c r="A16" s="729" t="s">
        <v>1263</v>
      </c>
      <c r="B16" s="730" t="s">
        <v>1258</v>
      </c>
      <c r="C16" s="733">
        <v>854542.43999999948</v>
      </c>
      <c r="D16" s="733">
        <v>2733</v>
      </c>
      <c r="E16" s="733">
        <v>573993.31999999948</v>
      </c>
      <c r="F16" s="803">
        <v>0.67169668015552253</v>
      </c>
      <c r="G16" s="733">
        <v>1747</v>
      </c>
      <c r="H16" s="803">
        <v>0.63922429564581051</v>
      </c>
      <c r="I16" s="733">
        <v>280549.11999999994</v>
      </c>
      <c r="J16" s="803">
        <v>0.32830331984447736</v>
      </c>
      <c r="K16" s="733">
        <v>986</v>
      </c>
      <c r="L16" s="803">
        <v>0.36077570435418954</v>
      </c>
      <c r="M16" s="733" t="s">
        <v>1</v>
      </c>
      <c r="N16" s="270"/>
    </row>
    <row r="17" spans="1:14" ht="14.4" customHeight="1" x14ac:dyDescent="0.3">
      <c r="A17" s="729" t="s">
        <v>1263</v>
      </c>
      <c r="B17" s="730" t="s">
        <v>1259</v>
      </c>
      <c r="C17" s="733">
        <v>0</v>
      </c>
      <c r="D17" s="733">
        <v>7</v>
      </c>
      <c r="E17" s="733">
        <v>0</v>
      </c>
      <c r="F17" s="803" t="s">
        <v>586</v>
      </c>
      <c r="G17" s="733">
        <v>5</v>
      </c>
      <c r="H17" s="803">
        <v>0.7142857142857143</v>
      </c>
      <c r="I17" s="733">
        <v>0</v>
      </c>
      <c r="J17" s="803" t="s">
        <v>586</v>
      </c>
      <c r="K17" s="733">
        <v>2</v>
      </c>
      <c r="L17" s="803">
        <v>0.2857142857142857</v>
      </c>
      <c r="M17" s="733" t="s">
        <v>1</v>
      </c>
      <c r="N17" s="270"/>
    </row>
    <row r="18" spans="1:14" ht="14.4" customHeight="1" x14ac:dyDescent="0.3">
      <c r="A18" s="729" t="s">
        <v>1263</v>
      </c>
      <c r="B18" s="730" t="s">
        <v>1260</v>
      </c>
      <c r="C18" s="733">
        <v>246531.94</v>
      </c>
      <c r="D18" s="733">
        <v>197</v>
      </c>
      <c r="E18" s="733">
        <v>91770.66</v>
      </c>
      <c r="F18" s="803">
        <v>0.37224653324838963</v>
      </c>
      <c r="G18" s="733">
        <v>88</v>
      </c>
      <c r="H18" s="803">
        <v>0.4467005076142132</v>
      </c>
      <c r="I18" s="733">
        <v>154761.28</v>
      </c>
      <c r="J18" s="803">
        <v>0.62775346675161037</v>
      </c>
      <c r="K18" s="733">
        <v>109</v>
      </c>
      <c r="L18" s="803">
        <v>0.5532994923857868</v>
      </c>
      <c r="M18" s="733" t="s">
        <v>1</v>
      </c>
      <c r="N18" s="270"/>
    </row>
    <row r="19" spans="1:14" ht="14.4" customHeight="1" x14ac:dyDescent="0.3">
      <c r="A19" s="729" t="s">
        <v>1263</v>
      </c>
      <c r="B19" s="730" t="s">
        <v>1264</v>
      </c>
      <c r="C19" s="733">
        <v>1101074.3799999994</v>
      </c>
      <c r="D19" s="733">
        <v>2937</v>
      </c>
      <c r="E19" s="733">
        <v>665763.97999999952</v>
      </c>
      <c r="F19" s="803">
        <v>0.60464941523750637</v>
      </c>
      <c r="G19" s="733">
        <v>1840</v>
      </c>
      <c r="H19" s="803">
        <v>0.6264896152536602</v>
      </c>
      <c r="I19" s="733">
        <v>435310.39999999991</v>
      </c>
      <c r="J19" s="803">
        <v>0.39535058476249363</v>
      </c>
      <c r="K19" s="733">
        <v>1097</v>
      </c>
      <c r="L19" s="803">
        <v>0.3735103847463398</v>
      </c>
      <c r="M19" s="733" t="s">
        <v>600</v>
      </c>
      <c r="N19" s="270"/>
    </row>
    <row r="20" spans="1:14" ht="14.4" customHeight="1" x14ac:dyDescent="0.3">
      <c r="A20" s="729" t="s">
        <v>586</v>
      </c>
      <c r="B20" s="730" t="s">
        <v>586</v>
      </c>
      <c r="C20" s="733" t="s">
        <v>586</v>
      </c>
      <c r="D20" s="733" t="s">
        <v>586</v>
      </c>
      <c r="E20" s="733" t="s">
        <v>586</v>
      </c>
      <c r="F20" s="803" t="s">
        <v>586</v>
      </c>
      <c r="G20" s="733" t="s">
        <v>586</v>
      </c>
      <c r="H20" s="803" t="s">
        <v>586</v>
      </c>
      <c r="I20" s="733" t="s">
        <v>586</v>
      </c>
      <c r="J20" s="803" t="s">
        <v>586</v>
      </c>
      <c r="K20" s="733" t="s">
        <v>586</v>
      </c>
      <c r="L20" s="803" t="s">
        <v>586</v>
      </c>
      <c r="M20" s="733" t="s">
        <v>601</v>
      </c>
      <c r="N20" s="270"/>
    </row>
    <row r="21" spans="1:14" ht="14.4" customHeight="1" x14ac:dyDescent="0.3">
      <c r="A21" s="729" t="s">
        <v>1265</v>
      </c>
      <c r="B21" s="730" t="s">
        <v>1258</v>
      </c>
      <c r="C21" s="733">
        <v>66075.219999999987</v>
      </c>
      <c r="D21" s="733">
        <v>383</v>
      </c>
      <c r="E21" s="733">
        <v>32542.959999999992</v>
      </c>
      <c r="F21" s="803">
        <v>0.49251383498987972</v>
      </c>
      <c r="G21" s="733">
        <v>194</v>
      </c>
      <c r="H21" s="803">
        <v>0.50652741514360311</v>
      </c>
      <c r="I21" s="733">
        <v>33532.259999999995</v>
      </c>
      <c r="J21" s="803">
        <v>0.50748616501012034</v>
      </c>
      <c r="K21" s="733">
        <v>189</v>
      </c>
      <c r="L21" s="803">
        <v>0.49347258485639689</v>
      </c>
      <c r="M21" s="733" t="s">
        <v>1</v>
      </c>
      <c r="N21" s="270"/>
    </row>
    <row r="22" spans="1:14" ht="14.4" customHeight="1" x14ac:dyDescent="0.3">
      <c r="A22" s="729" t="s">
        <v>1265</v>
      </c>
      <c r="B22" s="730" t="s">
        <v>1266</v>
      </c>
      <c r="C22" s="733">
        <v>66075.219999999987</v>
      </c>
      <c r="D22" s="733">
        <v>383</v>
      </c>
      <c r="E22" s="733">
        <v>32542.959999999992</v>
      </c>
      <c r="F22" s="803">
        <v>0.49251383498987972</v>
      </c>
      <c r="G22" s="733">
        <v>194</v>
      </c>
      <c r="H22" s="803">
        <v>0.50652741514360311</v>
      </c>
      <c r="I22" s="733">
        <v>33532.259999999995</v>
      </c>
      <c r="J22" s="803">
        <v>0.50748616501012034</v>
      </c>
      <c r="K22" s="733">
        <v>189</v>
      </c>
      <c r="L22" s="803">
        <v>0.49347258485639689</v>
      </c>
      <c r="M22" s="733" t="s">
        <v>600</v>
      </c>
      <c r="N22" s="270"/>
    </row>
    <row r="23" spans="1:14" ht="14.4" customHeight="1" x14ac:dyDescent="0.3">
      <c r="A23" s="729" t="s">
        <v>586</v>
      </c>
      <c r="B23" s="730" t="s">
        <v>586</v>
      </c>
      <c r="C23" s="733" t="s">
        <v>586</v>
      </c>
      <c r="D23" s="733" t="s">
        <v>586</v>
      </c>
      <c r="E23" s="733" t="s">
        <v>586</v>
      </c>
      <c r="F23" s="803" t="s">
        <v>586</v>
      </c>
      <c r="G23" s="733" t="s">
        <v>586</v>
      </c>
      <c r="H23" s="803" t="s">
        <v>586</v>
      </c>
      <c r="I23" s="733" t="s">
        <v>586</v>
      </c>
      <c r="J23" s="803" t="s">
        <v>586</v>
      </c>
      <c r="K23" s="733" t="s">
        <v>586</v>
      </c>
      <c r="L23" s="803" t="s">
        <v>586</v>
      </c>
      <c r="M23" s="733" t="s">
        <v>601</v>
      </c>
      <c r="N23" s="270"/>
    </row>
    <row r="24" spans="1:14" ht="14.4" customHeight="1" x14ac:dyDescent="0.3">
      <c r="A24" s="729" t="s">
        <v>1267</v>
      </c>
      <c r="B24" s="730" t="s">
        <v>1258</v>
      </c>
      <c r="C24" s="733">
        <v>345600.50000000023</v>
      </c>
      <c r="D24" s="733">
        <v>2190</v>
      </c>
      <c r="E24" s="733">
        <v>287392.19000000024</v>
      </c>
      <c r="F24" s="803">
        <v>0.83157342075604646</v>
      </c>
      <c r="G24" s="733">
        <v>1808</v>
      </c>
      <c r="H24" s="803">
        <v>0.82557077625570774</v>
      </c>
      <c r="I24" s="733">
        <v>58208.310000000019</v>
      </c>
      <c r="J24" s="803">
        <v>0.16842657924395357</v>
      </c>
      <c r="K24" s="733">
        <v>382</v>
      </c>
      <c r="L24" s="803">
        <v>0.17442922374429223</v>
      </c>
      <c r="M24" s="733" t="s">
        <v>1</v>
      </c>
      <c r="N24" s="270"/>
    </row>
    <row r="25" spans="1:14" ht="14.4" customHeight="1" x14ac:dyDescent="0.3">
      <c r="A25" s="729" t="s">
        <v>1267</v>
      </c>
      <c r="B25" s="730" t="s">
        <v>1259</v>
      </c>
      <c r="C25" s="733">
        <v>0</v>
      </c>
      <c r="D25" s="733">
        <v>1</v>
      </c>
      <c r="E25" s="733">
        <v>0</v>
      </c>
      <c r="F25" s="803" t="s">
        <v>586</v>
      </c>
      <c r="G25" s="733">
        <v>1</v>
      </c>
      <c r="H25" s="803">
        <v>1</v>
      </c>
      <c r="I25" s="733" t="s">
        <v>586</v>
      </c>
      <c r="J25" s="803" t="s">
        <v>586</v>
      </c>
      <c r="K25" s="733" t="s">
        <v>586</v>
      </c>
      <c r="L25" s="803">
        <v>0</v>
      </c>
      <c r="M25" s="733" t="s">
        <v>1</v>
      </c>
      <c r="N25" s="270"/>
    </row>
    <row r="26" spans="1:14" ht="14.4" customHeight="1" x14ac:dyDescent="0.3">
      <c r="A26" s="729" t="s">
        <v>1267</v>
      </c>
      <c r="B26" s="730" t="s">
        <v>1260</v>
      </c>
      <c r="C26" s="733">
        <v>13792.92</v>
      </c>
      <c r="D26" s="733">
        <v>9</v>
      </c>
      <c r="E26" s="733">
        <v>10510.45</v>
      </c>
      <c r="F26" s="803">
        <v>0.7620177598362059</v>
      </c>
      <c r="G26" s="733">
        <v>7</v>
      </c>
      <c r="H26" s="803">
        <v>0.77777777777777779</v>
      </c>
      <c r="I26" s="733">
        <v>3282.47</v>
      </c>
      <c r="J26" s="803">
        <v>0.23798224016379416</v>
      </c>
      <c r="K26" s="733">
        <v>2</v>
      </c>
      <c r="L26" s="803">
        <v>0.22222222222222221</v>
      </c>
      <c r="M26" s="733" t="s">
        <v>1</v>
      </c>
      <c r="N26" s="270"/>
    </row>
    <row r="27" spans="1:14" ht="14.4" customHeight="1" x14ac:dyDescent="0.3">
      <c r="A27" s="729" t="s">
        <v>1267</v>
      </c>
      <c r="B27" s="730" t="s">
        <v>1268</v>
      </c>
      <c r="C27" s="733">
        <v>359393.42000000022</v>
      </c>
      <c r="D27" s="733">
        <v>2200</v>
      </c>
      <c r="E27" s="733">
        <v>297902.64000000025</v>
      </c>
      <c r="F27" s="803">
        <v>0.82890399050711627</v>
      </c>
      <c r="G27" s="733">
        <v>1816</v>
      </c>
      <c r="H27" s="803">
        <v>0.82545454545454544</v>
      </c>
      <c r="I27" s="733">
        <v>61490.780000000021</v>
      </c>
      <c r="J27" s="803">
        <v>0.17109600949288384</v>
      </c>
      <c r="K27" s="733">
        <v>384</v>
      </c>
      <c r="L27" s="803">
        <v>0.17454545454545456</v>
      </c>
      <c r="M27" s="733" t="s">
        <v>600</v>
      </c>
      <c r="N27" s="270"/>
    </row>
    <row r="28" spans="1:14" ht="14.4" customHeight="1" x14ac:dyDescent="0.3">
      <c r="A28" s="729" t="s">
        <v>586</v>
      </c>
      <c r="B28" s="730" t="s">
        <v>586</v>
      </c>
      <c r="C28" s="733" t="s">
        <v>586</v>
      </c>
      <c r="D28" s="733" t="s">
        <v>586</v>
      </c>
      <c r="E28" s="733" t="s">
        <v>586</v>
      </c>
      <c r="F28" s="803" t="s">
        <v>586</v>
      </c>
      <c r="G28" s="733" t="s">
        <v>586</v>
      </c>
      <c r="H28" s="803" t="s">
        <v>586</v>
      </c>
      <c r="I28" s="733" t="s">
        <v>586</v>
      </c>
      <c r="J28" s="803" t="s">
        <v>586</v>
      </c>
      <c r="K28" s="733" t="s">
        <v>586</v>
      </c>
      <c r="L28" s="803" t="s">
        <v>586</v>
      </c>
      <c r="M28" s="733" t="s">
        <v>601</v>
      </c>
      <c r="N28" s="270"/>
    </row>
    <row r="29" spans="1:14" ht="14.4" customHeight="1" x14ac:dyDescent="0.3">
      <c r="A29" s="729" t="s">
        <v>584</v>
      </c>
      <c r="B29" s="730" t="s">
        <v>1269</v>
      </c>
      <c r="C29" s="733">
        <v>1530900.8999999997</v>
      </c>
      <c r="D29" s="733">
        <v>5535</v>
      </c>
      <c r="E29" s="733">
        <v>998842.00999999978</v>
      </c>
      <c r="F29" s="803">
        <v>0.65245373492170522</v>
      </c>
      <c r="G29" s="733">
        <v>3859</v>
      </c>
      <c r="H29" s="803">
        <v>0.69719963866305334</v>
      </c>
      <c r="I29" s="733">
        <v>532058.89</v>
      </c>
      <c r="J29" s="803">
        <v>0.34754626507829484</v>
      </c>
      <c r="K29" s="733">
        <v>1676</v>
      </c>
      <c r="L29" s="803">
        <v>0.30280036133694671</v>
      </c>
      <c r="M29" s="733" t="s">
        <v>596</v>
      </c>
      <c r="N29" s="270"/>
    </row>
    <row r="30" spans="1:14" ht="14.4" customHeight="1" x14ac:dyDescent="0.3">
      <c r="A30" s="804" t="s">
        <v>301</v>
      </c>
    </row>
    <row r="31" spans="1:14" ht="14.4" customHeight="1" x14ac:dyDescent="0.3">
      <c r="A31" s="805" t="s">
        <v>1270</v>
      </c>
    </row>
    <row r="32" spans="1:14" ht="14.4" customHeight="1" x14ac:dyDescent="0.3">
      <c r="A32" s="804" t="s">
        <v>1271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1272</v>
      </c>
      <c r="B5" s="797">
        <v>33335.46</v>
      </c>
      <c r="C5" s="741">
        <v>1</v>
      </c>
      <c r="D5" s="810">
        <v>217</v>
      </c>
      <c r="E5" s="813" t="s">
        <v>1272</v>
      </c>
      <c r="F5" s="797">
        <v>24308.62</v>
      </c>
      <c r="G5" s="765">
        <v>0.72921207626953399</v>
      </c>
      <c r="H5" s="745">
        <v>154</v>
      </c>
      <c r="I5" s="788">
        <v>0.70967741935483875</v>
      </c>
      <c r="J5" s="816">
        <v>9026.840000000002</v>
      </c>
      <c r="K5" s="765">
        <v>0.27078792373046606</v>
      </c>
      <c r="L5" s="745">
        <v>63</v>
      </c>
      <c r="M5" s="788">
        <v>0.29032258064516131</v>
      </c>
    </row>
    <row r="6" spans="1:13" ht="14.4" customHeight="1" x14ac:dyDescent="0.3">
      <c r="A6" s="807" t="s">
        <v>1273</v>
      </c>
      <c r="B6" s="798">
        <v>92849.450000000012</v>
      </c>
      <c r="C6" s="748">
        <v>1</v>
      </c>
      <c r="D6" s="811">
        <v>155</v>
      </c>
      <c r="E6" s="814" t="s">
        <v>1273</v>
      </c>
      <c r="F6" s="798">
        <v>77174.330000000016</v>
      </c>
      <c r="G6" s="766">
        <v>0.83117702905079138</v>
      </c>
      <c r="H6" s="752">
        <v>97</v>
      </c>
      <c r="I6" s="789">
        <v>0.62580645161290327</v>
      </c>
      <c r="J6" s="817">
        <v>15675.12</v>
      </c>
      <c r="K6" s="766">
        <v>0.16882297094920862</v>
      </c>
      <c r="L6" s="752">
        <v>58</v>
      </c>
      <c r="M6" s="789">
        <v>0.37419354838709679</v>
      </c>
    </row>
    <row r="7" spans="1:13" ht="14.4" customHeight="1" x14ac:dyDescent="0.3">
      <c r="A7" s="807" t="s">
        <v>1274</v>
      </c>
      <c r="B7" s="798">
        <v>256478.02</v>
      </c>
      <c r="C7" s="748">
        <v>1</v>
      </c>
      <c r="D7" s="811">
        <v>166</v>
      </c>
      <c r="E7" s="814" t="s">
        <v>1274</v>
      </c>
      <c r="F7" s="798">
        <v>164995.49</v>
      </c>
      <c r="G7" s="766">
        <v>0.64331239768616433</v>
      </c>
      <c r="H7" s="752">
        <v>95</v>
      </c>
      <c r="I7" s="789">
        <v>0.57228915662650603</v>
      </c>
      <c r="J7" s="817">
        <v>91482.53</v>
      </c>
      <c r="K7" s="766">
        <v>0.35668760231383573</v>
      </c>
      <c r="L7" s="752">
        <v>71</v>
      </c>
      <c r="M7" s="789">
        <v>0.42771084337349397</v>
      </c>
    </row>
    <row r="8" spans="1:13" ht="14.4" customHeight="1" x14ac:dyDescent="0.3">
      <c r="A8" s="807" t="s">
        <v>1275</v>
      </c>
      <c r="B8" s="798">
        <v>161383.01999999999</v>
      </c>
      <c r="C8" s="748">
        <v>1</v>
      </c>
      <c r="D8" s="811">
        <v>522</v>
      </c>
      <c r="E8" s="814" t="s">
        <v>1275</v>
      </c>
      <c r="F8" s="798">
        <v>102368.50000000001</v>
      </c>
      <c r="G8" s="766">
        <v>0.63432014099128908</v>
      </c>
      <c r="H8" s="752">
        <v>370</v>
      </c>
      <c r="I8" s="789">
        <v>0.70881226053639845</v>
      </c>
      <c r="J8" s="817">
        <v>59014.519999999982</v>
      </c>
      <c r="K8" s="766">
        <v>0.36567985900871097</v>
      </c>
      <c r="L8" s="752">
        <v>152</v>
      </c>
      <c r="M8" s="789">
        <v>0.29118773946360155</v>
      </c>
    </row>
    <row r="9" spans="1:13" ht="14.4" customHeight="1" x14ac:dyDescent="0.3">
      <c r="A9" s="807" t="s">
        <v>1276</v>
      </c>
      <c r="B9" s="798">
        <v>9202.0600000000013</v>
      </c>
      <c r="C9" s="748">
        <v>1</v>
      </c>
      <c r="D9" s="811">
        <v>51</v>
      </c>
      <c r="E9" s="814" t="s">
        <v>1276</v>
      </c>
      <c r="F9" s="798">
        <v>5128.38</v>
      </c>
      <c r="G9" s="766">
        <v>0.55730782020547565</v>
      </c>
      <c r="H9" s="752">
        <v>32</v>
      </c>
      <c r="I9" s="789">
        <v>0.62745098039215685</v>
      </c>
      <c r="J9" s="817">
        <v>4073.6800000000003</v>
      </c>
      <c r="K9" s="766">
        <v>0.44269217979452424</v>
      </c>
      <c r="L9" s="752">
        <v>19</v>
      </c>
      <c r="M9" s="789">
        <v>0.37254901960784315</v>
      </c>
    </row>
    <row r="10" spans="1:13" ht="14.4" customHeight="1" x14ac:dyDescent="0.3">
      <c r="A10" s="807" t="s">
        <v>1277</v>
      </c>
      <c r="B10" s="798">
        <v>37628.71</v>
      </c>
      <c r="C10" s="748">
        <v>1</v>
      </c>
      <c r="D10" s="811">
        <v>134</v>
      </c>
      <c r="E10" s="814" t="s">
        <v>1277</v>
      </c>
      <c r="F10" s="798">
        <v>20055.960000000003</v>
      </c>
      <c r="G10" s="766">
        <v>0.53299621485828252</v>
      </c>
      <c r="H10" s="752">
        <v>85</v>
      </c>
      <c r="I10" s="789">
        <v>0.63432835820895528</v>
      </c>
      <c r="J10" s="817">
        <v>17572.749999999996</v>
      </c>
      <c r="K10" s="766">
        <v>0.46700378514171748</v>
      </c>
      <c r="L10" s="752">
        <v>49</v>
      </c>
      <c r="M10" s="789">
        <v>0.36567164179104478</v>
      </c>
    </row>
    <row r="11" spans="1:13" ht="14.4" customHeight="1" x14ac:dyDescent="0.3">
      <c r="A11" s="807" t="s">
        <v>1278</v>
      </c>
      <c r="B11" s="798">
        <v>41961.95</v>
      </c>
      <c r="C11" s="748">
        <v>1</v>
      </c>
      <c r="D11" s="811">
        <v>150</v>
      </c>
      <c r="E11" s="814" t="s">
        <v>1278</v>
      </c>
      <c r="F11" s="798">
        <v>22979.589999999993</v>
      </c>
      <c r="G11" s="766">
        <v>0.54762922123495206</v>
      </c>
      <c r="H11" s="752">
        <v>82</v>
      </c>
      <c r="I11" s="789">
        <v>0.54666666666666663</v>
      </c>
      <c r="J11" s="817">
        <v>18982.36</v>
      </c>
      <c r="K11" s="766">
        <v>0.45237077876504789</v>
      </c>
      <c r="L11" s="752">
        <v>68</v>
      </c>
      <c r="M11" s="789">
        <v>0.45333333333333331</v>
      </c>
    </row>
    <row r="12" spans="1:13" ht="14.4" customHeight="1" x14ac:dyDescent="0.3">
      <c r="A12" s="807" t="s">
        <v>1279</v>
      </c>
      <c r="B12" s="798">
        <v>25052.629999999994</v>
      </c>
      <c r="C12" s="748">
        <v>1</v>
      </c>
      <c r="D12" s="811">
        <v>121</v>
      </c>
      <c r="E12" s="814" t="s">
        <v>1279</v>
      </c>
      <c r="F12" s="798">
        <v>16904.039999999994</v>
      </c>
      <c r="G12" s="766">
        <v>0.67474113496267651</v>
      </c>
      <c r="H12" s="752">
        <v>81</v>
      </c>
      <c r="I12" s="789">
        <v>0.66942148760330578</v>
      </c>
      <c r="J12" s="817">
        <v>8148.5900000000011</v>
      </c>
      <c r="K12" s="766">
        <v>0.32525886503732354</v>
      </c>
      <c r="L12" s="752">
        <v>40</v>
      </c>
      <c r="M12" s="789">
        <v>0.33057851239669422</v>
      </c>
    </row>
    <row r="13" spans="1:13" ht="14.4" customHeight="1" x14ac:dyDescent="0.3">
      <c r="A13" s="807" t="s">
        <v>1280</v>
      </c>
      <c r="B13" s="798">
        <v>166638.79</v>
      </c>
      <c r="C13" s="748">
        <v>1</v>
      </c>
      <c r="D13" s="811">
        <v>369</v>
      </c>
      <c r="E13" s="814" t="s">
        <v>1280</v>
      </c>
      <c r="F13" s="798">
        <v>97281.260000000009</v>
      </c>
      <c r="G13" s="766">
        <v>0.58378520391320654</v>
      </c>
      <c r="H13" s="752">
        <v>256</v>
      </c>
      <c r="I13" s="789">
        <v>0.69376693766937669</v>
      </c>
      <c r="J13" s="817">
        <v>69357.53</v>
      </c>
      <c r="K13" s="766">
        <v>0.41621479608679346</v>
      </c>
      <c r="L13" s="752">
        <v>113</v>
      </c>
      <c r="M13" s="789">
        <v>0.30623306233062331</v>
      </c>
    </row>
    <row r="14" spans="1:13" ht="14.4" customHeight="1" x14ac:dyDescent="0.3">
      <c r="A14" s="807" t="s">
        <v>1281</v>
      </c>
      <c r="B14" s="798">
        <v>89623.91</v>
      </c>
      <c r="C14" s="748">
        <v>1</v>
      </c>
      <c r="D14" s="811">
        <v>409</v>
      </c>
      <c r="E14" s="814" t="s">
        <v>1281</v>
      </c>
      <c r="F14" s="798">
        <v>62467.65</v>
      </c>
      <c r="G14" s="766">
        <v>0.69699759807399608</v>
      </c>
      <c r="H14" s="752">
        <v>276</v>
      </c>
      <c r="I14" s="789">
        <v>0.67481662591687042</v>
      </c>
      <c r="J14" s="817">
        <v>27156.259999999995</v>
      </c>
      <c r="K14" s="766">
        <v>0.30300240192600381</v>
      </c>
      <c r="L14" s="752">
        <v>133</v>
      </c>
      <c r="M14" s="789">
        <v>0.32518337408312958</v>
      </c>
    </row>
    <row r="15" spans="1:13" ht="14.4" customHeight="1" x14ac:dyDescent="0.3">
      <c r="A15" s="807" t="s">
        <v>1282</v>
      </c>
      <c r="B15" s="798">
        <v>70670.86</v>
      </c>
      <c r="C15" s="748">
        <v>1</v>
      </c>
      <c r="D15" s="811">
        <v>438</v>
      </c>
      <c r="E15" s="814" t="s">
        <v>1282</v>
      </c>
      <c r="F15" s="798">
        <v>39756.9</v>
      </c>
      <c r="G15" s="766">
        <v>0.56256425915858388</v>
      </c>
      <c r="H15" s="752">
        <v>249</v>
      </c>
      <c r="I15" s="789">
        <v>0.56849315068493156</v>
      </c>
      <c r="J15" s="817">
        <v>30913.96</v>
      </c>
      <c r="K15" s="766">
        <v>0.43743574084141607</v>
      </c>
      <c r="L15" s="752">
        <v>189</v>
      </c>
      <c r="M15" s="789">
        <v>0.4315068493150685</v>
      </c>
    </row>
    <row r="16" spans="1:13" ht="14.4" customHeight="1" x14ac:dyDescent="0.3">
      <c r="A16" s="807" t="s">
        <v>1283</v>
      </c>
      <c r="B16" s="798">
        <v>176027.03000000003</v>
      </c>
      <c r="C16" s="748">
        <v>1</v>
      </c>
      <c r="D16" s="811">
        <v>670</v>
      </c>
      <c r="E16" s="814" t="s">
        <v>1283</v>
      </c>
      <c r="F16" s="798">
        <v>95464.61000000003</v>
      </c>
      <c r="G16" s="766">
        <v>0.54232926613600207</v>
      </c>
      <c r="H16" s="752">
        <v>471</v>
      </c>
      <c r="I16" s="789">
        <v>0.70298507462686566</v>
      </c>
      <c r="J16" s="817">
        <v>80562.419999999984</v>
      </c>
      <c r="K16" s="766">
        <v>0.45767073386399787</v>
      </c>
      <c r="L16" s="752">
        <v>199</v>
      </c>
      <c r="M16" s="789">
        <v>0.29701492537313434</v>
      </c>
    </row>
    <row r="17" spans="1:13" ht="14.4" customHeight="1" x14ac:dyDescent="0.3">
      <c r="A17" s="807" t="s">
        <v>1284</v>
      </c>
      <c r="B17" s="798">
        <v>6177.91</v>
      </c>
      <c r="C17" s="748">
        <v>1</v>
      </c>
      <c r="D17" s="811">
        <v>46</v>
      </c>
      <c r="E17" s="814" t="s">
        <v>1284</v>
      </c>
      <c r="F17" s="798">
        <v>4093.1399999999994</v>
      </c>
      <c r="G17" s="766">
        <v>0.66254445273563378</v>
      </c>
      <c r="H17" s="752">
        <v>32</v>
      </c>
      <c r="I17" s="789">
        <v>0.69565217391304346</v>
      </c>
      <c r="J17" s="817">
        <v>2084.77</v>
      </c>
      <c r="K17" s="766">
        <v>0.33745554726436611</v>
      </c>
      <c r="L17" s="752">
        <v>14</v>
      </c>
      <c r="M17" s="789">
        <v>0.30434782608695654</v>
      </c>
    </row>
    <row r="18" spans="1:13" ht="14.4" customHeight="1" x14ac:dyDescent="0.3">
      <c r="A18" s="807" t="s">
        <v>1285</v>
      </c>
      <c r="B18" s="798">
        <v>60174.230000000025</v>
      </c>
      <c r="C18" s="748">
        <v>1</v>
      </c>
      <c r="D18" s="811">
        <v>447</v>
      </c>
      <c r="E18" s="814" t="s">
        <v>1285</v>
      </c>
      <c r="F18" s="798">
        <v>45199.260000000024</v>
      </c>
      <c r="G18" s="766">
        <v>0.75113981516672512</v>
      </c>
      <c r="H18" s="752">
        <v>328</v>
      </c>
      <c r="I18" s="789">
        <v>0.73378076062639819</v>
      </c>
      <c r="J18" s="817">
        <v>14974.97</v>
      </c>
      <c r="K18" s="766">
        <v>0.24886018483327485</v>
      </c>
      <c r="L18" s="752">
        <v>119</v>
      </c>
      <c r="M18" s="789">
        <v>0.26621923937360181</v>
      </c>
    </row>
    <row r="19" spans="1:13" ht="14.4" customHeight="1" x14ac:dyDescent="0.3">
      <c r="A19" s="807" t="s">
        <v>1286</v>
      </c>
      <c r="B19" s="798">
        <v>7579.4800000000005</v>
      </c>
      <c r="C19" s="748">
        <v>1</v>
      </c>
      <c r="D19" s="811">
        <v>64</v>
      </c>
      <c r="E19" s="814" t="s">
        <v>1286</v>
      </c>
      <c r="F19" s="798">
        <v>6615.9500000000007</v>
      </c>
      <c r="G19" s="766">
        <v>0.87287650340128875</v>
      </c>
      <c r="H19" s="752">
        <v>56</v>
      </c>
      <c r="I19" s="789">
        <v>0.875</v>
      </c>
      <c r="J19" s="817">
        <v>963.53000000000009</v>
      </c>
      <c r="K19" s="766">
        <v>0.12712349659871125</v>
      </c>
      <c r="L19" s="752">
        <v>8</v>
      </c>
      <c r="M19" s="789">
        <v>0.125</v>
      </c>
    </row>
    <row r="20" spans="1:13" ht="14.4" customHeight="1" x14ac:dyDescent="0.3">
      <c r="A20" s="807" t="s">
        <v>1287</v>
      </c>
      <c r="B20" s="798">
        <v>11702.36</v>
      </c>
      <c r="C20" s="748">
        <v>1</v>
      </c>
      <c r="D20" s="811">
        <v>80</v>
      </c>
      <c r="E20" s="814" t="s">
        <v>1287</v>
      </c>
      <c r="F20" s="798">
        <v>11166.85</v>
      </c>
      <c r="G20" s="766">
        <v>0.95423914492461348</v>
      </c>
      <c r="H20" s="752">
        <v>75</v>
      </c>
      <c r="I20" s="789">
        <v>0.9375</v>
      </c>
      <c r="J20" s="817">
        <v>535.51</v>
      </c>
      <c r="K20" s="766">
        <v>4.5760855075386499E-2</v>
      </c>
      <c r="L20" s="752">
        <v>5</v>
      </c>
      <c r="M20" s="789">
        <v>6.25E-2</v>
      </c>
    </row>
    <row r="21" spans="1:13" ht="14.4" customHeight="1" x14ac:dyDescent="0.3">
      <c r="A21" s="807" t="s">
        <v>1288</v>
      </c>
      <c r="B21" s="798">
        <v>68026.700000000012</v>
      </c>
      <c r="C21" s="748">
        <v>1</v>
      </c>
      <c r="D21" s="811">
        <v>369</v>
      </c>
      <c r="E21" s="814" t="s">
        <v>1288</v>
      </c>
      <c r="F21" s="798">
        <v>49669.160000000011</v>
      </c>
      <c r="G21" s="766">
        <v>0.73014213536743666</v>
      </c>
      <c r="H21" s="752">
        <v>287</v>
      </c>
      <c r="I21" s="789">
        <v>0.77777777777777779</v>
      </c>
      <c r="J21" s="817">
        <v>18357.540000000005</v>
      </c>
      <c r="K21" s="766">
        <v>0.26985786463256339</v>
      </c>
      <c r="L21" s="752">
        <v>82</v>
      </c>
      <c r="M21" s="789">
        <v>0.22222222222222221</v>
      </c>
    </row>
    <row r="22" spans="1:13" ht="14.4" customHeight="1" x14ac:dyDescent="0.3">
      <c r="A22" s="807" t="s">
        <v>1289</v>
      </c>
      <c r="B22" s="798">
        <v>57127.67</v>
      </c>
      <c r="C22" s="748">
        <v>1</v>
      </c>
      <c r="D22" s="811">
        <v>289</v>
      </c>
      <c r="E22" s="814" t="s">
        <v>1289</v>
      </c>
      <c r="F22" s="798">
        <v>30585.820000000003</v>
      </c>
      <c r="G22" s="766">
        <v>0.53539414437872235</v>
      </c>
      <c r="H22" s="752">
        <v>203</v>
      </c>
      <c r="I22" s="789">
        <v>0.70242214532871972</v>
      </c>
      <c r="J22" s="817">
        <v>26541.85</v>
      </c>
      <c r="K22" s="766">
        <v>0.46460585562127771</v>
      </c>
      <c r="L22" s="752">
        <v>86</v>
      </c>
      <c r="M22" s="789">
        <v>0.29757785467128028</v>
      </c>
    </row>
    <row r="23" spans="1:13" ht="14.4" customHeight="1" x14ac:dyDescent="0.3">
      <c r="A23" s="807" t="s">
        <v>1290</v>
      </c>
      <c r="B23" s="798">
        <v>3614.4700000000003</v>
      </c>
      <c r="C23" s="748">
        <v>1</v>
      </c>
      <c r="D23" s="811">
        <v>21</v>
      </c>
      <c r="E23" s="814" t="s">
        <v>1290</v>
      </c>
      <c r="F23" s="798">
        <v>1710.6200000000001</v>
      </c>
      <c r="G23" s="766">
        <v>0.47326993999120204</v>
      </c>
      <c r="H23" s="752">
        <v>9</v>
      </c>
      <c r="I23" s="789">
        <v>0.42857142857142855</v>
      </c>
      <c r="J23" s="817">
        <v>1903.85</v>
      </c>
      <c r="K23" s="766">
        <v>0.52673006000879796</v>
      </c>
      <c r="L23" s="752">
        <v>12</v>
      </c>
      <c r="M23" s="789">
        <v>0.5714285714285714</v>
      </c>
    </row>
    <row r="24" spans="1:13" ht="14.4" customHeight="1" x14ac:dyDescent="0.3">
      <c r="A24" s="807" t="s">
        <v>1291</v>
      </c>
      <c r="B24" s="798">
        <v>134961.68</v>
      </c>
      <c r="C24" s="748">
        <v>1</v>
      </c>
      <c r="D24" s="811">
        <v>709</v>
      </c>
      <c r="E24" s="814" t="s">
        <v>1291</v>
      </c>
      <c r="F24" s="798">
        <v>107617.54000000001</v>
      </c>
      <c r="G24" s="766">
        <v>0.79739330452910795</v>
      </c>
      <c r="H24" s="752">
        <v>545</v>
      </c>
      <c r="I24" s="789">
        <v>0.76868829337094502</v>
      </c>
      <c r="J24" s="817">
        <v>27344.139999999992</v>
      </c>
      <c r="K24" s="766">
        <v>0.20260669547089213</v>
      </c>
      <c r="L24" s="752">
        <v>164</v>
      </c>
      <c r="M24" s="789">
        <v>0.23131170662905501</v>
      </c>
    </row>
    <row r="25" spans="1:13" ht="14.4" customHeight="1" thickBot="1" x14ac:dyDescent="0.35">
      <c r="A25" s="808" t="s">
        <v>1292</v>
      </c>
      <c r="B25" s="799">
        <v>20684.509999999998</v>
      </c>
      <c r="C25" s="755">
        <v>1</v>
      </c>
      <c r="D25" s="812">
        <v>108</v>
      </c>
      <c r="E25" s="815" t="s">
        <v>1292</v>
      </c>
      <c r="F25" s="799">
        <v>13298.34</v>
      </c>
      <c r="G25" s="767">
        <v>0.64291298174334321</v>
      </c>
      <c r="H25" s="759">
        <v>76</v>
      </c>
      <c r="I25" s="790">
        <v>0.70370370370370372</v>
      </c>
      <c r="J25" s="818">
        <v>7386.1699999999983</v>
      </c>
      <c r="K25" s="767">
        <v>0.35708701825665673</v>
      </c>
      <c r="L25" s="759">
        <v>32</v>
      </c>
      <c r="M25" s="790">
        <v>0.29629629629629628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2506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1530900.9000000006</v>
      </c>
      <c r="N3" s="70">
        <f>SUBTOTAL(9,N7:N1048576)</f>
        <v>9657</v>
      </c>
      <c r="O3" s="70">
        <f>SUBTOTAL(9,O7:O1048576)</f>
        <v>5535</v>
      </c>
      <c r="P3" s="70">
        <f>SUBTOTAL(9,P7:P1048576)</f>
        <v>998842.00999999908</v>
      </c>
      <c r="Q3" s="71">
        <f>IF(M3=0,0,P3/M3)</f>
        <v>0.65245373492170444</v>
      </c>
      <c r="R3" s="70">
        <f>SUBTOTAL(9,R7:R1048576)</f>
        <v>6412</v>
      </c>
      <c r="S3" s="71">
        <f>IF(N3=0,0,R3/N3)</f>
        <v>0.66397431914673299</v>
      </c>
      <c r="T3" s="70">
        <f>SUBTOTAL(9,T7:T1048576)</f>
        <v>3859</v>
      </c>
      <c r="U3" s="72">
        <f>IF(O3=0,0,T3/O3)</f>
        <v>0.69719963866305334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13</v>
      </c>
      <c r="B7" s="825" t="s">
        <v>1257</v>
      </c>
      <c r="C7" s="825" t="s">
        <v>1263</v>
      </c>
      <c r="D7" s="826" t="s">
        <v>2502</v>
      </c>
      <c r="E7" s="827" t="s">
        <v>1272</v>
      </c>
      <c r="F7" s="825" t="s">
        <v>1258</v>
      </c>
      <c r="G7" s="825" t="s">
        <v>1293</v>
      </c>
      <c r="H7" s="825" t="s">
        <v>586</v>
      </c>
      <c r="I7" s="825" t="s">
        <v>1294</v>
      </c>
      <c r="J7" s="825" t="s">
        <v>1295</v>
      </c>
      <c r="K7" s="825" t="s">
        <v>1296</v>
      </c>
      <c r="L7" s="828">
        <v>57.76</v>
      </c>
      <c r="M7" s="828">
        <v>57.76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13</v>
      </c>
      <c r="B8" s="832" t="s">
        <v>1257</v>
      </c>
      <c r="C8" s="832" t="s">
        <v>1263</v>
      </c>
      <c r="D8" s="833" t="s">
        <v>2502</v>
      </c>
      <c r="E8" s="834" t="s">
        <v>1272</v>
      </c>
      <c r="F8" s="832" t="s">
        <v>1258</v>
      </c>
      <c r="G8" s="832" t="s">
        <v>1297</v>
      </c>
      <c r="H8" s="832" t="s">
        <v>586</v>
      </c>
      <c r="I8" s="832" t="s">
        <v>1298</v>
      </c>
      <c r="J8" s="832" t="s">
        <v>1299</v>
      </c>
      <c r="K8" s="832" t="s">
        <v>1300</v>
      </c>
      <c r="L8" s="835">
        <v>75.819999999999993</v>
      </c>
      <c r="M8" s="835">
        <v>75.819999999999993</v>
      </c>
      <c r="N8" s="832">
        <v>1</v>
      </c>
      <c r="O8" s="836">
        <v>0.5</v>
      </c>
      <c r="P8" s="835">
        <v>75.819999999999993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13</v>
      </c>
      <c r="B9" s="832" t="s">
        <v>1257</v>
      </c>
      <c r="C9" s="832" t="s">
        <v>1263</v>
      </c>
      <c r="D9" s="833" t="s">
        <v>2502</v>
      </c>
      <c r="E9" s="834" t="s">
        <v>1272</v>
      </c>
      <c r="F9" s="832" t="s">
        <v>1258</v>
      </c>
      <c r="G9" s="832" t="s">
        <v>1301</v>
      </c>
      <c r="H9" s="832" t="s">
        <v>586</v>
      </c>
      <c r="I9" s="832" t="s">
        <v>1302</v>
      </c>
      <c r="J9" s="832" t="s">
        <v>866</v>
      </c>
      <c r="K9" s="832" t="s">
        <v>1303</v>
      </c>
      <c r="L9" s="835">
        <v>0</v>
      </c>
      <c r="M9" s="835">
        <v>0</v>
      </c>
      <c r="N9" s="832">
        <v>2</v>
      </c>
      <c r="O9" s="836">
        <v>1</v>
      </c>
      <c r="P9" s="835">
        <v>0</v>
      </c>
      <c r="Q9" s="837"/>
      <c r="R9" s="832">
        <v>1</v>
      </c>
      <c r="S9" s="837">
        <v>0.5</v>
      </c>
      <c r="T9" s="836">
        <v>0.5</v>
      </c>
      <c r="U9" s="838">
        <v>0.5</v>
      </c>
    </row>
    <row r="10" spans="1:21" ht="14.4" customHeight="1" x14ac:dyDescent="0.3">
      <c r="A10" s="831">
        <v>13</v>
      </c>
      <c r="B10" s="832" t="s">
        <v>1257</v>
      </c>
      <c r="C10" s="832" t="s">
        <v>1263</v>
      </c>
      <c r="D10" s="833" t="s">
        <v>2502</v>
      </c>
      <c r="E10" s="834" t="s">
        <v>1272</v>
      </c>
      <c r="F10" s="832" t="s">
        <v>1258</v>
      </c>
      <c r="G10" s="832" t="s">
        <v>1304</v>
      </c>
      <c r="H10" s="832" t="s">
        <v>651</v>
      </c>
      <c r="I10" s="832" t="s">
        <v>1305</v>
      </c>
      <c r="J10" s="832" t="s">
        <v>1306</v>
      </c>
      <c r="K10" s="832" t="s">
        <v>1307</v>
      </c>
      <c r="L10" s="835">
        <v>119.7</v>
      </c>
      <c r="M10" s="835">
        <v>1197</v>
      </c>
      <c r="N10" s="832">
        <v>10</v>
      </c>
      <c r="O10" s="836">
        <v>4.5</v>
      </c>
      <c r="P10" s="835">
        <v>718.2</v>
      </c>
      <c r="Q10" s="837">
        <v>0.60000000000000009</v>
      </c>
      <c r="R10" s="832">
        <v>6</v>
      </c>
      <c r="S10" s="837">
        <v>0.6</v>
      </c>
      <c r="T10" s="836">
        <v>3</v>
      </c>
      <c r="U10" s="838">
        <v>0.66666666666666663</v>
      </c>
    </row>
    <row r="11" spans="1:21" ht="14.4" customHeight="1" x14ac:dyDescent="0.3">
      <c r="A11" s="831">
        <v>13</v>
      </c>
      <c r="B11" s="832" t="s">
        <v>1257</v>
      </c>
      <c r="C11" s="832" t="s">
        <v>1263</v>
      </c>
      <c r="D11" s="833" t="s">
        <v>2502</v>
      </c>
      <c r="E11" s="834" t="s">
        <v>1272</v>
      </c>
      <c r="F11" s="832" t="s">
        <v>1258</v>
      </c>
      <c r="G11" s="832" t="s">
        <v>1304</v>
      </c>
      <c r="H11" s="832" t="s">
        <v>586</v>
      </c>
      <c r="I11" s="832" t="s">
        <v>1308</v>
      </c>
      <c r="J11" s="832" t="s">
        <v>1309</v>
      </c>
      <c r="K11" s="832" t="s">
        <v>1307</v>
      </c>
      <c r="L11" s="835">
        <v>119.69</v>
      </c>
      <c r="M11" s="835">
        <v>239.38</v>
      </c>
      <c r="N11" s="832">
        <v>2</v>
      </c>
      <c r="O11" s="836">
        <v>1</v>
      </c>
      <c r="P11" s="835">
        <v>239.38</v>
      </c>
      <c r="Q11" s="837">
        <v>1</v>
      </c>
      <c r="R11" s="832">
        <v>2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13</v>
      </c>
      <c r="B12" s="832" t="s">
        <v>1257</v>
      </c>
      <c r="C12" s="832" t="s">
        <v>1263</v>
      </c>
      <c r="D12" s="833" t="s">
        <v>2502</v>
      </c>
      <c r="E12" s="834" t="s">
        <v>1272</v>
      </c>
      <c r="F12" s="832" t="s">
        <v>1258</v>
      </c>
      <c r="G12" s="832" t="s">
        <v>1304</v>
      </c>
      <c r="H12" s="832" t="s">
        <v>586</v>
      </c>
      <c r="I12" s="832" t="s">
        <v>1310</v>
      </c>
      <c r="J12" s="832" t="s">
        <v>1309</v>
      </c>
      <c r="K12" s="832" t="s">
        <v>1307</v>
      </c>
      <c r="L12" s="835">
        <v>119.69</v>
      </c>
      <c r="M12" s="835">
        <v>478.76</v>
      </c>
      <c r="N12" s="832">
        <v>4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13</v>
      </c>
      <c r="B13" s="832" t="s">
        <v>1257</v>
      </c>
      <c r="C13" s="832" t="s">
        <v>1263</v>
      </c>
      <c r="D13" s="833" t="s">
        <v>2502</v>
      </c>
      <c r="E13" s="834" t="s">
        <v>1272</v>
      </c>
      <c r="F13" s="832" t="s">
        <v>1258</v>
      </c>
      <c r="G13" s="832" t="s">
        <v>1311</v>
      </c>
      <c r="H13" s="832" t="s">
        <v>586</v>
      </c>
      <c r="I13" s="832" t="s">
        <v>1312</v>
      </c>
      <c r="J13" s="832" t="s">
        <v>1313</v>
      </c>
      <c r="K13" s="832" t="s">
        <v>1314</v>
      </c>
      <c r="L13" s="835">
        <v>36.76</v>
      </c>
      <c r="M13" s="835">
        <v>73.52</v>
      </c>
      <c r="N13" s="832">
        <v>2</v>
      </c>
      <c r="O13" s="836">
        <v>2</v>
      </c>
      <c r="P13" s="835">
        <v>73.52</v>
      </c>
      <c r="Q13" s="837">
        <v>1</v>
      </c>
      <c r="R13" s="832">
        <v>2</v>
      </c>
      <c r="S13" s="837">
        <v>1</v>
      </c>
      <c r="T13" s="836">
        <v>2</v>
      </c>
      <c r="U13" s="838">
        <v>1</v>
      </c>
    </row>
    <row r="14" spans="1:21" ht="14.4" customHeight="1" x14ac:dyDescent="0.3">
      <c r="A14" s="831">
        <v>13</v>
      </c>
      <c r="B14" s="832" t="s">
        <v>1257</v>
      </c>
      <c r="C14" s="832" t="s">
        <v>1263</v>
      </c>
      <c r="D14" s="833" t="s">
        <v>2502</v>
      </c>
      <c r="E14" s="834" t="s">
        <v>1272</v>
      </c>
      <c r="F14" s="832" t="s">
        <v>1258</v>
      </c>
      <c r="G14" s="832" t="s">
        <v>1315</v>
      </c>
      <c r="H14" s="832" t="s">
        <v>586</v>
      </c>
      <c r="I14" s="832" t="s">
        <v>1316</v>
      </c>
      <c r="J14" s="832" t="s">
        <v>642</v>
      </c>
      <c r="K14" s="832" t="s">
        <v>1317</v>
      </c>
      <c r="L14" s="835">
        <v>155.69999999999999</v>
      </c>
      <c r="M14" s="835">
        <v>1401.3</v>
      </c>
      <c r="N14" s="832">
        <v>9</v>
      </c>
      <c r="O14" s="836">
        <v>2.5</v>
      </c>
      <c r="P14" s="835">
        <v>934.19999999999993</v>
      </c>
      <c r="Q14" s="837">
        <v>0.66666666666666663</v>
      </c>
      <c r="R14" s="832">
        <v>6</v>
      </c>
      <c r="S14" s="837">
        <v>0.66666666666666663</v>
      </c>
      <c r="T14" s="836">
        <v>1.5</v>
      </c>
      <c r="U14" s="838">
        <v>0.6</v>
      </c>
    </row>
    <row r="15" spans="1:21" ht="14.4" customHeight="1" x14ac:dyDescent="0.3">
      <c r="A15" s="831">
        <v>13</v>
      </c>
      <c r="B15" s="832" t="s">
        <v>1257</v>
      </c>
      <c r="C15" s="832" t="s">
        <v>1263</v>
      </c>
      <c r="D15" s="833" t="s">
        <v>2502</v>
      </c>
      <c r="E15" s="834" t="s">
        <v>1272</v>
      </c>
      <c r="F15" s="832" t="s">
        <v>1258</v>
      </c>
      <c r="G15" s="832" t="s">
        <v>1315</v>
      </c>
      <c r="H15" s="832" t="s">
        <v>586</v>
      </c>
      <c r="I15" s="832" t="s">
        <v>1318</v>
      </c>
      <c r="J15" s="832" t="s">
        <v>1233</v>
      </c>
      <c r="K15" s="832" t="s">
        <v>1319</v>
      </c>
      <c r="L15" s="835">
        <v>129.75</v>
      </c>
      <c r="M15" s="835">
        <v>389.25</v>
      </c>
      <c r="N15" s="832">
        <v>3</v>
      </c>
      <c r="O15" s="836">
        <v>1</v>
      </c>
      <c r="P15" s="835">
        <v>389.25</v>
      </c>
      <c r="Q15" s="837">
        <v>1</v>
      </c>
      <c r="R15" s="832">
        <v>3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13</v>
      </c>
      <c r="B16" s="832" t="s">
        <v>1257</v>
      </c>
      <c r="C16" s="832" t="s">
        <v>1263</v>
      </c>
      <c r="D16" s="833" t="s">
        <v>2502</v>
      </c>
      <c r="E16" s="834" t="s">
        <v>1272</v>
      </c>
      <c r="F16" s="832" t="s">
        <v>1258</v>
      </c>
      <c r="G16" s="832" t="s">
        <v>1315</v>
      </c>
      <c r="H16" s="832" t="s">
        <v>651</v>
      </c>
      <c r="I16" s="832" t="s">
        <v>1320</v>
      </c>
      <c r="J16" s="832" t="s">
        <v>1321</v>
      </c>
      <c r="K16" s="832" t="s">
        <v>1319</v>
      </c>
      <c r="L16" s="835">
        <v>129.75</v>
      </c>
      <c r="M16" s="835">
        <v>2854.5</v>
      </c>
      <c r="N16" s="832">
        <v>22</v>
      </c>
      <c r="O16" s="836">
        <v>7.5</v>
      </c>
      <c r="P16" s="835">
        <v>1686.75</v>
      </c>
      <c r="Q16" s="837">
        <v>0.59090909090909094</v>
      </c>
      <c r="R16" s="832">
        <v>13</v>
      </c>
      <c r="S16" s="837">
        <v>0.59090909090909094</v>
      </c>
      <c r="T16" s="836">
        <v>4.5</v>
      </c>
      <c r="U16" s="838">
        <v>0.6</v>
      </c>
    </row>
    <row r="17" spans="1:21" ht="14.4" customHeight="1" x14ac:dyDescent="0.3">
      <c r="A17" s="831">
        <v>13</v>
      </c>
      <c r="B17" s="832" t="s">
        <v>1257</v>
      </c>
      <c r="C17" s="832" t="s">
        <v>1263</v>
      </c>
      <c r="D17" s="833" t="s">
        <v>2502</v>
      </c>
      <c r="E17" s="834" t="s">
        <v>1272</v>
      </c>
      <c r="F17" s="832" t="s">
        <v>1258</v>
      </c>
      <c r="G17" s="832" t="s">
        <v>1315</v>
      </c>
      <c r="H17" s="832" t="s">
        <v>586</v>
      </c>
      <c r="I17" s="832" t="s">
        <v>1322</v>
      </c>
      <c r="J17" s="832" t="s">
        <v>1231</v>
      </c>
      <c r="K17" s="832" t="s">
        <v>1317</v>
      </c>
      <c r="L17" s="835">
        <v>155.69999999999999</v>
      </c>
      <c r="M17" s="835">
        <v>934.19999999999993</v>
      </c>
      <c r="N17" s="832">
        <v>6</v>
      </c>
      <c r="O17" s="836">
        <v>2</v>
      </c>
      <c r="P17" s="835">
        <v>934.19999999999993</v>
      </c>
      <c r="Q17" s="837">
        <v>1</v>
      </c>
      <c r="R17" s="832">
        <v>6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13</v>
      </c>
      <c r="B18" s="832" t="s">
        <v>1257</v>
      </c>
      <c r="C18" s="832" t="s">
        <v>1263</v>
      </c>
      <c r="D18" s="833" t="s">
        <v>2502</v>
      </c>
      <c r="E18" s="834" t="s">
        <v>1272</v>
      </c>
      <c r="F18" s="832" t="s">
        <v>1258</v>
      </c>
      <c r="G18" s="832" t="s">
        <v>1315</v>
      </c>
      <c r="H18" s="832" t="s">
        <v>651</v>
      </c>
      <c r="I18" s="832" t="s">
        <v>1323</v>
      </c>
      <c r="J18" s="832" t="s">
        <v>1321</v>
      </c>
      <c r="K18" s="832" t="s">
        <v>1319</v>
      </c>
      <c r="L18" s="835">
        <v>129.75</v>
      </c>
      <c r="M18" s="835">
        <v>389.25</v>
      </c>
      <c r="N18" s="832">
        <v>3</v>
      </c>
      <c r="O18" s="836">
        <v>1</v>
      </c>
      <c r="P18" s="835">
        <v>389.25</v>
      </c>
      <c r="Q18" s="837">
        <v>1</v>
      </c>
      <c r="R18" s="832">
        <v>3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13</v>
      </c>
      <c r="B19" s="832" t="s">
        <v>1257</v>
      </c>
      <c r="C19" s="832" t="s">
        <v>1263</v>
      </c>
      <c r="D19" s="833" t="s">
        <v>2502</v>
      </c>
      <c r="E19" s="834" t="s">
        <v>1272</v>
      </c>
      <c r="F19" s="832" t="s">
        <v>1258</v>
      </c>
      <c r="G19" s="832" t="s">
        <v>1324</v>
      </c>
      <c r="H19" s="832" t="s">
        <v>586</v>
      </c>
      <c r="I19" s="832" t="s">
        <v>1325</v>
      </c>
      <c r="J19" s="832" t="s">
        <v>1326</v>
      </c>
      <c r="K19" s="832" t="s">
        <v>1327</v>
      </c>
      <c r="L19" s="835">
        <v>85.27</v>
      </c>
      <c r="M19" s="835">
        <v>170.54</v>
      </c>
      <c r="N19" s="832">
        <v>2</v>
      </c>
      <c r="O19" s="836">
        <v>1</v>
      </c>
      <c r="P19" s="835">
        <v>170.54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13</v>
      </c>
      <c r="B20" s="832" t="s">
        <v>1257</v>
      </c>
      <c r="C20" s="832" t="s">
        <v>1263</v>
      </c>
      <c r="D20" s="833" t="s">
        <v>2502</v>
      </c>
      <c r="E20" s="834" t="s">
        <v>1272</v>
      </c>
      <c r="F20" s="832" t="s">
        <v>1258</v>
      </c>
      <c r="G20" s="832" t="s">
        <v>1328</v>
      </c>
      <c r="H20" s="832" t="s">
        <v>651</v>
      </c>
      <c r="I20" s="832" t="s">
        <v>1147</v>
      </c>
      <c r="J20" s="832" t="s">
        <v>1148</v>
      </c>
      <c r="K20" s="832" t="s">
        <v>1149</v>
      </c>
      <c r="L20" s="835">
        <v>170.52</v>
      </c>
      <c r="M20" s="835">
        <v>1364.16</v>
      </c>
      <c r="N20" s="832">
        <v>8</v>
      </c>
      <c r="O20" s="836">
        <v>3.5</v>
      </c>
      <c r="P20" s="835">
        <v>1023.1200000000001</v>
      </c>
      <c r="Q20" s="837">
        <v>0.75</v>
      </c>
      <c r="R20" s="832">
        <v>6</v>
      </c>
      <c r="S20" s="837">
        <v>0.75</v>
      </c>
      <c r="T20" s="836">
        <v>2.5</v>
      </c>
      <c r="U20" s="838">
        <v>0.7142857142857143</v>
      </c>
    </row>
    <row r="21" spans="1:21" ht="14.4" customHeight="1" x14ac:dyDescent="0.3">
      <c r="A21" s="831">
        <v>13</v>
      </c>
      <c r="B21" s="832" t="s">
        <v>1257</v>
      </c>
      <c r="C21" s="832" t="s">
        <v>1263</v>
      </c>
      <c r="D21" s="833" t="s">
        <v>2502</v>
      </c>
      <c r="E21" s="834" t="s">
        <v>1272</v>
      </c>
      <c r="F21" s="832" t="s">
        <v>1258</v>
      </c>
      <c r="G21" s="832" t="s">
        <v>1328</v>
      </c>
      <c r="H21" s="832" t="s">
        <v>651</v>
      </c>
      <c r="I21" s="832" t="s">
        <v>1329</v>
      </c>
      <c r="J21" s="832" t="s">
        <v>1148</v>
      </c>
      <c r="K21" s="832" t="s">
        <v>1327</v>
      </c>
      <c r="L21" s="835">
        <v>85.27</v>
      </c>
      <c r="M21" s="835">
        <v>85.27</v>
      </c>
      <c r="N21" s="832">
        <v>1</v>
      </c>
      <c r="O21" s="836">
        <v>1</v>
      </c>
      <c r="P21" s="835">
        <v>85.27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13</v>
      </c>
      <c r="B22" s="832" t="s">
        <v>1257</v>
      </c>
      <c r="C22" s="832" t="s">
        <v>1263</v>
      </c>
      <c r="D22" s="833" t="s">
        <v>2502</v>
      </c>
      <c r="E22" s="834" t="s">
        <v>1272</v>
      </c>
      <c r="F22" s="832" t="s">
        <v>1258</v>
      </c>
      <c r="G22" s="832" t="s">
        <v>1330</v>
      </c>
      <c r="H22" s="832" t="s">
        <v>586</v>
      </c>
      <c r="I22" s="832" t="s">
        <v>1331</v>
      </c>
      <c r="J22" s="832" t="s">
        <v>1332</v>
      </c>
      <c r="K22" s="832" t="s">
        <v>1333</v>
      </c>
      <c r="L22" s="835">
        <v>0</v>
      </c>
      <c r="M22" s="835">
        <v>0</v>
      </c>
      <c r="N22" s="832">
        <v>1</v>
      </c>
      <c r="O22" s="836">
        <v>0.5</v>
      </c>
      <c r="P22" s="835">
        <v>0</v>
      </c>
      <c r="Q22" s="837"/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13</v>
      </c>
      <c r="B23" s="832" t="s">
        <v>1257</v>
      </c>
      <c r="C23" s="832" t="s">
        <v>1263</v>
      </c>
      <c r="D23" s="833" t="s">
        <v>2502</v>
      </c>
      <c r="E23" s="834" t="s">
        <v>1272</v>
      </c>
      <c r="F23" s="832" t="s">
        <v>1258</v>
      </c>
      <c r="G23" s="832" t="s">
        <v>1334</v>
      </c>
      <c r="H23" s="832" t="s">
        <v>586</v>
      </c>
      <c r="I23" s="832" t="s">
        <v>1335</v>
      </c>
      <c r="J23" s="832" t="s">
        <v>1336</v>
      </c>
      <c r="K23" s="832" t="s">
        <v>659</v>
      </c>
      <c r="L23" s="835">
        <v>75.819999999999993</v>
      </c>
      <c r="M23" s="835">
        <v>151.63999999999999</v>
      </c>
      <c r="N23" s="832">
        <v>2</v>
      </c>
      <c r="O23" s="836">
        <v>1.5</v>
      </c>
      <c r="P23" s="835">
        <v>75.819999999999993</v>
      </c>
      <c r="Q23" s="837">
        <v>0.5</v>
      </c>
      <c r="R23" s="832">
        <v>1</v>
      </c>
      <c r="S23" s="837">
        <v>0.5</v>
      </c>
      <c r="T23" s="836">
        <v>0.5</v>
      </c>
      <c r="U23" s="838">
        <v>0.33333333333333331</v>
      </c>
    </row>
    <row r="24" spans="1:21" ht="14.4" customHeight="1" x14ac:dyDescent="0.3">
      <c r="A24" s="831">
        <v>13</v>
      </c>
      <c r="B24" s="832" t="s">
        <v>1257</v>
      </c>
      <c r="C24" s="832" t="s">
        <v>1263</v>
      </c>
      <c r="D24" s="833" t="s">
        <v>2502</v>
      </c>
      <c r="E24" s="834" t="s">
        <v>1272</v>
      </c>
      <c r="F24" s="832" t="s">
        <v>1258</v>
      </c>
      <c r="G24" s="832" t="s">
        <v>1334</v>
      </c>
      <c r="H24" s="832" t="s">
        <v>586</v>
      </c>
      <c r="I24" s="832" t="s">
        <v>1337</v>
      </c>
      <c r="J24" s="832" t="s">
        <v>1336</v>
      </c>
      <c r="K24" s="832" t="s">
        <v>1149</v>
      </c>
      <c r="L24" s="835">
        <v>78.33</v>
      </c>
      <c r="M24" s="835">
        <v>313.32</v>
      </c>
      <c r="N24" s="832">
        <v>4</v>
      </c>
      <c r="O24" s="836">
        <v>1.5</v>
      </c>
      <c r="P24" s="835">
        <v>313.32</v>
      </c>
      <c r="Q24" s="837">
        <v>1</v>
      </c>
      <c r="R24" s="832">
        <v>4</v>
      </c>
      <c r="S24" s="837">
        <v>1</v>
      </c>
      <c r="T24" s="836">
        <v>1.5</v>
      </c>
      <c r="U24" s="838">
        <v>1</v>
      </c>
    </row>
    <row r="25" spans="1:21" ht="14.4" customHeight="1" x14ac:dyDescent="0.3">
      <c r="A25" s="831">
        <v>13</v>
      </c>
      <c r="B25" s="832" t="s">
        <v>1257</v>
      </c>
      <c r="C25" s="832" t="s">
        <v>1263</v>
      </c>
      <c r="D25" s="833" t="s">
        <v>2502</v>
      </c>
      <c r="E25" s="834" t="s">
        <v>1272</v>
      </c>
      <c r="F25" s="832" t="s">
        <v>1258</v>
      </c>
      <c r="G25" s="832" t="s">
        <v>1338</v>
      </c>
      <c r="H25" s="832" t="s">
        <v>586</v>
      </c>
      <c r="I25" s="832" t="s">
        <v>1339</v>
      </c>
      <c r="J25" s="832" t="s">
        <v>1340</v>
      </c>
      <c r="K25" s="832" t="s">
        <v>1341</v>
      </c>
      <c r="L25" s="835">
        <v>0</v>
      </c>
      <c r="M25" s="835">
        <v>0</v>
      </c>
      <c r="N25" s="832">
        <v>1</v>
      </c>
      <c r="O25" s="836">
        <v>1</v>
      </c>
      <c r="P25" s="835">
        <v>0</v>
      </c>
      <c r="Q25" s="837"/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13</v>
      </c>
      <c r="B26" s="832" t="s">
        <v>1257</v>
      </c>
      <c r="C26" s="832" t="s">
        <v>1263</v>
      </c>
      <c r="D26" s="833" t="s">
        <v>2502</v>
      </c>
      <c r="E26" s="834" t="s">
        <v>1272</v>
      </c>
      <c r="F26" s="832" t="s">
        <v>1258</v>
      </c>
      <c r="G26" s="832" t="s">
        <v>1342</v>
      </c>
      <c r="H26" s="832" t="s">
        <v>586</v>
      </c>
      <c r="I26" s="832" t="s">
        <v>1343</v>
      </c>
      <c r="J26" s="832" t="s">
        <v>1344</v>
      </c>
      <c r="K26" s="832" t="s">
        <v>1345</v>
      </c>
      <c r="L26" s="835">
        <v>19.59</v>
      </c>
      <c r="M26" s="835">
        <v>19.59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13</v>
      </c>
      <c r="B27" s="832" t="s">
        <v>1257</v>
      </c>
      <c r="C27" s="832" t="s">
        <v>1263</v>
      </c>
      <c r="D27" s="833" t="s">
        <v>2502</v>
      </c>
      <c r="E27" s="834" t="s">
        <v>1272</v>
      </c>
      <c r="F27" s="832" t="s">
        <v>1258</v>
      </c>
      <c r="G27" s="832" t="s">
        <v>1342</v>
      </c>
      <c r="H27" s="832" t="s">
        <v>586</v>
      </c>
      <c r="I27" s="832" t="s">
        <v>1346</v>
      </c>
      <c r="J27" s="832" t="s">
        <v>1344</v>
      </c>
      <c r="K27" s="832" t="s">
        <v>1347</v>
      </c>
      <c r="L27" s="835">
        <v>58.77</v>
      </c>
      <c r="M27" s="835">
        <v>1528.0199999999998</v>
      </c>
      <c r="N27" s="832">
        <v>26</v>
      </c>
      <c r="O27" s="836">
        <v>16.5</v>
      </c>
      <c r="P27" s="835">
        <v>999.0899999999998</v>
      </c>
      <c r="Q27" s="837">
        <v>0.65384615384615385</v>
      </c>
      <c r="R27" s="832">
        <v>17</v>
      </c>
      <c r="S27" s="837">
        <v>0.65384615384615385</v>
      </c>
      <c r="T27" s="836">
        <v>10.5</v>
      </c>
      <c r="U27" s="838">
        <v>0.63636363636363635</v>
      </c>
    </row>
    <row r="28" spans="1:21" ht="14.4" customHeight="1" x14ac:dyDescent="0.3">
      <c r="A28" s="831">
        <v>13</v>
      </c>
      <c r="B28" s="832" t="s">
        <v>1257</v>
      </c>
      <c r="C28" s="832" t="s">
        <v>1263</v>
      </c>
      <c r="D28" s="833" t="s">
        <v>2502</v>
      </c>
      <c r="E28" s="834" t="s">
        <v>1272</v>
      </c>
      <c r="F28" s="832" t="s">
        <v>1258</v>
      </c>
      <c r="G28" s="832" t="s">
        <v>1342</v>
      </c>
      <c r="H28" s="832" t="s">
        <v>586</v>
      </c>
      <c r="I28" s="832" t="s">
        <v>1348</v>
      </c>
      <c r="J28" s="832" t="s">
        <v>1344</v>
      </c>
      <c r="K28" s="832" t="s">
        <v>1349</v>
      </c>
      <c r="L28" s="835">
        <v>176.32</v>
      </c>
      <c r="M28" s="835">
        <v>528.96</v>
      </c>
      <c r="N28" s="832">
        <v>3</v>
      </c>
      <c r="O28" s="836">
        <v>2</v>
      </c>
      <c r="P28" s="835">
        <v>528.96</v>
      </c>
      <c r="Q28" s="837">
        <v>1</v>
      </c>
      <c r="R28" s="832">
        <v>3</v>
      </c>
      <c r="S28" s="837">
        <v>1</v>
      </c>
      <c r="T28" s="836">
        <v>2</v>
      </c>
      <c r="U28" s="838">
        <v>1</v>
      </c>
    </row>
    <row r="29" spans="1:21" ht="14.4" customHeight="1" x14ac:dyDescent="0.3">
      <c r="A29" s="831">
        <v>13</v>
      </c>
      <c r="B29" s="832" t="s">
        <v>1257</v>
      </c>
      <c r="C29" s="832" t="s">
        <v>1263</v>
      </c>
      <c r="D29" s="833" t="s">
        <v>2502</v>
      </c>
      <c r="E29" s="834" t="s">
        <v>1272</v>
      </c>
      <c r="F29" s="832" t="s">
        <v>1258</v>
      </c>
      <c r="G29" s="832" t="s">
        <v>1342</v>
      </c>
      <c r="H29" s="832" t="s">
        <v>586</v>
      </c>
      <c r="I29" s="832" t="s">
        <v>1350</v>
      </c>
      <c r="J29" s="832" t="s">
        <v>1351</v>
      </c>
      <c r="K29" s="832" t="s">
        <v>1352</v>
      </c>
      <c r="L29" s="835">
        <v>11.75</v>
      </c>
      <c r="M29" s="835">
        <v>141</v>
      </c>
      <c r="N29" s="832">
        <v>12</v>
      </c>
      <c r="O29" s="836">
        <v>8.5</v>
      </c>
      <c r="P29" s="835">
        <v>47</v>
      </c>
      <c r="Q29" s="837">
        <v>0.33333333333333331</v>
      </c>
      <c r="R29" s="832">
        <v>4</v>
      </c>
      <c r="S29" s="837">
        <v>0.33333333333333331</v>
      </c>
      <c r="T29" s="836">
        <v>2.5</v>
      </c>
      <c r="U29" s="838">
        <v>0.29411764705882354</v>
      </c>
    </row>
    <row r="30" spans="1:21" ht="14.4" customHeight="1" x14ac:dyDescent="0.3">
      <c r="A30" s="831">
        <v>13</v>
      </c>
      <c r="B30" s="832" t="s">
        <v>1257</v>
      </c>
      <c r="C30" s="832" t="s">
        <v>1263</v>
      </c>
      <c r="D30" s="833" t="s">
        <v>2502</v>
      </c>
      <c r="E30" s="834" t="s">
        <v>1272</v>
      </c>
      <c r="F30" s="832" t="s">
        <v>1258</v>
      </c>
      <c r="G30" s="832" t="s">
        <v>1342</v>
      </c>
      <c r="H30" s="832" t="s">
        <v>651</v>
      </c>
      <c r="I30" s="832" t="s">
        <v>1353</v>
      </c>
      <c r="J30" s="832" t="s">
        <v>1354</v>
      </c>
      <c r="K30" s="832" t="s">
        <v>1355</v>
      </c>
      <c r="L30" s="835">
        <v>58.77</v>
      </c>
      <c r="M30" s="835">
        <v>352.62</v>
      </c>
      <c r="N30" s="832">
        <v>6</v>
      </c>
      <c r="O30" s="836">
        <v>3.5</v>
      </c>
      <c r="P30" s="835">
        <v>235.08</v>
      </c>
      <c r="Q30" s="837">
        <v>0.66666666666666674</v>
      </c>
      <c r="R30" s="832">
        <v>4</v>
      </c>
      <c r="S30" s="837">
        <v>0.66666666666666663</v>
      </c>
      <c r="T30" s="836">
        <v>2.5</v>
      </c>
      <c r="U30" s="838">
        <v>0.7142857142857143</v>
      </c>
    </row>
    <row r="31" spans="1:21" ht="14.4" customHeight="1" x14ac:dyDescent="0.3">
      <c r="A31" s="831">
        <v>13</v>
      </c>
      <c r="B31" s="832" t="s">
        <v>1257</v>
      </c>
      <c r="C31" s="832" t="s">
        <v>1263</v>
      </c>
      <c r="D31" s="833" t="s">
        <v>2502</v>
      </c>
      <c r="E31" s="834" t="s">
        <v>1272</v>
      </c>
      <c r="F31" s="832" t="s">
        <v>1258</v>
      </c>
      <c r="G31" s="832" t="s">
        <v>1342</v>
      </c>
      <c r="H31" s="832" t="s">
        <v>651</v>
      </c>
      <c r="I31" s="832" t="s">
        <v>1356</v>
      </c>
      <c r="J31" s="832" t="s">
        <v>1354</v>
      </c>
      <c r="K31" s="832" t="s">
        <v>1357</v>
      </c>
      <c r="L31" s="835">
        <v>97.96</v>
      </c>
      <c r="M31" s="835">
        <v>97.96</v>
      </c>
      <c r="N31" s="832">
        <v>1</v>
      </c>
      <c r="O31" s="836">
        <v>0.5</v>
      </c>
      <c r="P31" s="835">
        <v>97.96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13</v>
      </c>
      <c r="B32" s="832" t="s">
        <v>1257</v>
      </c>
      <c r="C32" s="832" t="s">
        <v>1263</v>
      </c>
      <c r="D32" s="833" t="s">
        <v>2502</v>
      </c>
      <c r="E32" s="834" t="s">
        <v>1272</v>
      </c>
      <c r="F32" s="832" t="s">
        <v>1258</v>
      </c>
      <c r="G32" s="832" t="s">
        <v>1342</v>
      </c>
      <c r="H32" s="832" t="s">
        <v>651</v>
      </c>
      <c r="I32" s="832" t="s">
        <v>1358</v>
      </c>
      <c r="J32" s="832" t="s">
        <v>1354</v>
      </c>
      <c r="K32" s="832" t="s">
        <v>1359</v>
      </c>
      <c r="L32" s="835">
        <v>19.59</v>
      </c>
      <c r="M32" s="835">
        <v>19.59</v>
      </c>
      <c r="N32" s="832">
        <v>1</v>
      </c>
      <c r="O32" s="836">
        <v>1</v>
      </c>
      <c r="P32" s="835">
        <v>19.59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13</v>
      </c>
      <c r="B33" s="832" t="s">
        <v>1257</v>
      </c>
      <c r="C33" s="832" t="s">
        <v>1263</v>
      </c>
      <c r="D33" s="833" t="s">
        <v>2502</v>
      </c>
      <c r="E33" s="834" t="s">
        <v>1272</v>
      </c>
      <c r="F33" s="832" t="s">
        <v>1258</v>
      </c>
      <c r="G33" s="832" t="s">
        <v>1360</v>
      </c>
      <c r="H33" s="832" t="s">
        <v>586</v>
      </c>
      <c r="I33" s="832" t="s">
        <v>1361</v>
      </c>
      <c r="J33" s="832" t="s">
        <v>679</v>
      </c>
      <c r="K33" s="832" t="s">
        <v>1362</v>
      </c>
      <c r="L33" s="835">
        <v>85.15</v>
      </c>
      <c r="M33" s="835">
        <v>170.3</v>
      </c>
      <c r="N33" s="832">
        <v>2</v>
      </c>
      <c r="O33" s="836">
        <v>1.5</v>
      </c>
      <c r="P33" s="835">
        <v>170.3</v>
      </c>
      <c r="Q33" s="837">
        <v>1</v>
      </c>
      <c r="R33" s="832">
        <v>2</v>
      </c>
      <c r="S33" s="837">
        <v>1</v>
      </c>
      <c r="T33" s="836">
        <v>1.5</v>
      </c>
      <c r="U33" s="838">
        <v>1</v>
      </c>
    </row>
    <row r="34" spans="1:21" ht="14.4" customHeight="1" x14ac:dyDescent="0.3">
      <c r="A34" s="831">
        <v>13</v>
      </c>
      <c r="B34" s="832" t="s">
        <v>1257</v>
      </c>
      <c r="C34" s="832" t="s">
        <v>1263</v>
      </c>
      <c r="D34" s="833" t="s">
        <v>2502</v>
      </c>
      <c r="E34" s="834" t="s">
        <v>1272</v>
      </c>
      <c r="F34" s="832" t="s">
        <v>1258</v>
      </c>
      <c r="G34" s="832" t="s">
        <v>1360</v>
      </c>
      <c r="H34" s="832" t="s">
        <v>586</v>
      </c>
      <c r="I34" s="832" t="s">
        <v>1363</v>
      </c>
      <c r="J34" s="832" t="s">
        <v>840</v>
      </c>
      <c r="K34" s="832" t="s">
        <v>1364</v>
      </c>
      <c r="L34" s="835">
        <v>147.85</v>
      </c>
      <c r="M34" s="835">
        <v>887.1</v>
      </c>
      <c r="N34" s="832">
        <v>6</v>
      </c>
      <c r="O34" s="836">
        <v>4</v>
      </c>
      <c r="P34" s="835">
        <v>739.25</v>
      </c>
      <c r="Q34" s="837">
        <v>0.83333333333333326</v>
      </c>
      <c r="R34" s="832">
        <v>5</v>
      </c>
      <c r="S34" s="837">
        <v>0.83333333333333337</v>
      </c>
      <c r="T34" s="836">
        <v>3.5</v>
      </c>
      <c r="U34" s="838">
        <v>0.875</v>
      </c>
    </row>
    <row r="35" spans="1:21" ht="14.4" customHeight="1" x14ac:dyDescent="0.3">
      <c r="A35" s="831">
        <v>13</v>
      </c>
      <c r="B35" s="832" t="s">
        <v>1257</v>
      </c>
      <c r="C35" s="832" t="s">
        <v>1263</v>
      </c>
      <c r="D35" s="833" t="s">
        <v>2502</v>
      </c>
      <c r="E35" s="834" t="s">
        <v>1272</v>
      </c>
      <c r="F35" s="832" t="s">
        <v>1258</v>
      </c>
      <c r="G35" s="832" t="s">
        <v>1365</v>
      </c>
      <c r="H35" s="832" t="s">
        <v>586</v>
      </c>
      <c r="I35" s="832" t="s">
        <v>1366</v>
      </c>
      <c r="J35" s="832" t="s">
        <v>1367</v>
      </c>
      <c r="K35" s="832" t="s">
        <v>1368</v>
      </c>
      <c r="L35" s="835">
        <v>0</v>
      </c>
      <c r="M35" s="835">
        <v>0</v>
      </c>
      <c r="N35" s="832">
        <v>7</v>
      </c>
      <c r="O35" s="836">
        <v>5</v>
      </c>
      <c r="P35" s="835">
        <v>0</v>
      </c>
      <c r="Q35" s="837"/>
      <c r="R35" s="832">
        <v>4</v>
      </c>
      <c r="S35" s="837">
        <v>0.5714285714285714</v>
      </c>
      <c r="T35" s="836">
        <v>2.5</v>
      </c>
      <c r="U35" s="838">
        <v>0.5</v>
      </c>
    </row>
    <row r="36" spans="1:21" ht="14.4" customHeight="1" x14ac:dyDescent="0.3">
      <c r="A36" s="831">
        <v>13</v>
      </c>
      <c r="B36" s="832" t="s">
        <v>1257</v>
      </c>
      <c r="C36" s="832" t="s">
        <v>1263</v>
      </c>
      <c r="D36" s="833" t="s">
        <v>2502</v>
      </c>
      <c r="E36" s="834" t="s">
        <v>1272</v>
      </c>
      <c r="F36" s="832" t="s">
        <v>1258</v>
      </c>
      <c r="G36" s="832" t="s">
        <v>1365</v>
      </c>
      <c r="H36" s="832" t="s">
        <v>586</v>
      </c>
      <c r="I36" s="832" t="s">
        <v>1369</v>
      </c>
      <c r="J36" s="832" t="s">
        <v>804</v>
      </c>
      <c r="K36" s="832" t="s">
        <v>805</v>
      </c>
      <c r="L36" s="835">
        <v>42.05</v>
      </c>
      <c r="M36" s="835">
        <v>546.65000000000009</v>
      </c>
      <c r="N36" s="832">
        <v>13</v>
      </c>
      <c r="O36" s="836">
        <v>11</v>
      </c>
      <c r="P36" s="835">
        <v>420.50000000000006</v>
      </c>
      <c r="Q36" s="837">
        <v>0.76923076923076916</v>
      </c>
      <c r="R36" s="832">
        <v>10</v>
      </c>
      <c r="S36" s="837">
        <v>0.76923076923076927</v>
      </c>
      <c r="T36" s="836">
        <v>9</v>
      </c>
      <c r="U36" s="838">
        <v>0.81818181818181823</v>
      </c>
    </row>
    <row r="37" spans="1:21" ht="14.4" customHeight="1" x14ac:dyDescent="0.3">
      <c r="A37" s="831">
        <v>13</v>
      </c>
      <c r="B37" s="832" t="s">
        <v>1257</v>
      </c>
      <c r="C37" s="832" t="s">
        <v>1263</v>
      </c>
      <c r="D37" s="833" t="s">
        <v>2502</v>
      </c>
      <c r="E37" s="834" t="s">
        <v>1272</v>
      </c>
      <c r="F37" s="832" t="s">
        <v>1258</v>
      </c>
      <c r="G37" s="832" t="s">
        <v>1370</v>
      </c>
      <c r="H37" s="832" t="s">
        <v>586</v>
      </c>
      <c r="I37" s="832" t="s">
        <v>1371</v>
      </c>
      <c r="J37" s="832" t="s">
        <v>676</v>
      </c>
      <c r="K37" s="832" t="s">
        <v>1372</v>
      </c>
      <c r="L37" s="835">
        <v>182.22</v>
      </c>
      <c r="M37" s="835">
        <v>182.22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13</v>
      </c>
      <c r="B38" s="832" t="s">
        <v>1257</v>
      </c>
      <c r="C38" s="832" t="s">
        <v>1263</v>
      </c>
      <c r="D38" s="833" t="s">
        <v>2502</v>
      </c>
      <c r="E38" s="834" t="s">
        <v>1272</v>
      </c>
      <c r="F38" s="832" t="s">
        <v>1258</v>
      </c>
      <c r="G38" s="832" t="s">
        <v>1373</v>
      </c>
      <c r="H38" s="832" t="s">
        <v>586</v>
      </c>
      <c r="I38" s="832" t="s">
        <v>1374</v>
      </c>
      <c r="J38" s="832" t="s">
        <v>1375</v>
      </c>
      <c r="K38" s="832" t="s">
        <v>1376</v>
      </c>
      <c r="L38" s="835">
        <v>93.49</v>
      </c>
      <c r="M38" s="835">
        <v>186.98</v>
      </c>
      <c r="N38" s="832">
        <v>2</v>
      </c>
      <c r="O38" s="836">
        <v>1</v>
      </c>
      <c r="P38" s="835">
        <v>186.98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13</v>
      </c>
      <c r="B39" s="832" t="s">
        <v>1257</v>
      </c>
      <c r="C39" s="832" t="s">
        <v>1263</v>
      </c>
      <c r="D39" s="833" t="s">
        <v>2502</v>
      </c>
      <c r="E39" s="834" t="s">
        <v>1272</v>
      </c>
      <c r="F39" s="832" t="s">
        <v>1258</v>
      </c>
      <c r="G39" s="832" t="s">
        <v>1377</v>
      </c>
      <c r="H39" s="832" t="s">
        <v>586</v>
      </c>
      <c r="I39" s="832" t="s">
        <v>1378</v>
      </c>
      <c r="J39" s="832" t="s">
        <v>705</v>
      </c>
      <c r="K39" s="832" t="s">
        <v>1379</v>
      </c>
      <c r="L39" s="835">
        <v>92.85</v>
      </c>
      <c r="M39" s="835">
        <v>278.54999999999995</v>
      </c>
      <c r="N39" s="832">
        <v>3</v>
      </c>
      <c r="O39" s="836">
        <v>2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13</v>
      </c>
      <c r="B40" s="832" t="s">
        <v>1257</v>
      </c>
      <c r="C40" s="832" t="s">
        <v>1263</v>
      </c>
      <c r="D40" s="833" t="s">
        <v>2502</v>
      </c>
      <c r="E40" s="834" t="s">
        <v>1272</v>
      </c>
      <c r="F40" s="832" t="s">
        <v>1258</v>
      </c>
      <c r="G40" s="832" t="s">
        <v>1377</v>
      </c>
      <c r="H40" s="832" t="s">
        <v>586</v>
      </c>
      <c r="I40" s="832" t="s">
        <v>1380</v>
      </c>
      <c r="J40" s="832" t="s">
        <v>705</v>
      </c>
      <c r="K40" s="832" t="s">
        <v>1381</v>
      </c>
      <c r="L40" s="835">
        <v>159.16999999999999</v>
      </c>
      <c r="M40" s="835">
        <v>159.16999999999999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13</v>
      </c>
      <c r="B41" s="832" t="s">
        <v>1257</v>
      </c>
      <c r="C41" s="832" t="s">
        <v>1263</v>
      </c>
      <c r="D41" s="833" t="s">
        <v>2502</v>
      </c>
      <c r="E41" s="834" t="s">
        <v>1272</v>
      </c>
      <c r="F41" s="832" t="s">
        <v>1258</v>
      </c>
      <c r="G41" s="832" t="s">
        <v>1382</v>
      </c>
      <c r="H41" s="832" t="s">
        <v>586</v>
      </c>
      <c r="I41" s="832" t="s">
        <v>1383</v>
      </c>
      <c r="J41" s="832" t="s">
        <v>1384</v>
      </c>
      <c r="K41" s="832" t="s">
        <v>1385</v>
      </c>
      <c r="L41" s="835">
        <v>121.07</v>
      </c>
      <c r="M41" s="835">
        <v>121.07</v>
      </c>
      <c r="N41" s="832">
        <v>1</v>
      </c>
      <c r="O41" s="836">
        <v>0.5</v>
      </c>
      <c r="P41" s="835">
        <v>121.07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13</v>
      </c>
      <c r="B42" s="832" t="s">
        <v>1257</v>
      </c>
      <c r="C42" s="832" t="s">
        <v>1263</v>
      </c>
      <c r="D42" s="833" t="s">
        <v>2502</v>
      </c>
      <c r="E42" s="834" t="s">
        <v>1272</v>
      </c>
      <c r="F42" s="832" t="s">
        <v>1258</v>
      </c>
      <c r="G42" s="832" t="s">
        <v>1386</v>
      </c>
      <c r="H42" s="832" t="s">
        <v>586</v>
      </c>
      <c r="I42" s="832" t="s">
        <v>1387</v>
      </c>
      <c r="J42" s="832" t="s">
        <v>1388</v>
      </c>
      <c r="K42" s="832" t="s">
        <v>1389</v>
      </c>
      <c r="L42" s="835">
        <v>111.72</v>
      </c>
      <c r="M42" s="835">
        <v>223.44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13</v>
      </c>
      <c r="B43" s="832" t="s">
        <v>1257</v>
      </c>
      <c r="C43" s="832" t="s">
        <v>1263</v>
      </c>
      <c r="D43" s="833" t="s">
        <v>2502</v>
      </c>
      <c r="E43" s="834" t="s">
        <v>1272</v>
      </c>
      <c r="F43" s="832" t="s">
        <v>1258</v>
      </c>
      <c r="G43" s="832" t="s">
        <v>1390</v>
      </c>
      <c r="H43" s="832" t="s">
        <v>586</v>
      </c>
      <c r="I43" s="832" t="s">
        <v>1391</v>
      </c>
      <c r="J43" s="832" t="s">
        <v>1392</v>
      </c>
      <c r="K43" s="832" t="s">
        <v>1393</v>
      </c>
      <c r="L43" s="835">
        <v>73.989999999999995</v>
      </c>
      <c r="M43" s="835">
        <v>73.989999999999995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13</v>
      </c>
      <c r="B44" s="832" t="s">
        <v>1257</v>
      </c>
      <c r="C44" s="832" t="s">
        <v>1263</v>
      </c>
      <c r="D44" s="833" t="s">
        <v>2502</v>
      </c>
      <c r="E44" s="834" t="s">
        <v>1272</v>
      </c>
      <c r="F44" s="832" t="s">
        <v>1258</v>
      </c>
      <c r="G44" s="832" t="s">
        <v>1394</v>
      </c>
      <c r="H44" s="832" t="s">
        <v>651</v>
      </c>
      <c r="I44" s="832" t="s">
        <v>1395</v>
      </c>
      <c r="J44" s="832" t="s">
        <v>1396</v>
      </c>
      <c r="K44" s="832" t="s">
        <v>1397</v>
      </c>
      <c r="L44" s="835">
        <v>141.25</v>
      </c>
      <c r="M44" s="835">
        <v>4943.75</v>
      </c>
      <c r="N44" s="832">
        <v>35</v>
      </c>
      <c r="O44" s="836">
        <v>21</v>
      </c>
      <c r="P44" s="835">
        <v>3248.75</v>
      </c>
      <c r="Q44" s="837">
        <v>0.65714285714285714</v>
      </c>
      <c r="R44" s="832">
        <v>23</v>
      </c>
      <c r="S44" s="837">
        <v>0.65714285714285714</v>
      </c>
      <c r="T44" s="836">
        <v>13</v>
      </c>
      <c r="U44" s="838">
        <v>0.61904761904761907</v>
      </c>
    </row>
    <row r="45" spans="1:21" ht="14.4" customHeight="1" x14ac:dyDescent="0.3">
      <c r="A45" s="831">
        <v>13</v>
      </c>
      <c r="B45" s="832" t="s">
        <v>1257</v>
      </c>
      <c r="C45" s="832" t="s">
        <v>1263</v>
      </c>
      <c r="D45" s="833" t="s">
        <v>2502</v>
      </c>
      <c r="E45" s="834" t="s">
        <v>1272</v>
      </c>
      <c r="F45" s="832" t="s">
        <v>1258</v>
      </c>
      <c r="G45" s="832" t="s">
        <v>1398</v>
      </c>
      <c r="H45" s="832" t="s">
        <v>586</v>
      </c>
      <c r="I45" s="832" t="s">
        <v>1399</v>
      </c>
      <c r="J45" s="832" t="s">
        <v>1400</v>
      </c>
      <c r="K45" s="832" t="s">
        <v>1401</v>
      </c>
      <c r="L45" s="835">
        <v>106.09</v>
      </c>
      <c r="M45" s="835">
        <v>106.09</v>
      </c>
      <c r="N45" s="832">
        <v>1</v>
      </c>
      <c r="O45" s="836">
        <v>1</v>
      </c>
      <c r="P45" s="835">
        <v>106.09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13</v>
      </c>
      <c r="B46" s="832" t="s">
        <v>1257</v>
      </c>
      <c r="C46" s="832" t="s">
        <v>1263</v>
      </c>
      <c r="D46" s="833" t="s">
        <v>2502</v>
      </c>
      <c r="E46" s="834" t="s">
        <v>1272</v>
      </c>
      <c r="F46" s="832" t="s">
        <v>1258</v>
      </c>
      <c r="G46" s="832" t="s">
        <v>1402</v>
      </c>
      <c r="H46" s="832" t="s">
        <v>586</v>
      </c>
      <c r="I46" s="832" t="s">
        <v>1403</v>
      </c>
      <c r="J46" s="832" t="s">
        <v>745</v>
      </c>
      <c r="K46" s="832" t="s">
        <v>1404</v>
      </c>
      <c r="L46" s="835">
        <v>32.25</v>
      </c>
      <c r="M46" s="835">
        <v>32.25</v>
      </c>
      <c r="N46" s="832">
        <v>1</v>
      </c>
      <c r="O46" s="836">
        <v>1</v>
      </c>
      <c r="P46" s="835">
        <v>32.25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13</v>
      </c>
      <c r="B47" s="832" t="s">
        <v>1257</v>
      </c>
      <c r="C47" s="832" t="s">
        <v>1263</v>
      </c>
      <c r="D47" s="833" t="s">
        <v>2502</v>
      </c>
      <c r="E47" s="834" t="s">
        <v>1272</v>
      </c>
      <c r="F47" s="832" t="s">
        <v>1258</v>
      </c>
      <c r="G47" s="832" t="s">
        <v>1402</v>
      </c>
      <c r="H47" s="832" t="s">
        <v>586</v>
      </c>
      <c r="I47" s="832" t="s">
        <v>1405</v>
      </c>
      <c r="J47" s="832" t="s">
        <v>1406</v>
      </c>
      <c r="K47" s="832" t="s">
        <v>1407</v>
      </c>
      <c r="L47" s="835">
        <v>64.5</v>
      </c>
      <c r="M47" s="835">
        <v>64.5</v>
      </c>
      <c r="N47" s="832">
        <v>1</v>
      </c>
      <c r="O47" s="836">
        <v>0.5</v>
      </c>
      <c r="P47" s="835">
        <v>64.5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13</v>
      </c>
      <c r="B48" s="832" t="s">
        <v>1257</v>
      </c>
      <c r="C48" s="832" t="s">
        <v>1263</v>
      </c>
      <c r="D48" s="833" t="s">
        <v>2502</v>
      </c>
      <c r="E48" s="834" t="s">
        <v>1272</v>
      </c>
      <c r="F48" s="832" t="s">
        <v>1258</v>
      </c>
      <c r="G48" s="832" t="s">
        <v>1402</v>
      </c>
      <c r="H48" s="832" t="s">
        <v>586</v>
      </c>
      <c r="I48" s="832" t="s">
        <v>1408</v>
      </c>
      <c r="J48" s="832" t="s">
        <v>1406</v>
      </c>
      <c r="K48" s="832" t="s">
        <v>1409</v>
      </c>
      <c r="L48" s="835">
        <v>64.5</v>
      </c>
      <c r="M48" s="835">
        <v>64.5</v>
      </c>
      <c r="N48" s="832">
        <v>1</v>
      </c>
      <c r="O48" s="836">
        <v>1</v>
      </c>
      <c r="P48" s="835">
        <v>64.5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13</v>
      </c>
      <c r="B49" s="832" t="s">
        <v>1257</v>
      </c>
      <c r="C49" s="832" t="s">
        <v>1263</v>
      </c>
      <c r="D49" s="833" t="s">
        <v>2502</v>
      </c>
      <c r="E49" s="834" t="s">
        <v>1272</v>
      </c>
      <c r="F49" s="832" t="s">
        <v>1258</v>
      </c>
      <c r="G49" s="832" t="s">
        <v>1410</v>
      </c>
      <c r="H49" s="832" t="s">
        <v>651</v>
      </c>
      <c r="I49" s="832" t="s">
        <v>1236</v>
      </c>
      <c r="J49" s="832" t="s">
        <v>902</v>
      </c>
      <c r="K49" s="832" t="s">
        <v>1237</v>
      </c>
      <c r="L49" s="835">
        <v>63.75</v>
      </c>
      <c r="M49" s="835">
        <v>63.75</v>
      </c>
      <c r="N49" s="832">
        <v>1</v>
      </c>
      <c r="O49" s="836">
        <v>1</v>
      </c>
      <c r="P49" s="835">
        <v>63.75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13</v>
      </c>
      <c r="B50" s="832" t="s">
        <v>1257</v>
      </c>
      <c r="C50" s="832" t="s">
        <v>1263</v>
      </c>
      <c r="D50" s="833" t="s">
        <v>2502</v>
      </c>
      <c r="E50" s="834" t="s">
        <v>1272</v>
      </c>
      <c r="F50" s="832" t="s">
        <v>1258</v>
      </c>
      <c r="G50" s="832" t="s">
        <v>1411</v>
      </c>
      <c r="H50" s="832" t="s">
        <v>586</v>
      </c>
      <c r="I50" s="832" t="s">
        <v>1412</v>
      </c>
      <c r="J50" s="832" t="s">
        <v>1413</v>
      </c>
      <c r="K50" s="832" t="s">
        <v>1414</v>
      </c>
      <c r="L50" s="835">
        <v>55.16</v>
      </c>
      <c r="M50" s="835">
        <v>55.16</v>
      </c>
      <c r="N50" s="832">
        <v>1</v>
      </c>
      <c r="O50" s="836">
        <v>0.5</v>
      </c>
      <c r="P50" s="835">
        <v>55.16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13</v>
      </c>
      <c r="B51" s="832" t="s">
        <v>1257</v>
      </c>
      <c r="C51" s="832" t="s">
        <v>1263</v>
      </c>
      <c r="D51" s="833" t="s">
        <v>2502</v>
      </c>
      <c r="E51" s="834" t="s">
        <v>1272</v>
      </c>
      <c r="F51" s="832" t="s">
        <v>1258</v>
      </c>
      <c r="G51" s="832" t="s">
        <v>1415</v>
      </c>
      <c r="H51" s="832" t="s">
        <v>651</v>
      </c>
      <c r="I51" s="832" t="s">
        <v>1225</v>
      </c>
      <c r="J51" s="832" t="s">
        <v>652</v>
      </c>
      <c r="K51" s="832" t="s">
        <v>1226</v>
      </c>
      <c r="L51" s="835">
        <v>0</v>
      </c>
      <c r="M51" s="835">
        <v>0</v>
      </c>
      <c r="N51" s="832">
        <v>5</v>
      </c>
      <c r="O51" s="836">
        <v>2</v>
      </c>
      <c r="P51" s="835">
        <v>0</v>
      </c>
      <c r="Q51" s="837"/>
      <c r="R51" s="832">
        <v>4</v>
      </c>
      <c r="S51" s="837">
        <v>0.8</v>
      </c>
      <c r="T51" s="836">
        <v>1</v>
      </c>
      <c r="U51" s="838">
        <v>0.5</v>
      </c>
    </row>
    <row r="52" spans="1:21" ht="14.4" customHeight="1" x14ac:dyDescent="0.3">
      <c r="A52" s="831">
        <v>13</v>
      </c>
      <c r="B52" s="832" t="s">
        <v>1257</v>
      </c>
      <c r="C52" s="832" t="s">
        <v>1263</v>
      </c>
      <c r="D52" s="833" t="s">
        <v>2502</v>
      </c>
      <c r="E52" s="834" t="s">
        <v>1272</v>
      </c>
      <c r="F52" s="832" t="s">
        <v>1258</v>
      </c>
      <c r="G52" s="832" t="s">
        <v>1415</v>
      </c>
      <c r="H52" s="832" t="s">
        <v>651</v>
      </c>
      <c r="I52" s="832" t="s">
        <v>1227</v>
      </c>
      <c r="J52" s="832" t="s">
        <v>652</v>
      </c>
      <c r="K52" s="832" t="s">
        <v>1228</v>
      </c>
      <c r="L52" s="835">
        <v>0</v>
      </c>
      <c r="M52" s="835">
        <v>0</v>
      </c>
      <c r="N52" s="832">
        <v>11</v>
      </c>
      <c r="O52" s="836">
        <v>7.5</v>
      </c>
      <c r="P52" s="835">
        <v>0</v>
      </c>
      <c r="Q52" s="837"/>
      <c r="R52" s="832">
        <v>8</v>
      </c>
      <c r="S52" s="837">
        <v>0.72727272727272729</v>
      </c>
      <c r="T52" s="836">
        <v>5</v>
      </c>
      <c r="U52" s="838">
        <v>0.66666666666666663</v>
      </c>
    </row>
    <row r="53" spans="1:21" ht="14.4" customHeight="1" x14ac:dyDescent="0.3">
      <c r="A53" s="831">
        <v>13</v>
      </c>
      <c r="B53" s="832" t="s">
        <v>1257</v>
      </c>
      <c r="C53" s="832" t="s">
        <v>1263</v>
      </c>
      <c r="D53" s="833" t="s">
        <v>2502</v>
      </c>
      <c r="E53" s="834" t="s">
        <v>1272</v>
      </c>
      <c r="F53" s="832" t="s">
        <v>1258</v>
      </c>
      <c r="G53" s="832" t="s">
        <v>1416</v>
      </c>
      <c r="H53" s="832" t="s">
        <v>586</v>
      </c>
      <c r="I53" s="832" t="s">
        <v>1417</v>
      </c>
      <c r="J53" s="832" t="s">
        <v>1418</v>
      </c>
      <c r="K53" s="832" t="s">
        <v>1419</v>
      </c>
      <c r="L53" s="835">
        <v>172.7</v>
      </c>
      <c r="M53" s="835">
        <v>172.7</v>
      </c>
      <c r="N53" s="832">
        <v>1</v>
      </c>
      <c r="O53" s="836">
        <v>0.5</v>
      </c>
      <c r="P53" s="835">
        <v>172.7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13</v>
      </c>
      <c r="B54" s="832" t="s">
        <v>1257</v>
      </c>
      <c r="C54" s="832" t="s">
        <v>1263</v>
      </c>
      <c r="D54" s="833" t="s">
        <v>2502</v>
      </c>
      <c r="E54" s="834" t="s">
        <v>1272</v>
      </c>
      <c r="F54" s="832" t="s">
        <v>1258</v>
      </c>
      <c r="G54" s="832" t="s">
        <v>1420</v>
      </c>
      <c r="H54" s="832" t="s">
        <v>651</v>
      </c>
      <c r="I54" s="832" t="s">
        <v>1421</v>
      </c>
      <c r="J54" s="832" t="s">
        <v>952</v>
      </c>
      <c r="K54" s="832" t="s">
        <v>1422</v>
      </c>
      <c r="L54" s="835">
        <v>154.36000000000001</v>
      </c>
      <c r="M54" s="835">
        <v>2161.04</v>
      </c>
      <c r="N54" s="832">
        <v>14</v>
      </c>
      <c r="O54" s="836">
        <v>9.5</v>
      </c>
      <c r="P54" s="835">
        <v>1080.52</v>
      </c>
      <c r="Q54" s="837">
        <v>0.5</v>
      </c>
      <c r="R54" s="832">
        <v>7</v>
      </c>
      <c r="S54" s="837">
        <v>0.5</v>
      </c>
      <c r="T54" s="836">
        <v>4</v>
      </c>
      <c r="U54" s="838">
        <v>0.42105263157894735</v>
      </c>
    </row>
    <row r="55" spans="1:21" ht="14.4" customHeight="1" x14ac:dyDescent="0.3">
      <c r="A55" s="831">
        <v>13</v>
      </c>
      <c r="B55" s="832" t="s">
        <v>1257</v>
      </c>
      <c r="C55" s="832" t="s">
        <v>1263</v>
      </c>
      <c r="D55" s="833" t="s">
        <v>2502</v>
      </c>
      <c r="E55" s="834" t="s">
        <v>1272</v>
      </c>
      <c r="F55" s="832" t="s">
        <v>1258</v>
      </c>
      <c r="G55" s="832" t="s">
        <v>1420</v>
      </c>
      <c r="H55" s="832" t="s">
        <v>651</v>
      </c>
      <c r="I55" s="832" t="s">
        <v>1423</v>
      </c>
      <c r="J55" s="832" t="s">
        <v>1424</v>
      </c>
      <c r="K55" s="832" t="s">
        <v>1425</v>
      </c>
      <c r="L55" s="835">
        <v>75.73</v>
      </c>
      <c r="M55" s="835">
        <v>151.46</v>
      </c>
      <c r="N55" s="832">
        <v>2</v>
      </c>
      <c r="O55" s="836">
        <v>1</v>
      </c>
      <c r="P55" s="835">
        <v>151.46</v>
      </c>
      <c r="Q55" s="837">
        <v>1</v>
      </c>
      <c r="R55" s="832">
        <v>2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13</v>
      </c>
      <c r="B56" s="832" t="s">
        <v>1257</v>
      </c>
      <c r="C56" s="832" t="s">
        <v>1263</v>
      </c>
      <c r="D56" s="833" t="s">
        <v>2502</v>
      </c>
      <c r="E56" s="834" t="s">
        <v>1272</v>
      </c>
      <c r="F56" s="832" t="s">
        <v>1258</v>
      </c>
      <c r="G56" s="832" t="s">
        <v>1420</v>
      </c>
      <c r="H56" s="832" t="s">
        <v>586</v>
      </c>
      <c r="I56" s="832" t="s">
        <v>1426</v>
      </c>
      <c r="J56" s="832" t="s">
        <v>952</v>
      </c>
      <c r="K56" s="832" t="s">
        <v>1422</v>
      </c>
      <c r="L56" s="835">
        <v>154.36000000000001</v>
      </c>
      <c r="M56" s="835">
        <v>154.36000000000001</v>
      </c>
      <c r="N56" s="832">
        <v>1</v>
      </c>
      <c r="O56" s="836">
        <v>1</v>
      </c>
      <c r="P56" s="835">
        <v>154.36000000000001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13</v>
      </c>
      <c r="B57" s="832" t="s">
        <v>1257</v>
      </c>
      <c r="C57" s="832" t="s">
        <v>1263</v>
      </c>
      <c r="D57" s="833" t="s">
        <v>2502</v>
      </c>
      <c r="E57" s="834" t="s">
        <v>1272</v>
      </c>
      <c r="F57" s="832" t="s">
        <v>1258</v>
      </c>
      <c r="G57" s="832" t="s">
        <v>1420</v>
      </c>
      <c r="H57" s="832" t="s">
        <v>586</v>
      </c>
      <c r="I57" s="832" t="s">
        <v>1427</v>
      </c>
      <c r="J57" s="832" t="s">
        <v>952</v>
      </c>
      <c r="K57" s="832" t="s">
        <v>1422</v>
      </c>
      <c r="L57" s="835">
        <v>154.36000000000001</v>
      </c>
      <c r="M57" s="835">
        <v>154.36000000000001</v>
      </c>
      <c r="N57" s="832">
        <v>1</v>
      </c>
      <c r="O57" s="836">
        <v>1</v>
      </c>
      <c r="P57" s="835">
        <v>154.36000000000001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13</v>
      </c>
      <c r="B58" s="832" t="s">
        <v>1257</v>
      </c>
      <c r="C58" s="832" t="s">
        <v>1263</v>
      </c>
      <c r="D58" s="833" t="s">
        <v>2502</v>
      </c>
      <c r="E58" s="834" t="s">
        <v>1272</v>
      </c>
      <c r="F58" s="832" t="s">
        <v>1258</v>
      </c>
      <c r="G58" s="832" t="s">
        <v>1428</v>
      </c>
      <c r="H58" s="832" t="s">
        <v>586</v>
      </c>
      <c r="I58" s="832" t="s">
        <v>1429</v>
      </c>
      <c r="J58" s="832" t="s">
        <v>616</v>
      </c>
      <c r="K58" s="832" t="s">
        <v>1430</v>
      </c>
      <c r="L58" s="835">
        <v>0</v>
      </c>
      <c r="M58" s="835">
        <v>0</v>
      </c>
      <c r="N58" s="832">
        <v>3</v>
      </c>
      <c r="O58" s="836">
        <v>2</v>
      </c>
      <c r="P58" s="835">
        <v>0</v>
      </c>
      <c r="Q58" s="837"/>
      <c r="R58" s="832">
        <v>2</v>
      </c>
      <c r="S58" s="837">
        <v>0.66666666666666663</v>
      </c>
      <c r="T58" s="836">
        <v>1.5</v>
      </c>
      <c r="U58" s="838">
        <v>0.75</v>
      </c>
    </row>
    <row r="59" spans="1:21" ht="14.4" customHeight="1" x14ac:dyDescent="0.3">
      <c r="A59" s="831">
        <v>13</v>
      </c>
      <c r="B59" s="832" t="s">
        <v>1257</v>
      </c>
      <c r="C59" s="832" t="s">
        <v>1263</v>
      </c>
      <c r="D59" s="833" t="s">
        <v>2502</v>
      </c>
      <c r="E59" s="834" t="s">
        <v>1272</v>
      </c>
      <c r="F59" s="832" t="s">
        <v>1259</v>
      </c>
      <c r="G59" s="832" t="s">
        <v>1431</v>
      </c>
      <c r="H59" s="832" t="s">
        <v>586</v>
      </c>
      <c r="I59" s="832" t="s">
        <v>1432</v>
      </c>
      <c r="J59" s="832" t="s">
        <v>1433</v>
      </c>
      <c r="K59" s="832"/>
      <c r="L59" s="835">
        <v>0</v>
      </c>
      <c r="M59" s="835">
        <v>0</v>
      </c>
      <c r="N59" s="832">
        <v>1</v>
      </c>
      <c r="O59" s="836">
        <v>1</v>
      </c>
      <c r="P59" s="835">
        <v>0</v>
      </c>
      <c r="Q59" s="837"/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13</v>
      </c>
      <c r="B60" s="832" t="s">
        <v>1257</v>
      </c>
      <c r="C60" s="832" t="s">
        <v>1263</v>
      </c>
      <c r="D60" s="833" t="s">
        <v>2502</v>
      </c>
      <c r="E60" s="834" t="s">
        <v>1273</v>
      </c>
      <c r="F60" s="832" t="s">
        <v>1258</v>
      </c>
      <c r="G60" s="832" t="s">
        <v>1293</v>
      </c>
      <c r="H60" s="832" t="s">
        <v>586</v>
      </c>
      <c r="I60" s="832" t="s">
        <v>1294</v>
      </c>
      <c r="J60" s="832" t="s">
        <v>1295</v>
      </c>
      <c r="K60" s="832" t="s">
        <v>1296</v>
      </c>
      <c r="L60" s="835">
        <v>57.76</v>
      </c>
      <c r="M60" s="835">
        <v>288.8</v>
      </c>
      <c r="N60" s="832">
        <v>5</v>
      </c>
      <c r="O60" s="836">
        <v>3.5</v>
      </c>
      <c r="P60" s="835">
        <v>173.28</v>
      </c>
      <c r="Q60" s="837">
        <v>0.6</v>
      </c>
      <c r="R60" s="832">
        <v>3</v>
      </c>
      <c r="S60" s="837">
        <v>0.6</v>
      </c>
      <c r="T60" s="836">
        <v>2</v>
      </c>
      <c r="U60" s="838">
        <v>0.5714285714285714</v>
      </c>
    </row>
    <row r="61" spans="1:21" ht="14.4" customHeight="1" x14ac:dyDescent="0.3">
      <c r="A61" s="831">
        <v>13</v>
      </c>
      <c r="B61" s="832" t="s">
        <v>1257</v>
      </c>
      <c r="C61" s="832" t="s">
        <v>1263</v>
      </c>
      <c r="D61" s="833" t="s">
        <v>2502</v>
      </c>
      <c r="E61" s="834" t="s">
        <v>1273</v>
      </c>
      <c r="F61" s="832" t="s">
        <v>1258</v>
      </c>
      <c r="G61" s="832" t="s">
        <v>1434</v>
      </c>
      <c r="H61" s="832" t="s">
        <v>586</v>
      </c>
      <c r="I61" s="832" t="s">
        <v>1435</v>
      </c>
      <c r="J61" s="832" t="s">
        <v>1436</v>
      </c>
      <c r="K61" s="832" t="s">
        <v>1437</v>
      </c>
      <c r="L61" s="835">
        <v>100.91</v>
      </c>
      <c r="M61" s="835">
        <v>1110.01</v>
      </c>
      <c r="N61" s="832">
        <v>11</v>
      </c>
      <c r="O61" s="836">
        <v>3.5</v>
      </c>
      <c r="P61" s="835">
        <v>706.37</v>
      </c>
      <c r="Q61" s="837">
        <v>0.63636363636363635</v>
      </c>
      <c r="R61" s="832">
        <v>7</v>
      </c>
      <c r="S61" s="837">
        <v>0.63636363636363635</v>
      </c>
      <c r="T61" s="836">
        <v>2</v>
      </c>
      <c r="U61" s="838">
        <v>0.5714285714285714</v>
      </c>
    </row>
    <row r="62" spans="1:21" ht="14.4" customHeight="1" x14ac:dyDescent="0.3">
      <c r="A62" s="831">
        <v>13</v>
      </c>
      <c r="B62" s="832" t="s">
        <v>1257</v>
      </c>
      <c r="C62" s="832" t="s">
        <v>1263</v>
      </c>
      <c r="D62" s="833" t="s">
        <v>2502</v>
      </c>
      <c r="E62" s="834" t="s">
        <v>1273</v>
      </c>
      <c r="F62" s="832" t="s">
        <v>1258</v>
      </c>
      <c r="G62" s="832" t="s">
        <v>1315</v>
      </c>
      <c r="H62" s="832" t="s">
        <v>586</v>
      </c>
      <c r="I62" s="832" t="s">
        <v>1438</v>
      </c>
      <c r="J62" s="832" t="s">
        <v>642</v>
      </c>
      <c r="K62" s="832" t="s">
        <v>643</v>
      </c>
      <c r="L62" s="835">
        <v>103.8</v>
      </c>
      <c r="M62" s="835">
        <v>311.39999999999998</v>
      </c>
      <c r="N62" s="832">
        <v>3</v>
      </c>
      <c r="O62" s="836">
        <v>1</v>
      </c>
      <c r="P62" s="835">
        <v>311.39999999999998</v>
      </c>
      <c r="Q62" s="837">
        <v>1</v>
      </c>
      <c r="R62" s="832">
        <v>3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13</v>
      </c>
      <c r="B63" s="832" t="s">
        <v>1257</v>
      </c>
      <c r="C63" s="832" t="s">
        <v>1263</v>
      </c>
      <c r="D63" s="833" t="s">
        <v>2502</v>
      </c>
      <c r="E63" s="834" t="s">
        <v>1273</v>
      </c>
      <c r="F63" s="832" t="s">
        <v>1258</v>
      </c>
      <c r="G63" s="832" t="s">
        <v>1315</v>
      </c>
      <c r="H63" s="832" t="s">
        <v>586</v>
      </c>
      <c r="I63" s="832" t="s">
        <v>1318</v>
      </c>
      <c r="J63" s="832" t="s">
        <v>1233</v>
      </c>
      <c r="K63" s="832" t="s">
        <v>1319</v>
      </c>
      <c r="L63" s="835">
        <v>129.75</v>
      </c>
      <c r="M63" s="835">
        <v>389.25</v>
      </c>
      <c r="N63" s="832">
        <v>3</v>
      </c>
      <c r="O63" s="836">
        <v>1</v>
      </c>
      <c r="P63" s="835">
        <v>389.25</v>
      </c>
      <c r="Q63" s="837">
        <v>1</v>
      </c>
      <c r="R63" s="832">
        <v>3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13</v>
      </c>
      <c r="B64" s="832" t="s">
        <v>1257</v>
      </c>
      <c r="C64" s="832" t="s">
        <v>1263</v>
      </c>
      <c r="D64" s="833" t="s">
        <v>2502</v>
      </c>
      <c r="E64" s="834" t="s">
        <v>1273</v>
      </c>
      <c r="F64" s="832" t="s">
        <v>1258</v>
      </c>
      <c r="G64" s="832" t="s">
        <v>1315</v>
      </c>
      <c r="H64" s="832" t="s">
        <v>651</v>
      </c>
      <c r="I64" s="832" t="s">
        <v>1320</v>
      </c>
      <c r="J64" s="832" t="s">
        <v>1321</v>
      </c>
      <c r="K64" s="832" t="s">
        <v>1319</v>
      </c>
      <c r="L64" s="835">
        <v>129.75</v>
      </c>
      <c r="M64" s="835">
        <v>3503.25</v>
      </c>
      <c r="N64" s="832">
        <v>27</v>
      </c>
      <c r="O64" s="836">
        <v>8</v>
      </c>
      <c r="P64" s="835">
        <v>2724.75</v>
      </c>
      <c r="Q64" s="837">
        <v>0.77777777777777779</v>
      </c>
      <c r="R64" s="832">
        <v>21</v>
      </c>
      <c r="S64" s="837">
        <v>0.77777777777777779</v>
      </c>
      <c r="T64" s="836">
        <v>6</v>
      </c>
      <c r="U64" s="838">
        <v>0.75</v>
      </c>
    </row>
    <row r="65" spans="1:21" ht="14.4" customHeight="1" x14ac:dyDescent="0.3">
      <c r="A65" s="831">
        <v>13</v>
      </c>
      <c r="B65" s="832" t="s">
        <v>1257</v>
      </c>
      <c r="C65" s="832" t="s">
        <v>1263</v>
      </c>
      <c r="D65" s="833" t="s">
        <v>2502</v>
      </c>
      <c r="E65" s="834" t="s">
        <v>1273</v>
      </c>
      <c r="F65" s="832" t="s">
        <v>1258</v>
      </c>
      <c r="G65" s="832" t="s">
        <v>1315</v>
      </c>
      <c r="H65" s="832" t="s">
        <v>651</v>
      </c>
      <c r="I65" s="832" t="s">
        <v>1323</v>
      </c>
      <c r="J65" s="832" t="s">
        <v>1321</v>
      </c>
      <c r="K65" s="832" t="s">
        <v>1319</v>
      </c>
      <c r="L65" s="835">
        <v>129.75</v>
      </c>
      <c r="M65" s="835">
        <v>778.5</v>
      </c>
      <c r="N65" s="832">
        <v>6</v>
      </c>
      <c r="O65" s="836">
        <v>2</v>
      </c>
      <c r="P65" s="835">
        <v>389.25</v>
      </c>
      <c r="Q65" s="837">
        <v>0.5</v>
      </c>
      <c r="R65" s="832">
        <v>3</v>
      </c>
      <c r="S65" s="837">
        <v>0.5</v>
      </c>
      <c r="T65" s="836">
        <v>1</v>
      </c>
      <c r="U65" s="838">
        <v>0.5</v>
      </c>
    </row>
    <row r="66" spans="1:21" ht="14.4" customHeight="1" x14ac:dyDescent="0.3">
      <c r="A66" s="831">
        <v>13</v>
      </c>
      <c r="B66" s="832" t="s">
        <v>1257</v>
      </c>
      <c r="C66" s="832" t="s">
        <v>1263</v>
      </c>
      <c r="D66" s="833" t="s">
        <v>2502</v>
      </c>
      <c r="E66" s="834" t="s">
        <v>1273</v>
      </c>
      <c r="F66" s="832" t="s">
        <v>1258</v>
      </c>
      <c r="G66" s="832" t="s">
        <v>1315</v>
      </c>
      <c r="H66" s="832" t="s">
        <v>651</v>
      </c>
      <c r="I66" s="832" t="s">
        <v>1439</v>
      </c>
      <c r="J66" s="832" t="s">
        <v>1440</v>
      </c>
      <c r="K66" s="832" t="s">
        <v>643</v>
      </c>
      <c r="L66" s="835">
        <v>103.8</v>
      </c>
      <c r="M66" s="835">
        <v>311.39999999999998</v>
      </c>
      <c r="N66" s="832">
        <v>3</v>
      </c>
      <c r="O66" s="836">
        <v>1</v>
      </c>
      <c r="P66" s="835">
        <v>311.39999999999998</v>
      </c>
      <c r="Q66" s="837">
        <v>1</v>
      </c>
      <c r="R66" s="832">
        <v>3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13</v>
      </c>
      <c r="B67" s="832" t="s">
        <v>1257</v>
      </c>
      <c r="C67" s="832" t="s">
        <v>1263</v>
      </c>
      <c r="D67" s="833" t="s">
        <v>2502</v>
      </c>
      <c r="E67" s="834" t="s">
        <v>1273</v>
      </c>
      <c r="F67" s="832" t="s">
        <v>1258</v>
      </c>
      <c r="G67" s="832" t="s">
        <v>1324</v>
      </c>
      <c r="H67" s="832" t="s">
        <v>586</v>
      </c>
      <c r="I67" s="832" t="s">
        <v>1441</v>
      </c>
      <c r="J67" s="832" t="s">
        <v>1326</v>
      </c>
      <c r="K67" s="832" t="s">
        <v>1149</v>
      </c>
      <c r="L67" s="835">
        <v>170.52</v>
      </c>
      <c r="M67" s="835">
        <v>1023.1200000000001</v>
      </c>
      <c r="N67" s="832">
        <v>6</v>
      </c>
      <c r="O67" s="836">
        <v>2</v>
      </c>
      <c r="P67" s="835">
        <v>1023.1200000000001</v>
      </c>
      <c r="Q67" s="837">
        <v>1</v>
      </c>
      <c r="R67" s="832">
        <v>6</v>
      </c>
      <c r="S67" s="837">
        <v>1</v>
      </c>
      <c r="T67" s="836">
        <v>2</v>
      </c>
      <c r="U67" s="838">
        <v>1</v>
      </c>
    </row>
    <row r="68" spans="1:21" ht="14.4" customHeight="1" x14ac:dyDescent="0.3">
      <c r="A68" s="831">
        <v>13</v>
      </c>
      <c r="B68" s="832" t="s">
        <v>1257</v>
      </c>
      <c r="C68" s="832" t="s">
        <v>1263</v>
      </c>
      <c r="D68" s="833" t="s">
        <v>2502</v>
      </c>
      <c r="E68" s="834" t="s">
        <v>1273</v>
      </c>
      <c r="F68" s="832" t="s">
        <v>1258</v>
      </c>
      <c r="G68" s="832" t="s">
        <v>1324</v>
      </c>
      <c r="H68" s="832" t="s">
        <v>586</v>
      </c>
      <c r="I68" s="832" t="s">
        <v>1325</v>
      </c>
      <c r="J68" s="832" t="s">
        <v>1326</v>
      </c>
      <c r="K68" s="832" t="s">
        <v>1327</v>
      </c>
      <c r="L68" s="835">
        <v>85.27</v>
      </c>
      <c r="M68" s="835">
        <v>170.54</v>
      </c>
      <c r="N68" s="832">
        <v>2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13</v>
      </c>
      <c r="B69" s="832" t="s">
        <v>1257</v>
      </c>
      <c r="C69" s="832" t="s">
        <v>1263</v>
      </c>
      <c r="D69" s="833" t="s">
        <v>2502</v>
      </c>
      <c r="E69" s="834" t="s">
        <v>1273</v>
      </c>
      <c r="F69" s="832" t="s">
        <v>1258</v>
      </c>
      <c r="G69" s="832" t="s">
        <v>1328</v>
      </c>
      <c r="H69" s="832" t="s">
        <v>651</v>
      </c>
      <c r="I69" s="832" t="s">
        <v>1147</v>
      </c>
      <c r="J69" s="832" t="s">
        <v>1148</v>
      </c>
      <c r="K69" s="832" t="s">
        <v>1149</v>
      </c>
      <c r="L69" s="835">
        <v>170.52</v>
      </c>
      <c r="M69" s="835">
        <v>511.56000000000006</v>
      </c>
      <c r="N69" s="832">
        <v>3</v>
      </c>
      <c r="O69" s="836">
        <v>2</v>
      </c>
      <c r="P69" s="835">
        <v>170.52</v>
      </c>
      <c r="Q69" s="837">
        <v>0.33333333333333331</v>
      </c>
      <c r="R69" s="832">
        <v>1</v>
      </c>
      <c r="S69" s="837">
        <v>0.33333333333333331</v>
      </c>
      <c r="T69" s="836">
        <v>1</v>
      </c>
      <c r="U69" s="838">
        <v>0.5</v>
      </c>
    </row>
    <row r="70" spans="1:21" ht="14.4" customHeight="1" x14ac:dyDescent="0.3">
      <c r="A70" s="831">
        <v>13</v>
      </c>
      <c r="B70" s="832" t="s">
        <v>1257</v>
      </c>
      <c r="C70" s="832" t="s">
        <v>1263</v>
      </c>
      <c r="D70" s="833" t="s">
        <v>2502</v>
      </c>
      <c r="E70" s="834" t="s">
        <v>1273</v>
      </c>
      <c r="F70" s="832" t="s">
        <v>1258</v>
      </c>
      <c r="G70" s="832" t="s">
        <v>1442</v>
      </c>
      <c r="H70" s="832" t="s">
        <v>586</v>
      </c>
      <c r="I70" s="832" t="s">
        <v>1443</v>
      </c>
      <c r="J70" s="832" t="s">
        <v>1444</v>
      </c>
      <c r="K70" s="832" t="s">
        <v>1445</v>
      </c>
      <c r="L70" s="835">
        <v>58.86</v>
      </c>
      <c r="M70" s="835">
        <v>58.86</v>
      </c>
      <c r="N70" s="832">
        <v>1</v>
      </c>
      <c r="O70" s="836">
        <v>0.5</v>
      </c>
      <c r="P70" s="835">
        <v>58.86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13</v>
      </c>
      <c r="B71" s="832" t="s">
        <v>1257</v>
      </c>
      <c r="C71" s="832" t="s">
        <v>1263</v>
      </c>
      <c r="D71" s="833" t="s">
        <v>2502</v>
      </c>
      <c r="E71" s="834" t="s">
        <v>1273</v>
      </c>
      <c r="F71" s="832" t="s">
        <v>1258</v>
      </c>
      <c r="G71" s="832" t="s">
        <v>1334</v>
      </c>
      <c r="H71" s="832" t="s">
        <v>586</v>
      </c>
      <c r="I71" s="832" t="s">
        <v>1335</v>
      </c>
      <c r="J71" s="832" t="s">
        <v>1336</v>
      </c>
      <c r="K71" s="832" t="s">
        <v>659</v>
      </c>
      <c r="L71" s="835">
        <v>75.819999999999993</v>
      </c>
      <c r="M71" s="835">
        <v>227.45999999999998</v>
      </c>
      <c r="N71" s="832">
        <v>3</v>
      </c>
      <c r="O71" s="836">
        <v>2</v>
      </c>
      <c r="P71" s="835">
        <v>227.45999999999998</v>
      </c>
      <c r="Q71" s="837">
        <v>1</v>
      </c>
      <c r="R71" s="832">
        <v>3</v>
      </c>
      <c r="S71" s="837">
        <v>1</v>
      </c>
      <c r="T71" s="836">
        <v>2</v>
      </c>
      <c r="U71" s="838">
        <v>1</v>
      </c>
    </row>
    <row r="72" spans="1:21" ht="14.4" customHeight="1" x14ac:dyDescent="0.3">
      <c r="A72" s="831">
        <v>13</v>
      </c>
      <c r="B72" s="832" t="s">
        <v>1257</v>
      </c>
      <c r="C72" s="832" t="s">
        <v>1263</v>
      </c>
      <c r="D72" s="833" t="s">
        <v>2502</v>
      </c>
      <c r="E72" s="834" t="s">
        <v>1273</v>
      </c>
      <c r="F72" s="832" t="s">
        <v>1258</v>
      </c>
      <c r="G72" s="832" t="s">
        <v>1334</v>
      </c>
      <c r="H72" s="832" t="s">
        <v>586</v>
      </c>
      <c r="I72" s="832" t="s">
        <v>1337</v>
      </c>
      <c r="J72" s="832" t="s">
        <v>1336</v>
      </c>
      <c r="K72" s="832" t="s">
        <v>1149</v>
      </c>
      <c r="L72" s="835">
        <v>78.33</v>
      </c>
      <c r="M72" s="835">
        <v>313.32</v>
      </c>
      <c r="N72" s="832">
        <v>4</v>
      </c>
      <c r="O72" s="836">
        <v>1.5</v>
      </c>
      <c r="P72" s="835">
        <v>313.32</v>
      </c>
      <c r="Q72" s="837">
        <v>1</v>
      </c>
      <c r="R72" s="832">
        <v>4</v>
      </c>
      <c r="S72" s="837">
        <v>1</v>
      </c>
      <c r="T72" s="836">
        <v>1.5</v>
      </c>
      <c r="U72" s="838">
        <v>1</v>
      </c>
    </row>
    <row r="73" spans="1:21" ht="14.4" customHeight="1" x14ac:dyDescent="0.3">
      <c r="A73" s="831">
        <v>13</v>
      </c>
      <c r="B73" s="832" t="s">
        <v>1257</v>
      </c>
      <c r="C73" s="832" t="s">
        <v>1263</v>
      </c>
      <c r="D73" s="833" t="s">
        <v>2502</v>
      </c>
      <c r="E73" s="834" t="s">
        <v>1273</v>
      </c>
      <c r="F73" s="832" t="s">
        <v>1258</v>
      </c>
      <c r="G73" s="832" t="s">
        <v>1342</v>
      </c>
      <c r="H73" s="832" t="s">
        <v>586</v>
      </c>
      <c r="I73" s="832" t="s">
        <v>1446</v>
      </c>
      <c r="J73" s="832" t="s">
        <v>1351</v>
      </c>
      <c r="K73" s="832" t="s">
        <v>1447</v>
      </c>
      <c r="L73" s="835">
        <v>29.39</v>
      </c>
      <c r="M73" s="835">
        <v>88.17</v>
      </c>
      <c r="N73" s="832">
        <v>3</v>
      </c>
      <c r="O73" s="836">
        <v>2</v>
      </c>
      <c r="P73" s="835">
        <v>58.78</v>
      </c>
      <c r="Q73" s="837">
        <v>0.66666666666666663</v>
      </c>
      <c r="R73" s="832">
        <v>2</v>
      </c>
      <c r="S73" s="837">
        <v>0.66666666666666663</v>
      </c>
      <c r="T73" s="836">
        <v>1.5</v>
      </c>
      <c r="U73" s="838">
        <v>0.75</v>
      </c>
    </row>
    <row r="74" spans="1:21" ht="14.4" customHeight="1" x14ac:dyDescent="0.3">
      <c r="A74" s="831">
        <v>13</v>
      </c>
      <c r="B74" s="832" t="s">
        <v>1257</v>
      </c>
      <c r="C74" s="832" t="s">
        <v>1263</v>
      </c>
      <c r="D74" s="833" t="s">
        <v>2502</v>
      </c>
      <c r="E74" s="834" t="s">
        <v>1273</v>
      </c>
      <c r="F74" s="832" t="s">
        <v>1258</v>
      </c>
      <c r="G74" s="832" t="s">
        <v>1342</v>
      </c>
      <c r="H74" s="832" t="s">
        <v>586</v>
      </c>
      <c r="I74" s="832" t="s">
        <v>1448</v>
      </c>
      <c r="J74" s="832" t="s">
        <v>1351</v>
      </c>
      <c r="K74" s="832" t="s">
        <v>1449</v>
      </c>
      <c r="L74" s="835">
        <v>58.77</v>
      </c>
      <c r="M74" s="835">
        <v>117.54</v>
      </c>
      <c r="N74" s="832">
        <v>2</v>
      </c>
      <c r="O74" s="836">
        <v>1</v>
      </c>
      <c r="P74" s="835">
        <v>58.77</v>
      </c>
      <c r="Q74" s="837">
        <v>0.5</v>
      </c>
      <c r="R74" s="832">
        <v>1</v>
      </c>
      <c r="S74" s="837">
        <v>0.5</v>
      </c>
      <c r="T74" s="836">
        <v>0.5</v>
      </c>
      <c r="U74" s="838">
        <v>0.5</v>
      </c>
    </row>
    <row r="75" spans="1:21" ht="14.4" customHeight="1" x14ac:dyDescent="0.3">
      <c r="A75" s="831">
        <v>13</v>
      </c>
      <c r="B75" s="832" t="s">
        <v>1257</v>
      </c>
      <c r="C75" s="832" t="s">
        <v>1263</v>
      </c>
      <c r="D75" s="833" t="s">
        <v>2502</v>
      </c>
      <c r="E75" s="834" t="s">
        <v>1273</v>
      </c>
      <c r="F75" s="832" t="s">
        <v>1258</v>
      </c>
      <c r="G75" s="832" t="s">
        <v>1342</v>
      </c>
      <c r="H75" s="832" t="s">
        <v>586</v>
      </c>
      <c r="I75" s="832" t="s">
        <v>1450</v>
      </c>
      <c r="J75" s="832" t="s">
        <v>1351</v>
      </c>
      <c r="K75" s="832" t="s">
        <v>1451</v>
      </c>
      <c r="L75" s="835">
        <v>88.16</v>
      </c>
      <c r="M75" s="835">
        <v>176.32</v>
      </c>
      <c r="N75" s="832">
        <v>2</v>
      </c>
      <c r="O75" s="836">
        <v>1.5</v>
      </c>
      <c r="P75" s="835">
        <v>88.16</v>
      </c>
      <c r="Q75" s="837">
        <v>0.5</v>
      </c>
      <c r="R75" s="832">
        <v>1</v>
      </c>
      <c r="S75" s="837">
        <v>0.5</v>
      </c>
      <c r="T75" s="836">
        <v>0.5</v>
      </c>
      <c r="U75" s="838">
        <v>0.33333333333333331</v>
      </c>
    </row>
    <row r="76" spans="1:21" ht="14.4" customHeight="1" x14ac:dyDescent="0.3">
      <c r="A76" s="831">
        <v>13</v>
      </c>
      <c r="B76" s="832" t="s">
        <v>1257</v>
      </c>
      <c r="C76" s="832" t="s">
        <v>1263</v>
      </c>
      <c r="D76" s="833" t="s">
        <v>2502</v>
      </c>
      <c r="E76" s="834" t="s">
        <v>1273</v>
      </c>
      <c r="F76" s="832" t="s">
        <v>1258</v>
      </c>
      <c r="G76" s="832" t="s">
        <v>1342</v>
      </c>
      <c r="H76" s="832" t="s">
        <v>586</v>
      </c>
      <c r="I76" s="832" t="s">
        <v>1350</v>
      </c>
      <c r="J76" s="832" t="s">
        <v>1351</v>
      </c>
      <c r="K76" s="832" t="s">
        <v>1352</v>
      </c>
      <c r="L76" s="835">
        <v>11.75</v>
      </c>
      <c r="M76" s="835">
        <v>47</v>
      </c>
      <c r="N76" s="832">
        <v>4</v>
      </c>
      <c r="O76" s="836">
        <v>3</v>
      </c>
      <c r="P76" s="835">
        <v>23.5</v>
      </c>
      <c r="Q76" s="837">
        <v>0.5</v>
      </c>
      <c r="R76" s="832">
        <v>2</v>
      </c>
      <c r="S76" s="837">
        <v>0.5</v>
      </c>
      <c r="T76" s="836">
        <v>1.5</v>
      </c>
      <c r="U76" s="838">
        <v>0.5</v>
      </c>
    </row>
    <row r="77" spans="1:21" ht="14.4" customHeight="1" x14ac:dyDescent="0.3">
      <c r="A77" s="831">
        <v>13</v>
      </c>
      <c r="B77" s="832" t="s">
        <v>1257</v>
      </c>
      <c r="C77" s="832" t="s">
        <v>1263</v>
      </c>
      <c r="D77" s="833" t="s">
        <v>2502</v>
      </c>
      <c r="E77" s="834" t="s">
        <v>1273</v>
      </c>
      <c r="F77" s="832" t="s">
        <v>1258</v>
      </c>
      <c r="G77" s="832" t="s">
        <v>1342</v>
      </c>
      <c r="H77" s="832" t="s">
        <v>586</v>
      </c>
      <c r="I77" s="832" t="s">
        <v>1452</v>
      </c>
      <c r="J77" s="832" t="s">
        <v>1351</v>
      </c>
      <c r="K77" s="832" t="s">
        <v>1453</v>
      </c>
      <c r="L77" s="835">
        <v>23.51</v>
      </c>
      <c r="M77" s="835">
        <v>117.55000000000001</v>
      </c>
      <c r="N77" s="832">
        <v>5</v>
      </c>
      <c r="O77" s="836">
        <v>1.5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13</v>
      </c>
      <c r="B78" s="832" t="s">
        <v>1257</v>
      </c>
      <c r="C78" s="832" t="s">
        <v>1263</v>
      </c>
      <c r="D78" s="833" t="s">
        <v>2502</v>
      </c>
      <c r="E78" s="834" t="s">
        <v>1273</v>
      </c>
      <c r="F78" s="832" t="s">
        <v>1258</v>
      </c>
      <c r="G78" s="832" t="s">
        <v>1342</v>
      </c>
      <c r="H78" s="832" t="s">
        <v>651</v>
      </c>
      <c r="I78" s="832" t="s">
        <v>1353</v>
      </c>
      <c r="J78" s="832" t="s">
        <v>1354</v>
      </c>
      <c r="K78" s="832" t="s">
        <v>1355</v>
      </c>
      <c r="L78" s="835">
        <v>58.77</v>
      </c>
      <c r="M78" s="835">
        <v>235.08</v>
      </c>
      <c r="N78" s="832">
        <v>4</v>
      </c>
      <c r="O78" s="836">
        <v>2.5</v>
      </c>
      <c r="P78" s="835">
        <v>58.77</v>
      </c>
      <c r="Q78" s="837">
        <v>0.25</v>
      </c>
      <c r="R78" s="832">
        <v>1</v>
      </c>
      <c r="S78" s="837">
        <v>0.25</v>
      </c>
      <c r="T78" s="836">
        <v>0.5</v>
      </c>
      <c r="U78" s="838">
        <v>0.2</v>
      </c>
    </row>
    <row r="79" spans="1:21" ht="14.4" customHeight="1" x14ac:dyDescent="0.3">
      <c r="A79" s="831">
        <v>13</v>
      </c>
      <c r="B79" s="832" t="s">
        <v>1257</v>
      </c>
      <c r="C79" s="832" t="s">
        <v>1263</v>
      </c>
      <c r="D79" s="833" t="s">
        <v>2502</v>
      </c>
      <c r="E79" s="834" t="s">
        <v>1273</v>
      </c>
      <c r="F79" s="832" t="s">
        <v>1258</v>
      </c>
      <c r="G79" s="832" t="s">
        <v>1342</v>
      </c>
      <c r="H79" s="832" t="s">
        <v>651</v>
      </c>
      <c r="I79" s="832" t="s">
        <v>1454</v>
      </c>
      <c r="J79" s="832" t="s">
        <v>1354</v>
      </c>
      <c r="K79" s="832" t="s">
        <v>1455</v>
      </c>
      <c r="L79" s="835">
        <v>176.32</v>
      </c>
      <c r="M79" s="835">
        <v>176.32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13</v>
      </c>
      <c r="B80" s="832" t="s">
        <v>1257</v>
      </c>
      <c r="C80" s="832" t="s">
        <v>1263</v>
      </c>
      <c r="D80" s="833" t="s">
        <v>2502</v>
      </c>
      <c r="E80" s="834" t="s">
        <v>1273</v>
      </c>
      <c r="F80" s="832" t="s">
        <v>1258</v>
      </c>
      <c r="G80" s="832" t="s">
        <v>1342</v>
      </c>
      <c r="H80" s="832" t="s">
        <v>651</v>
      </c>
      <c r="I80" s="832" t="s">
        <v>1358</v>
      </c>
      <c r="J80" s="832" t="s">
        <v>1354</v>
      </c>
      <c r="K80" s="832" t="s">
        <v>1359</v>
      </c>
      <c r="L80" s="835">
        <v>19.59</v>
      </c>
      <c r="M80" s="835">
        <v>39.18</v>
      </c>
      <c r="N80" s="832">
        <v>2</v>
      </c>
      <c r="O80" s="836">
        <v>0.5</v>
      </c>
      <c r="P80" s="835">
        <v>39.18</v>
      </c>
      <c r="Q80" s="837">
        <v>1</v>
      </c>
      <c r="R80" s="832">
        <v>2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13</v>
      </c>
      <c r="B81" s="832" t="s">
        <v>1257</v>
      </c>
      <c r="C81" s="832" t="s">
        <v>1263</v>
      </c>
      <c r="D81" s="833" t="s">
        <v>2502</v>
      </c>
      <c r="E81" s="834" t="s">
        <v>1273</v>
      </c>
      <c r="F81" s="832" t="s">
        <v>1258</v>
      </c>
      <c r="G81" s="832" t="s">
        <v>1360</v>
      </c>
      <c r="H81" s="832" t="s">
        <v>586</v>
      </c>
      <c r="I81" s="832" t="s">
        <v>1361</v>
      </c>
      <c r="J81" s="832" t="s">
        <v>679</v>
      </c>
      <c r="K81" s="832" t="s">
        <v>1362</v>
      </c>
      <c r="L81" s="835">
        <v>85.15</v>
      </c>
      <c r="M81" s="835">
        <v>170.3</v>
      </c>
      <c r="N81" s="832">
        <v>2</v>
      </c>
      <c r="O81" s="836">
        <v>1</v>
      </c>
      <c r="P81" s="835">
        <v>170.3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13</v>
      </c>
      <c r="B82" s="832" t="s">
        <v>1257</v>
      </c>
      <c r="C82" s="832" t="s">
        <v>1263</v>
      </c>
      <c r="D82" s="833" t="s">
        <v>2502</v>
      </c>
      <c r="E82" s="834" t="s">
        <v>1273</v>
      </c>
      <c r="F82" s="832" t="s">
        <v>1258</v>
      </c>
      <c r="G82" s="832" t="s">
        <v>1360</v>
      </c>
      <c r="H82" s="832" t="s">
        <v>586</v>
      </c>
      <c r="I82" s="832" t="s">
        <v>1363</v>
      </c>
      <c r="J82" s="832" t="s">
        <v>840</v>
      </c>
      <c r="K82" s="832" t="s">
        <v>1364</v>
      </c>
      <c r="L82" s="835">
        <v>147.85</v>
      </c>
      <c r="M82" s="835">
        <v>147.85</v>
      </c>
      <c r="N82" s="832">
        <v>1</v>
      </c>
      <c r="O82" s="836">
        <v>1</v>
      </c>
      <c r="P82" s="835">
        <v>147.85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13</v>
      </c>
      <c r="B83" s="832" t="s">
        <v>1257</v>
      </c>
      <c r="C83" s="832" t="s">
        <v>1263</v>
      </c>
      <c r="D83" s="833" t="s">
        <v>2502</v>
      </c>
      <c r="E83" s="834" t="s">
        <v>1273</v>
      </c>
      <c r="F83" s="832" t="s">
        <v>1258</v>
      </c>
      <c r="G83" s="832" t="s">
        <v>1365</v>
      </c>
      <c r="H83" s="832" t="s">
        <v>586</v>
      </c>
      <c r="I83" s="832" t="s">
        <v>1366</v>
      </c>
      <c r="J83" s="832" t="s">
        <v>1367</v>
      </c>
      <c r="K83" s="832" t="s">
        <v>1368</v>
      </c>
      <c r="L83" s="835">
        <v>0</v>
      </c>
      <c r="M83" s="835">
        <v>0</v>
      </c>
      <c r="N83" s="832">
        <v>13</v>
      </c>
      <c r="O83" s="836">
        <v>11</v>
      </c>
      <c r="P83" s="835">
        <v>0</v>
      </c>
      <c r="Q83" s="837"/>
      <c r="R83" s="832">
        <v>8</v>
      </c>
      <c r="S83" s="837">
        <v>0.61538461538461542</v>
      </c>
      <c r="T83" s="836">
        <v>7</v>
      </c>
      <c r="U83" s="838">
        <v>0.63636363636363635</v>
      </c>
    </row>
    <row r="84" spans="1:21" ht="14.4" customHeight="1" x14ac:dyDescent="0.3">
      <c r="A84" s="831">
        <v>13</v>
      </c>
      <c r="B84" s="832" t="s">
        <v>1257</v>
      </c>
      <c r="C84" s="832" t="s">
        <v>1263</v>
      </c>
      <c r="D84" s="833" t="s">
        <v>2502</v>
      </c>
      <c r="E84" s="834" t="s">
        <v>1273</v>
      </c>
      <c r="F84" s="832" t="s">
        <v>1258</v>
      </c>
      <c r="G84" s="832" t="s">
        <v>1365</v>
      </c>
      <c r="H84" s="832" t="s">
        <v>586</v>
      </c>
      <c r="I84" s="832" t="s">
        <v>1456</v>
      </c>
      <c r="J84" s="832" t="s">
        <v>1457</v>
      </c>
      <c r="K84" s="832" t="s">
        <v>1458</v>
      </c>
      <c r="L84" s="835">
        <v>76.34</v>
      </c>
      <c r="M84" s="835">
        <v>152.68</v>
      </c>
      <c r="N84" s="832">
        <v>2</v>
      </c>
      <c r="O84" s="836">
        <v>2</v>
      </c>
      <c r="P84" s="835">
        <v>76.34</v>
      </c>
      <c r="Q84" s="837">
        <v>0.5</v>
      </c>
      <c r="R84" s="832">
        <v>1</v>
      </c>
      <c r="S84" s="837">
        <v>0.5</v>
      </c>
      <c r="T84" s="836">
        <v>1</v>
      </c>
      <c r="U84" s="838">
        <v>0.5</v>
      </c>
    </row>
    <row r="85" spans="1:21" ht="14.4" customHeight="1" x14ac:dyDescent="0.3">
      <c r="A85" s="831">
        <v>13</v>
      </c>
      <c r="B85" s="832" t="s">
        <v>1257</v>
      </c>
      <c r="C85" s="832" t="s">
        <v>1263</v>
      </c>
      <c r="D85" s="833" t="s">
        <v>2502</v>
      </c>
      <c r="E85" s="834" t="s">
        <v>1273</v>
      </c>
      <c r="F85" s="832" t="s">
        <v>1258</v>
      </c>
      <c r="G85" s="832" t="s">
        <v>1365</v>
      </c>
      <c r="H85" s="832" t="s">
        <v>586</v>
      </c>
      <c r="I85" s="832" t="s">
        <v>1369</v>
      </c>
      <c r="J85" s="832" t="s">
        <v>804</v>
      </c>
      <c r="K85" s="832" t="s">
        <v>805</v>
      </c>
      <c r="L85" s="835">
        <v>42.05</v>
      </c>
      <c r="M85" s="835">
        <v>420.50000000000006</v>
      </c>
      <c r="N85" s="832">
        <v>10</v>
      </c>
      <c r="O85" s="836">
        <v>5.5</v>
      </c>
      <c r="P85" s="835">
        <v>378.45000000000005</v>
      </c>
      <c r="Q85" s="837">
        <v>0.9</v>
      </c>
      <c r="R85" s="832">
        <v>9</v>
      </c>
      <c r="S85" s="837">
        <v>0.9</v>
      </c>
      <c r="T85" s="836">
        <v>5</v>
      </c>
      <c r="U85" s="838">
        <v>0.90909090909090906</v>
      </c>
    </row>
    <row r="86" spans="1:21" ht="14.4" customHeight="1" x14ac:dyDescent="0.3">
      <c r="A86" s="831">
        <v>13</v>
      </c>
      <c r="B86" s="832" t="s">
        <v>1257</v>
      </c>
      <c r="C86" s="832" t="s">
        <v>1263</v>
      </c>
      <c r="D86" s="833" t="s">
        <v>2502</v>
      </c>
      <c r="E86" s="834" t="s">
        <v>1273</v>
      </c>
      <c r="F86" s="832" t="s">
        <v>1258</v>
      </c>
      <c r="G86" s="832" t="s">
        <v>1373</v>
      </c>
      <c r="H86" s="832" t="s">
        <v>586</v>
      </c>
      <c r="I86" s="832" t="s">
        <v>1459</v>
      </c>
      <c r="J86" s="832" t="s">
        <v>1460</v>
      </c>
      <c r="K86" s="832" t="s">
        <v>1461</v>
      </c>
      <c r="L86" s="835">
        <v>46.75</v>
      </c>
      <c r="M86" s="835">
        <v>93.5</v>
      </c>
      <c r="N86" s="832">
        <v>2</v>
      </c>
      <c r="O86" s="836">
        <v>1</v>
      </c>
      <c r="P86" s="835">
        <v>93.5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13</v>
      </c>
      <c r="B87" s="832" t="s">
        <v>1257</v>
      </c>
      <c r="C87" s="832" t="s">
        <v>1263</v>
      </c>
      <c r="D87" s="833" t="s">
        <v>2502</v>
      </c>
      <c r="E87" s="834" t="s">
        <v>1273</v>
      </c>
      <c r="F87" s="832" t="s">
        <v>1258</v>
      </c>
      <c r="G87" s="832" t="s">
        <v>1462</v>
      </c>
      <c r="H87" s="832" t="s">
        <v>586</v>
      </c>
      <c r="I87" s="832" t="s">
        <v>1463</v>
      </c>
      <c r="J87" s="832" t="s">
        <v>1464</v>
      </c>
      <c r="K87" s="832" t="s">
        <v>1465</v>
      </c>
      <c r="L87" s="835">
        <v>140.96</v>
      </c>
      <c r="M87" s="835">
        <v>140.96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13</v>
      </c>
      <c r="B88" s="832" t="s">
        <v>1257</v>
      </c>
      <c r="C88" s="832" t="s">
        <v>1263</v>
      </c>
      <c r="D88" s="833" t="s">
        <v>2502</v>
      </c>
      <c r="E88" s="834" t="s">
        <v>1273</v>
      </c>
      <c r="F88" s="832" t="s">
        <v>1258</v>
      </c>
      <c r="G88" s="832" t="s">
        <v>1466</v>
      </c>
      <c r="H88" s="832" t="s">
        <v>586</v>
      </c>
      <c r="I88" s="832" t="s">
        <v>1467</v>
      </c>
      <c r="J88" s="832" t="s">
        <v>1468</v>
      </c>
      <c r="K88" s="832" t="s">
        <v>1469</v>
      </c>
      <c r="L88" s="835">
        <v>37.68</v>
      </c>
      <c r="M88" s="835">
        <v>113.03999999999999</v>
      </c>
      <c r="N88" s="832">
        <v>3</v>
      </c>
      <c r="O88" s="836">
        <v>1</v>
      </c>
      <c r="P88" s="835">
        <v>113.03999999999999</v>
      </c>
      <c r="Q88" s="837">
        <v>1</v>
      </c>
      <c r="R88" s="832">
        <v>3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13</v>
      </c>
      <c r="B89" s="832" t="s">
        <v>1257</v>
      </c>
      <c r="C89" s="832" t="s">
        <v>1263</v>
      </c>
      <c r="D89" s="833" t="s">
        <v>2502</v>
      </c>
      <c r="E89" s="834" t="s">
        <v>1273</v>
      </c>
      <c r="F89" s="832" t="s">
        <v>1258</v>
      </c>
      <c r="G89" s="832" t="s">
        <v>1470</v>
      </c>
      <c r="H89" s="832" t="s">
        <v>586</v>
      </c>
      <c r="I89" s="832" t="s">
        <v>1471</v>
      </c>
      <c r="J89" s="832" t="s">
        <v>1472</v>
      </c>
      <c r="K89" s="832" t="s">
        <v>1473</v>
      </c>
      <c r="L89" s="835">
        <v>121.07</v>
      </c>
      <c r="M89" s="835">
        <v>4842.7999999999993</v>
      </c>
      <c r="N89" s="832">
        <v>40</v>
      </c>
      <c r="O89" s="836">
        <v>4</v>
      </c>
      <c r="P89" s="835">
        <v>847.4899999999999</v>
      </c>
      <c r="Q89" s="837">
        <v>0.17500000000000002</v>
      </c>
      <c r="R89" s="832">
        <v>7</v>
      </c>
      <c r="S89" s="837">
        <v>0.17499999999999999</v>
      </c>
      <c r="T89" s="836">
        <v>2</v>
      </c>
      <c r="U89" s="838">
        <v>0.5</v>
      </c>
    </row>
    <row r="90" spans="1:21" ht="14.4" customHeight="1" x14ac:dyDescent="0.3">
      <c r="A90" s="831">
        <v>13</v>
      </c>
      <c r="B90" s="832" t="s">
        <v>1257</v>
      </c>
      <c r="C90" s="832" t="s">
        <v>1263</v>
      </c>
      <c r="D90" s="833" t="s">
        <v>2502</v>
      </c>
      <c r="E90" s="834" t="s">
        <v>1273</v>
      </c>
      <c r="F90" s="832" t="s">
        <v>1258</v>
      </c>
      <c r="G90" s="832" t="s">
        <v>1474</v>
      </c>
      <c r="H90" s="832" t="s">
        <v>586</v>
      </c>
      <c r="I90" s="832" t="s">
        <v>1475</v>
      </c>
      <c r="J90" s="832" t="s">
        <v>1476</v>
      </c>
      <c r="K90" s="832" t="s">
        <v>1477</v>
      </c>
      <c r="L90" s="835">
        <v>45.03</v>
      </c>
      <c r="M90" s="835">
        <v>90.06</v>
      </c>
      <c r="N90" s="832">
        <v>2</v>
      </c>
      <c r="O90" s="836">
        <v>1.5</v>
      </c>
      <c r="P90" s="835">
        <v>90.06</v>
      </c>
      <c r="Q90" s="837">
        <v>1</v>
      </c>
      <c r="R90" s="832">
        <v>2</v>
      </c>
      <c r="S90" s="837">
        <v>1</v>
      </c>
      <c r="T90" s="836">
        <v>1.5</v>
      </c>
      <c r="U90" s="838">
        <v>1</v>
      </c>
    </row>
    <row r="91" spans="1:21" ht="14.4" customHeight="1" x14ac:dyDescent="0.3">
      <c r="A91" s="831">
        <v>13</v>
      </c>
      <c r="B91" s="832" t="s">
        <v>1257</v>
      </c>
      <c r="C91" s="832" t="s">
        <v>1263</v>
      </c>
      <c r="D91" s="833" t="s">
        <v>2502</v>
      </c>
      <c r="E91" s="834" t="s">
        <v>1273</v>
      </c>
      <c r="F91" s="832" t="s">
        <v>1258</v>
      </c>
      <c r="G91" s="832" t="s">
        <v>1478</v>
      </c>
      <c r="H91" s="832" t="s">
        <v>586</v>
      </c>
      <c r="I91" s="832" t="s">
        <v>1479</v>
      </c>
      <c r="J91" s="832" t="s">
        <v>973</v>
      </c>
      <c r="K91" s="832" t="s">
        <v>1480</v>
      </c>
      <c r="L91" s="835">
        <v>48.09</v>
      </c>
      <c r="M91" s="835">
        <v>144.27000000000001</v>
      </c>
      <c r="N91" s="832">
        <v>3</v>
      </c>
      <c r="O91" s="836">
        <v>3</v>
      </c>
      <c r="P91" s="835">
        <v>96.18</v>
      </c>
      <c r="Q91" s="837">
        <v>0.66666666666666663</v>
      </c>
      <c r="R91" s="832">
        <v>2</v>
      </c>
      <c r="S91" s="837">
        <v>0.66666666666666663</v>
      </c>
      <c r="T91" s="836">
        <v>2</v>
      </c>
      <c r="U91" s="838">
        <v>0.66666666666666663</v>
      </c>
    </row>
    <row r="92" spans="1:21" ht="14.4" customHeight="1" x14ac:dyDescent="0.3">
      <c r="A92" s="831">
        <v>13</v>
      </c>
      <c r="B92" s="832" t="s">
        <v>1257</v>
      </c>
      <c r="C92" s="832" t="s">
        <v>1263</v>
      </c>
      <c r="D92" s="833" t="s">
        <v>2502</v>
      </c>
      <c r="E92" s="834" t="s">
        <v>1273</v>
      </c>
      <c r="F92" s="832" t="s">
        <v>1258</v>
      </c>
      <c r="G92" s="832" t="s">
        <v>1478</v>
      </c>
      <c r="H92" s="832" t="s">
        <v>586</v>
      </c>
      <c r="I92" s="832" t="s">
        <v>1481</v>
      </c>
      <c r="J92" s="832" t="s">
        <v>1024</v>
      </c>
      <c r="K92" s="832" t="s">
        <v>1482</v>
      </c>
      <c r="L92" s="835">
        <v>89.91</v>
      </c>
      <c r="M92" s="835">
        <v>3146.8499999999995</v>
      </c>
      <c r="N92" s="832">
        <v>35</v>
      </c>
      <c r="O92" s="836">
        <v>23.5</v>
      </c>
      <c r="P92" s="835">
        <v>1438.5599999999997</v>
      </c>
      <c r="Q92" s="837">
        <v>0.45714285714285713</v>
      </c>
      <c r="R92" s="832">
        <v>16</v>
      </c>
      <c r="S92" s="837">
        <v>0.45714285714285713</v>
      </c>
      <c r="T92" s="836">
        <v>11.5</v>
      </c>
      <c r="U92" s="838">
        <v>0.48936170212765956</v>
      </c>
    </row>
    <row r="93" spans="1:21" ht="14.4" customHeight="1" x14ac:dyDescent="0.3">
      <c r="A93" s="831">
        <v>13</v>
      </c>
      <c r="B93" s="832" t="s">
        <v>1257</v>
      </c>
      <c r="C93" s="832" t="s">
        <v>1263</v>
      </c>
      <c r="D93" s="833" t="s">
        <v>2502</v>
      </c>
      <c r="E93" s="834" t="s">
        <v>1273</v>
      </c>
      <c r="F93" s="832" t="s">
        <v>1258</v>
      </c>
      <c r="G93" s="832" t="s">
        <v>1386</v>
      </c>
      <c r="H93" s="832" t="s">
        <v>586</v>
      </c>
      <c r="I93" s="832" t="s">
        <v>1483</v>
      </c>
      <c r="J93" s="832" t="s">
        <v>1388</v>
      </c>
      <c r="K93" s="832" t="s">
        <v>1389</v>
      </c>
      <c r="L93" s="835">
        <v>111.72</v>
      </c>
      <c r="M93" s="835">
        <v>223.44</v>
      </c>
      <c r="N93" s="832">
        <v>2</v>
      </c>
      <c r="O93" s="836">
        <v>0.5</v>
      </c>
      <c r="P93" s="835">
        <v>223.44</v>
      </c>
      <c r="Q93" s="837">
        <v>1</v>
      </c>
      <c r="R93" s="832">
        <v>2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13</v>
      </c>
      <c r="B94" s="832" t="s">
        <v>1257</v>
      </c>
      <c r="C94" s="832" t="s">
        <v>1263</v>
      </c>
      <c r="D94" s="833" t="s">
        <v>2502</v>
      </c>
      <c r="E94" s="834" t="s">
        <v>1273</v>
      </c>
      <c r="F94" s="832" t="s">
        <v>1258</v>
      </c>
      <c r="G94" s="832" t="s">
        <v>1484</v>
      </c>
      <c r="H94" s="832" t="s">
        <v>586</v>
      </c>
      <c r="I94" s="832" t="s">
        <v>1485</v>
      </c>
      <c r="J94" s="832" t="s">
        <v>1486</v>
      </c>
      <c r="K94" s="832" t="s">
        <v>1487</v>
      </c>
      <c r="L94" s="835">
        <v>24.37</v>
      </c>
      <c r="M94" s="835">
        <v>24.37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13</v>
      </c>
      <c r="B95" s="832" t="s">
        <v>1257</v>
      </c>
      <c r="C95" s="832" t="s">
        <v>1263</v>
      </c>
      <c r="D95" s="833" t="s">
        <v>2502</v>
      </c>
      <c r="E95" s="834" t="s">
        <v>1273</v>
      </c>
      <c r="F95" s="832" t="s">
        <v>1258</v>
      </c>
      <c r="G95" s="832" t="s">
        <v>1488</v>
      </c>
      <c r="H95" s="832" t="s">
        <v>586</v>
      </c>
      <c r="I95" s="832" t="s">
        <v>1489</v>
      </c>
      <c r="J95" s="832" t="s">
        <v>1490</v>
      </c>
      <c r="K95" s="832" t="s">
        <v>1491</v>
      </c>
      <c r="L95" s="835">
        <v>0</v>
      </c>
      <c r="M95" s="835">
        <v>0</v>
      </c>
      <c r="N95" s="832">
        <v>2</v>
      </c>
      <c r="O95" s="836">
        <v>1.5</v>
      </c>
      <c r="P95" s="835">
        <v>0</v>
      </c>
      <c r="Q95" s="837"/>
      <c r="R95" s="832">
        <v>1</v>
      </c>
      <c r="S95" s="837">
        <v>0.5</v>
      </c>
      <c r="T95" s="836">
        <v>0.5</v>
      </c>
      <c r="U95" s="838">
        <v>0.33333333333333331</v>
      </c>
    </row>
    <row r="96" spans="1:21" ht="14.4" customHeight="1" x14ac:dyDescent="0.3">
      <c r="A96" s="831">
        <v>13</v>
      </c>
      <c r="B96" s="832" t="s">
        <v>1257</v>
      </c>
      <c r="C96" s="832" t="s">
        <v>1263</v>
      </c>
      <c r="D96" s="833" t="s">
        <v>2502</v>
      </c>
      <c r="E96" s="834" t="s">
        <v>1273</v>
      </c>
      <c r="F96" s="832" t="s">
        <v>1258</v>
      </c>
      <c r="G96" s="832" t="s">
        <v>1390</v>
      </c>
      <c r="H96" s="832" t="s">
        <v>586</v>
      </c>
      <c r="I96" s="832" t="s">
        <v>1391</v>
      </c>
      <c r="J96" s="832" t="s">
        <v>1392</v>
      </c>
      <c r="K96" s="832" t="s">
        <v>1393</v>
      </c>
      <c r="L96" s="835">
        <v>73.989999999999995</v>
      </c>
      <c r="M96" s="835">
        <v>147.97999999999999</v>
      </c>
      <c r="N96" s="832">
        <v>2</v>
      </c>
      <c r="O96" s="836">
        <v>0.5</v>
      </c>
      <c r="P96" s="835">
        <v>147.97999999999999</v>
      </c>
      <c r="Q96" s="837">
        <v>1</v>
      </c>
      <c r="R96" s="832">
        <v>2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13</v>
      </c>
      <c r="B97" s="832" t="s">
        <v>1257</v>
      </c>
      <c r="C97" s="832" t="s">
        <v>1263</v>
      </c>
      <c r="D97" s="833" t="s">
        <v>2502</v>
      </c>
      <c r="E97" s="834" t="s">
        <v>1273</v>
      </c>
      <c r="F97" s="832" t="s">
        <v>1258</v>
      </c>
      <c r="G97" s="832" t="s">
        <v>1394</v>
      </c>
      <c r="H97" s="832" t="s">
        <v>651</v>
      </c>
      <c r="I97" s="832" t="s">
        <v>1395</v>
      </c>
      <c r="J97" s="832" t="s">
        <v>1396</v>
      </c>
      <c r="K97" s="832" t="s">
        <v>1397</v>
      </c>
      <c r="L97" s="835">
        <v>141.25</v>
      </c>
      <c r="M97" s="835">
        <v>2683.75</v>
      </c>
      <c r="N97" s="832">
        <v>19</v>
      </c>
      <c r="O97" s="836">
        <v>7.5</v>
      </c>
      <c r="P97" s="835">
        <v>1130</v>
      </c>
      <c r="Q97" s="837">
        <v>0.42105263157894735</v>
      </c>
      <c r="R97" s="832">
        <v>8</v>
      </c>
      <c r="S97" s="837">
        <v>0.42105263157894735</v>
      </c>
      <c r="T97" s="836">
        <v>4</v>
      </c>
      <c r="U97" s="838">
        <v>0.53333333333333333</v>
      </c>
    </row>
    <row r="98" spans="1:21" ht="14.4" customHeight="1" x14ac:dyDescent="0.3">
      <c r="A98" s="831">
        <v>13</v>
      </c>
      <c r="B98" s="832" t="s">
        <v>1257</v>
      </c>
      <c r="C98" s="832" t="s">
        <v>1263</v>
      </c>
      <c r="D98" s="833" t="s">
        <v>2502</v>
      </c>
      <c r="E98" s="834" t="s">
        <v>1273</v>
      </c>
      <c r="F98" s="832" t="s">
        <v>1258</v>
      </c>
      <c r="G98" s="832" t="s">
        <v>1492</v>
      </c>
      <c r="H98" s="832" t="s">
        <v>586</v>
      </c>
      <c r="I98" s="832" t="s">
        <v>1493</v>
      </c>
      <c r="J98" s="832" t="s">
        <v>1494</v>
      </c>
      <c r="K98" s="832" t="s">
        <v>1495</v>
      </c>
      <c r="L98" s="835">
        <v>7.05</v>
      </c>
      <c r="M98" s="835">
        <v>7.05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13</v>
      </c>
      <c r="B99" s="832" t="s">
        <v>1257</v>
      </c>
      <c r="C99" s="832" t="s">
        <v>1263</v>
      </c>
      <c r="D99" s="833" t="s">
        <v>2502</v>
      </c>
      <c r="E99" s="834" t="s">
        <v>1273</v>
      </c>
      <c r="F99" s="832" t="s">
        <v>1258</v>
      </c>
      <c r="G99" s="832" t="s">
        <v>1496</v>
      </c>
      <c r="H99" s="832" t="s">
        <v>586</v>
      </c>
      <c r="I99" s="832" t="s">
        <v>1497</v>
      </c>
      <c r="J99" s="832" t="s">
        <v>1498</v>
      </c>
      <c r="K99" s="832" t="s">
        <v>1499</v>
      </c>
      <c r="L99" s="835">
        <v>78.33</v>
      </c>
      <c r="M99" s="835">
        <v>313.32</v>
      </c>
      <c r="N99" s="832">
        <v>4</v>
      </c>
      <c r="O99" s="836">
        <v>1.5</v>
      </c>
      <c r="P99" s="835">
        <v>313.32</v>
      </c>
      <c r="Q99" s="837">
        <v>1</v>
      </c>
      <c r="R99" s="832">
        <v>4</v>
      </c>
      <c r="S99" s="837">
        <v>1</v>
      </c>
      <c r="T99" s="836">
        <v>1.5</v>
      </c>
      <c r="U99" s="838">
        <v>1</v>
      </c>
    </row>
    <row r="100" spans="1:21" ht="14.4" customHeight="1" x14ac:dyDescent="0.3">
      <c r="A100" s="831">
        <v>13</v>
      </c>
      <c r="B100" s="832" t="s">
        <v>1257</v>
      </c>
      <c r="C100" s="832" t="s">
        <v>1263</v>
      </c>
      <c r="D100" s="833" t="s">
        <v>2502</v>
      </c>
      <c r="E100" s="834" t="s">
        <v>1273</v>
      </c>
      <c r="F100" s="832" t="s">
        <v>1258</v>
      </c>
      <c r="G100" s="832" t="s">
        <v>1496</v>
      </c>
      <c r="H100" s="832" t="s">
        <v>586</v>
      </c>
      <c r="I100" s="832" t="s">
        <v>1500</v>
      </c>
      <c r="J100" s="832" t="s">
        <v>1501</v>
      </c>
      <c r="K100" s="832" t="s">
        <v>1502</v>
      </c>
      <c r="L100" s="835">
        <v>75.819999999999993</v>
      </c>
      <c r="M100" s="835">
        <v>75.819999999999993</v>
      </c>
      <c r="N100" s="832">
        <v>1</v>
      </c>
      <c r="O100" s="836">
        <v>0.5</v>
      </c>
      <c r="P100" s="835">
        <v>75.819999999999993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13</v>
      </c>
      <c r="B101" s="832" t="s">
        <v>1257</v>
      </c>
      <c r="C101" s="832" t="s">
        <v>1263</v>
      </c>
      <c r="D101" s="833" t="s">
        <v>2502</v>
      </c>
      <c r="E101" s="834" t="s">
        <v>1273</v>
      </c>
      <c r="F101" s="832" t="s">
        <v>1258</v>
      </c>
      <c r="G101" s="832" t="s">
        <v>1402</v>
      </c>
      <c r="H101" s="832" t="s">
        <v>586</v>
      </c>
      <c r="I101" s="832" t="s">
        <v>1503</v>
      </c>
      <c r="J101" s="832" t="s">
        <v>745</v>
      </c>
      <c r="K101" s="832" t="s">
        <v>1504</v>
      </c>
      <c r="L101" s="835">
        <v>16.12</v>
      </c>
      <c r="M101" s="835">
        <v>16.12</v>
      </c>
      <c r="N101" s="832">
        <v>1</v>
      </c>
      <c r="O101" s="836">
        <v>0.5</v>
      </c>
      <c r="P101" s="835">
        <v>16.12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13</v>
      </c>
      <c r="B102" s="832" t="s">
        <v>1257</v>
      </c>
      <c r="C102" s="832" t="s">
        <v>1263</v>
      </c>
      <c r="D102" s="833" t="s">
        <v>2502</v>
      </c>
      <c r="E102" s="834" t="s">
        <v>1273</v>
      </c>
      <c r="F102" s="832" t="s">
        <v>1258</v>
      </c>
      <c r="G102" s="832" t="s">
        <v>1402</v>
      </c>
      <c r="H102" s="832" t="s">
        <v>586</v>
      </c>
      <c r="I102" s="832" t="s">
        <v>1505</v>
      </c>
      <c r="J102" s="832" t="s">
        <v>745</v>
      </c>
      <c r="K102" s="832" t="s">
        <v>1506</v>
      </c>
      <c r="L102" s="835">
        <v>103.67</v>
      </c>
      <c r="M102" s="835">
        <v>311.01</v>
      </c>
      <c r="N102" s="832">
        <v>3</v>
      </c>
      <c r="O102" s="836">
        <v>1.5</v>
      </c>
      <c r="P102" s="835">
        <v>311.01</v>
      </c>
      <c r="Q102" s="837">
        <v>1</v>
      </c>
      <c r="R102" s="832">
        <v>3</v>
      </c>
      <c r="S102" s="837">
        <v>1</v>
      </c>
      <c r="T102" s="836">
        <v>1.5</v>
      </c>
      <c r="U102" s="838">
        <v>1</v>
      </c>
    </row>
    <row r="103" spans="1:21" ht="14.4" customHeight="1" x14ac:dyDescent="0.3">
      <c r="A103" s="831">
        <v>13</v>
      </c>
      <c r="B103" s="832" t="s">
        <v>1257</v>
      </c>
      <c r="C103" s="832" t="s">
        <v>1263</v>
      </c>
      <c r="D103" s="833" t="s">
        <v>2502</v>
      </c>
      <c r="E103" s="834" t="s">
        <v>1273</v>
      </c>
      <c r="F103" s="832" t="s">
        <v>1258</v>
      </c>
      <c r="G103" s="832" t="s">
        <v>1402</v>
      </c>
      <c r="H103" s="832" t="s">
        <v>586</v>
      </c>
      <c r="I103" s="832" t="s">
        <v>1507</v>
      </c>
      <c r="J103" s="832" t="s">
        <v>745</v>
      </c>
      <c r="K103" s="832" t="s">
        <v>1508</v>
      </c>
      <c r="L103" s="835">
        <v>16.12</v>
      </c>
      <c r="M103" s="835">
        <v>16.12</v>
      </c>
      <c r="N103" s="832">
        <v>1</v>
      </c>
      <c r="O103" s="836">
        <v>0.5</v>
      </c>
      <c r="P103" s="835">
        <v>16.12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13</v>
      </c>
      <c r="B104" s="832" t="s">
        <v>1257</v>
      </c>
      <c r="C104" s="832" t="s">
        <v>1263</v>
      </c>
      <c r="D104" s="833" t="s">
        <v>2502</v>
      </c>
      <c r="E104" s="834" t="s">
        <v>1273</v>
      </c>
      <c r="F104" s="832" t="s">
        <v>1258</v>
      </c>
      <c r="G104" s="832" t="s">
        <v>1509</v>
      </c>
      <c r="H104" s="832" t="s">
        <v>586</v>
      </c>
      <c r="I104" s="832" t="s">
        <v>1510</v>
      </c>
      <c r="J104" s="832" t="s">
        <v>1511</v>
      </c>
      <c r="K104" s="832" t="s">
        <v>1512</v>
      </c>
      <c r="L104" s="835">
        <v>0</v>
      </c>
      <c r="M104" s="835">
        <v>0</v>
      </c>
      <c r="N104" s="832">
        <v>2</v>
      </c>
      <c r="O104" s="836">
        <v>0.5</v>
      </c>
      <c r="P104" s="835">
        <v>0</v>
      </c>
      <c r="Q104" s="837"/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13</v>
      </c>
      <c r="B105" s="832" t="s">
        <v>1257</v>
      </c>
      <c r="C105" s="832" t="s">
        <v>1263</v>
      </c>
      <c r="D105" s="833" t="s">
        <v>2502</v>
      </c>
      <c r="E105" s="834" t="s">
        <v>1273</v>
      </c>
      <c r="F105" s="832" t="s">
        <v>1258</v>
      </c>
      <c r="G105" s="832" t="s">
        <v>1513</v>
      </c>
      <c r="H105" s="832" t="s">
        <v>586</v>
      </c>
      <c r="I105" s="832" t="s">
        <v>1514</v>
      </c>
      <c r="J105" s="832" t="s">
        <v>619</v>
      </c>
      <c r="K105" s="832" t="s">
        <v>1515</v>
      </c>
      <c r="L105" s="835">
        <v>108.44</v>
      </c>
      <c r="M105" s="835">
        <v>108.44</v>
      </c>
      <c r="N105" s="832">
        <v>1</v>
      </c>
      <c r="O105" s="836">
        <v>0.5</v>
      </c>
      <c r="P105" s="835">
        <v>108.44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13</v>
      </c>
      <c r="B106" s="832" t="s">
        <v>1257</v>
      </c>
      <c r="C106" s="832" t="s">
        <v>1263</v>
      </c>
      <c r="D106" s="833" t="s">
        <v>2502</v>
      </c>
      <c r="E106" s="834" t="s">
        <v>1273</v>
      </c>
      <c r="F106" s="832" t="s">
        <v>1258</v>
      </c>
      <c r="G106" s="832" t="s">
        <v>1516</v>
      </c>
      <c r="H106" s="832" t="s">
        <v>586</v>
      </c>
      <c r="I106" s="832" t="s">
        <v>1517</v>
      </c>
      <c r="J106" s="832" t="s">
        <v>1518</v>
      </c>
      <c r="K106" s="832" t="s">
        <v>1519</v>
      </c>
      <c r="L106" s="835">
        <v>21.92</v>
      </c>
      <c r="M106" s="835">
        <v>21.92</v>
      </c>
      <c r="N106" s="832">
        <v>1</v>
      </c>
      <c r="O106" s="836">
        <v>0.5</v>
      </c>
      <c r="P106" s="835">
        <v>21.92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13</v>
      </c>
      <c r="B107" s="832" t="s">
        <v>1257</v>
      </c>
      <c r="C107" s="832" t="s">
        <v>1263</v>
      </c>
      <c r="D107" s="833" t="s">
        <v>2502</v>
      </c>
      <c r="E107" s="834" t="s">
        <v>1273</v>
      </c>
      <c r="F107" s="832" t="s">
        <v>1258</v>
      </c>
      <c r="G107" s="832" t="s">
        <v>1516</v>
      </c>
      <c r="H107" s="832" t="s">
        <v>586</v>
      </c>
      <c r="I107" s="832" t="s">
        <v>1520</v>
      </c>
      <c r="J107" s="832" t="s">
        <v>1518</v>
      </c>
      <c r="K107" s="832" t="s">
        <v>1521</v>
      </c>
      <c r="L107" s="835">
        <v>87.67</v>
      </c>
      <c r="M107" s="835">
        <v>87.67</v>
      </c>
      <c r="N107" s="832">
        <v>1</v>
      </c>
      <c r="O107" s="836">
        <v>0.5</v>
      </c>
      <c r="P107" s="835">
        <v>87.67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13</v>
      </c>
      <c r="B108" s="832" t="s">
        <v>1257</v>
      </c>
      <c r="C108" s="832" t="s">
        <v>1263</v>
      </c>
      <c r="D108" s="833" t="s">
        <v>2502</v>
      </c>
      <c r="E108" s="834" t="s">
        <v>1273</v>
      </c>
      <c r="F108" s="832" t="s">
        <v>1258</v>
      </c>
      <c r="G108" s="832" t="s">
        <v>1522</v>
      </c>
      <c r="H108" s="832" t="s">
        <v>586</v>
      </c>
      <c r="I108" s="832" t="s">
        <v>1523</v>
      </c>
      <c r="J108" s="832" t="s">
        <v>1524</v>
      </c>
      <c r="K108" s="832" t="s">
        <v>1525</v>
      </c>
      <c r="L108" s="835">
        <v>0</v>
      </c>
      <c r="M108" s="835">
        <v>0</v>
      </c>
      <c r="N108" s="832">
        <v>2</v>
      </c>
      <c r="O108" s="836">
        <v>0.5</v>
      </c>
      <c r="P108" s="835">
        <v>0</v>
      </c>
      <c r="Q108" s="837"/>
      <c r="R108" s="832">
        <v>2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13</v>
      </c>
      <c r="B109" s="832" t="s">
        <v>1257</v>
      </c>
      <c r="C109" s="832" t="s">
        <v>1263</v>
      </c>
      <c r="D109" s="833" t="s">
        <v>2502</v>
      </c>
      <c r="E109" s="834" t="s">
        <v>1273</v>
      </c>
      <c r="F109" s="832" t="s">
        <v>1258</v>
      </c>
      <c r="G109" s="832" t="s">
        <v>1526</v>
      </c>
      <c r="H109" s="832" t="s">
        <v>586</v>
      </c>
      <c r="I109" s="832" t="s">
        <v>1527</v>
      </c>
      <c r="J109" s="832" t="s">
        <v>1528</v>
      </c>
      <c r="K109" s="832" t="s">
        <v>1529</v>
      </c>
      <c r="L109" s="835">
        <v>243.64</v>
      </c>
      <c r="M109" s="835">
        <v>487.28</v>
      </c>
      <c r="N109" s="832">
        <v>2</v>
      </c>
      <c r="O109" s="836">
        <v>1</v>
      </c>
      <c r="P109" s="835">
        <v>487.28</v>
      </c>
      <c r="Q109" s="837">
        <v>1</v>
      </c>
      <c r="R109" s="832">
        <v>2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13</v>
      </c>
      <c r="B110" s="832" t="s">
        <v>1257</v>
      </c>
      <c r="C110" s="832" t="s">
        <v>1263</v>
      </c>
      <c r="D110" s="833" t="s">
        <v>2502</v>
      </c>
      <c r="E110" s="834" t="s">
        <v>1273</v>
      </c>
      <c r="F110" s="832" t="s">
        <v>1258</v>
      </c>
      <c r="G110" s="832" t="s">
        <v>1530</v>
      </c>
      <c r="H110" s="832" t="s">
        <v>586</v>
      </c>
      <c r="I110" s="832" t="s">
        <v>1531</v>
      </c>
      <c r="J110" s="832" t="s">
        <v>1532</v>
      </c>
      <c r="K110" s="832" t="s">
        <v>1533</v>
      </c>
      <c r="L110" s="835">
        <v>42.54</v>
      </c>
      <c r="M110" s="835">
        <v>85.08</v>
      </c>
      <c r="N110" s="832">
        <v>2</v>
      </c>
      <c r="O110" s="836">
        <v>1</v>
      </c>
      <c r="P110" s="835">
        <v>85.08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13</v>
      </c>
      <c r="B111" s="832" t="s">
        <v>1257</v>
      </c>
      <c r="C111" s="832" t="s">
        <v>1263</v>
      </c>
      <c r="D111" s="833" t="s">
        <v>2502</v>
      </c>
      <c r="E111" s="834" t="s">
        <v>1273</v>
      </c>
      <c r="F111" s="832" t="s">
        <v>1258</v>
      </c>
      <c r="G111" s="832" t="s">
        <v>1534</v>
      </c>
      <c r="H111" s="832" t="s">
        <v>586</v>
      </c>
      <c r="I111" s="832" t="s">
        <v>1535</v>
      </c>
      <c r="J111" s="832" t="s">
        <v>1536</v>
      </c>
      <c r="K111" s="832" t="s">
        <v>1537</v>
      </c>
      <c r="L111" s="835">
        <v>31.32</v>
      </c>
      <c r="M111" s="835">
        <v>62.64</v>
      </c>
      <c r="N111" s="832">
        <v>2</v>
      </c>
      <c r="O111" s="836">
        <v>1</v>
      </c>
      <c r="P111" s="835">
        <v>62.64</v>
      </c>
      <c r="Q111" s="837">
        <v>1</v>
      </c>
      <c r="R111" s="832">
        <v>2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13</v>
      </c>
      <c r="B112" s="832" t="s">
        <v>1257</v>
      </c>
      <c r="C112" s="832" t="s">
        <v>1263</v>
      </c>
      <c r="D112" s="833" t="s">
        <v>2502</v>
      </c>
      <c r="E112" s="834" t="s">
        <v>1273</v>
      </c>
      <c r="F112" s="832" t="s">
        <v>1258</v>
      </c>
      <c r="G112" s="832" t="s">
        <v>1415</v>
      </c>
      <c r="H112" s="832" t="s">
        <v>651</v>
      </c>
      <c r="I112" s="832" t="s">
        <v>1221</v>
      </c>
      <c r="J112" s="832" t="s">
        <v>655</v>
      </c>
      <c r="K112" s="832" t="s">
        <v>1222</v>
      </c>
      <c r="L112" s="835">
        <v>0</v>
      </c>
      <c r="M112" s="835">
        <v>0</v>
      </c>
      <c r="N112" s="832">
        <v>4</v>
      </c>
      <c r="O112" s="836">
        <v>2</v>
      </c>
      <c r="P112" s="835">
        <v>0</v>
      </c>
      <c r="Q112" s="837"/>
      <c r="R112" s="832">
        <v>4</v>
      </c>
      <c r="S112" s="837">
        <v>1</v>
      </c>
      <c r="T112" s="836">
        <v>2</v>
      </c>
      <c r="U112" s="838">
        <v>1</v>
      </c>
    </row>
    <row r="113" spans="1:21" ht="14.4" customHeight="1" x14ac:dyDescent="0.3">
      <c r="A113" s="831">
        <v>13</v>
      </c>
      <c r="B113" s="832" t="s">
        <v>1257</v>
      </c>
      <c r="C113" s="832" t="s">
        <v>1263</v>
      </c>
      <c r="D113" s="833" t="s">
        <v>2502</v>
      </c>
      <c r="E113" s="834" t="s">
        <v>1273</v>
      </c>
      <c r="F113" s="832" t="s">
        <v>1258</v>
      </c>
      <c r="G113" s="832" t="s">
        <v>1415</v>
      </c>
      <c r="H113" s="832" t="s">
        <v>651</v>
      </c>
      <c r="I113" s="832" t="s">
        <v>1225</v>
      </c>
      <c r="J113" s="832" t="s">
        <v>652</v>
      </c>
      <c r="K113" s="832" t="s">
        <v>1226</v>
      </c>
      <c r="L113" s="835">
        <v>0</v>
      </c>
      <c r="M113" s="835">
        <v>0</v>
      </c>
      <c r="N113" s="832">
        <v>2</v>
      </c>
      <c r="O113" s="836">
        <v>1</v>
      </c>
      <c r="P113" s="835">
        <v>0</v>
      </c>
      <c r="Q113" s="837"/>
      <c r="R113" s="832">
        <v>2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13</v>
      </c>
      <c r="B114" s="832" t="s">
        <v>1257</v>
      </c>
      <c r="C114" s="832" t="s">
        <v>1263</v>
      </c>
      <c r="D114" s="833" t="s">
        <v>2502</v>
      </c>
      <c r="E114" s="834" t="s">
        <v>1273</v>
      </c>
      <c r="F114" s="832" t="s">
        <v>1258</v>
      </c>
      <c r="G114" s="832" t="s">
        <v>1415</v>
      </c>
      <c r="H114" s="832" t="s">
        <v>651</v>
      </c>
      <c r="I114" s="832" t="s">
        <v>1227</v>
      </c>
      <c r="J114" s="832" t="s">
        <v>652</v>
      </c>
      <c r="K114" s="832" t="s">
        <v>1228</v>
      </c>
      <c r="L114" s="835">
        <v>0</v>
      </c>
      <c r="M114" s="835">
        <v>0</v>
      </c>
      <c r="N114" s="832">
        <v>1</v>
      </c>
      <c r="O114" s="836">
        <v>0.5</v>
      </c>
      <c r="P114" s="835"/>
      <c r="Q114" s="837"/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13</v>
      </c>
      <c r="B115" s="832" t="s">
        <v>1257</v>
      </c>
      <c r="C115" s="832" t="s">
        <v>1263</v>
      </c>
      <c r="D115" s="833" t="s">
        <v>2502</v>
      </c>
      <c r="E115" s="834" t="s">
        <v>1273</v>
      </c>
      <c r="F115" s="832" t="s">
        <v>1258</v>
      </c>
      <c r="G115" s="832" t="s">
        <v>1538</v>
      </c>
      <c r="H115" s="832" t="s">
        <v>586</v>
      </c>
      <c r="I115" s="832" t="s">
        <v>1539</v>
      </c>
      <c r="J115" s="832" t="s">
        <v>1540</v>
      </c>
      <c r="K115" s="832" t="s">
        <v>1541</v>
      </c>
      <c r="L115" s="835">
        <v>0</v>
      </c>
      <c r="M115" s="835">
        <v>0</v>
      </c>
      <c r="N115" s="832">
        <v>3</v>
      </c>
      <c r="O115" s="836">
        <v>2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13</v>
      </c>
      <c r="B116" s="832" t="s">
        <v>1257</v>
      </c>
      <c r="C116" s="832" t="s">
        <v>1263</v>
      </c>
      <c r="D116" s="833" t="s">
        <v>2502</v>
      </c>
      <c r="E116" s="834" t="s">
        <v>1273</v>
      </c>
      <c r="F116" s="832" t="s">
        <v>1258</v>
      </c>
      <c r="G116" s="832" t="s">
        <v>1542</v>
      </c>
      <c r="H116" s="832" t="s">
        <v>586</v>
      </c>
      <c r="I116" s="832" t="s">
        <v>1543</v>
      </c>
      <c r="J116" s="832" t="s">
        <v>1544</v>
      </c>
      <c r="K116" s="832" t="s">
        <v>1545</v>
      </c>
      <c r="L116" s="835">
        <v>10252.75</v>
      </c>
      <c r="M116" s="835">
        <v>61516.5</v>
      </c>
      <c r="N116" s="832">
        <v>6</v>
      </c>
      <c r="O116" s="836">
        <v>2</v>
      </c>
      <c r="P116" s="835">
        <v>61516.5</v>
      </c>
      <c r="Q116" s="837">
        <v>1</v>
      </c>
      <c r="R116" s="832">
        <v>6</v>
      </c>
      <c r="S116" s="837">
        <v>1</v>
      </c>
      <c r="T116" s="836">
        <v>2</v>
      </c>
      <c r="U116" s="838">
        <v>1</v>
      </c>
    </row>
    <row r="117" spans="1:21" ht="14.4" customHeight="1" x14ac:dyDescent="0.3">
      <c r="A117" s="831">
        <v>13</v>
      </c>
      <c r="B117" s="832" t="s">
        <v>1257</v>
      </c>
      <c r="C117" s="832" t="s">
        <v>1263</v>
      </c>
      <c r="D117" s="833" t="s">
        <v>2502</v>
      </c>
      <c r="E117" s="834" t="s">
        <v>1273</v>
      </c>
      <c r="F117" s="832" t="s">
        <v>1258</v>
      </c>
      <c r="G117" s="832" t="s">
        <v>1546</v>
      </c>
      <c r="H117" s="832" t="s">
        <v>586</v>
      </c>
      <c r="I117" s="832" t="s">
        <v>1547</v>
      </c>
      <c r="J117" s="832" t="s">
        <v>1548</v>
      </c>
      <c r="K117" s="832" t="s">
        <v>1549</v>
      </c>
      <c r="L117" s="835">
        <v>425.12</v>
      </c>
      <c r="M117" s="835">
        <v>850.24</v>
      </c>
      <c r="N117" s="832">
        <v>2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13</v>
      </c>
      <c r="B118" s="832" t="s">
        <v>1257</v>
      </c>
      <c r="C118" s="832" t="s">
        <v>1263</v>
      </c>
      <c r="D118" s="833" t="s">
        <v>2502</v>
      </c>
      <c r="E118" s="834" t="s">
        <v>1273</v>
      </c>
      <c r="F118" s="832" t="s">
        <v>1258</v>
      </c>
      <c r="G118" s="832" t="s">
        <v>1550</v>
      </c>
      <c r="H118" s="832" t="s">
        <v>586</v>
      </c>
      <c r="I118" s="832" t="s">
        <v>1551</v>
      </c>
      <c r="J118" s="832" t="s">
        <v>1552</v>
      </c>
      <c r="K118" s="832" t="s">
        <v>1553</v>
      </c>
      <c r="L118" s="835">
        <v>75.819999999999993</v>
      </c>
      <c r="M118" s="835">
        <v>1137.2999999999997</v>
      </c>
      <c r="N118" s="832">
        <v>15</v>
      </c>
      <c r="O118" s="836">
        <v>13</v>
      </c>
      <c r="P118" s="835">
        <v>758.19999999999982</v>
      </c>
      <c r="Q118" s="837">
        <v>0.66666666666666663</v>
      </c>
      <c r="R118" s="832">
        <v>10</v>
      </c>
      <c r="S118" s="837">
        <v>0.66666666666666663</v>
      </c>
      <c r="T118" s="836">
        <v>8</v>
      </c>
      <c r="U118" s="838">
        <v>0.61538461538461542</v>
      </c>
    </row>
    <row r="119" spans="1:21" ht="14.4" customHeight="1" x14ac:dyDescent="0.3">
      <c r="A119" s="831">
        <v>13</v>
      </c>
      <c r="B119" s="832" t="s">
        <v>1257</v>
      </c>
      <c r="C119" s="832" t="s">
        <v>1263</v>
      </c>
      <c r="D119" s="833" t="s">
        <v>2502</v>
      </c>
      <c r="E119" s="834" t="s">
        <v>1273</v>
      </c>
      <c r="F119" s="832" t="s">
        <v>1258</v>
      </c>
      <c r="G119" s="832" t="s">
        <v>1420</v>
      </c>
      <c r="H119" s="832" t="s">
        <v>651</v>
      </c>
      <c r="I119" s="832" t="s">
        <v>1421</v>
      </c>
      <c r="J119" s="832" t="s">
        <v>952</v>
      </c>
      <c r="K119" s="832" t="s">
        <v>1422</v>
      </c>
      <c r="L119" s="835">
        <v>154.36000000000001</v>
      </c>
      <c r="M119" s="835">
        <v>1543.6</v>
      </c>
      <c r="N119" s="832">
        <v>10</v>
      </c>
      <c r="O119" s="836">
        <v>9.5</v>
      </c>
      <c r="P119" s="835">
        <v>1080.52</v>
      </c>
      <c r="Q119" s="837">
        <v>0.70000000000000007</v>
      </c>
      <c r="R119" s="832">
        <v>7</v>
      </c>
      <c r="S119" s="837">
        <v>0.7</v>
      </c>
      <c r="T119" s="836">
        <v>6.5</v>
      </c>
      <c r="U119" s="838">
        <v>0.68421052631578949</v>
      </c>
    </row>
    <row r="120" spans="1:21" ht="14.4" customHeight="1" x14ac:dyDescent="0.3">
      <c r="A120" s="831">
        <v>13</v>
      </c>
      <c r="B120" s="832" t="s">
        <v>1257</v>
      </c>
      <c r="C120" s="832" t="s">
        <v>1263</v>
      </c>
      <c r="D120" s="833" t="s">
        <v>2502</v>
      </c>
      <c r="E120" s="834" t="s">
        <v>1273</v>
      </c>
      <c r="F120" s="832" t="s">
        <v>1258</v>
      </c>
      <c r="G120" s="832" t="s">
        <v>1420</v>
      </c>
      <c r="H120" s="832" t="s">
        <v>586</v>
      </c>
      <c r="I120" s="832" t="s">
        <v>1426</v>
      </c>
      <c r="J120" s="832" t="s">
        <v>952</v>
      </c>
      <c r="K120" s="832" t="s">
        <v>1422</v>
      </c>
      <c r="L120" s="835">
        <v>154.36000000000001</v>
      </c>
      <c r="M120" s="835">
        <v>154.36000000000001</v>
      </c>
      <c r="N120" s="832">
        <v>1</v>
      </c>
      <c r="O120" s="836">
        <v>1</v>
      </c>
      <c r="P120" s="835">
        <v>154.36000000000001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13</v>
      </c>
      <c r="B121" s="832" t="s">
        <v>1257</v>
      </c>
      <c r="C121" s="832" t="s">
        <v>1263</v>
      </c>
      <c r="D121" s="833" t="s">
        <v>2502</v>
      </c>
      <c r="E121" s="834" t="s">
        <v>1273</v>
      </c>
      <c r="F121" s="832" t="s">
        <v>1258</v>
      </c>
      <c r="G121" s="832" t="s">
        <v>1554</v>
      </c>
      <c r="H121" s="832" t="s">
        <v>586</v>
      </c>
      <c r="I121" s="832" t="s">
        <v>1555</v>
      </c>
      <c r="J121" s="832" t="s">
        <v>1556</v>
      </c>
      <c r="K121" s="832" t="s">
        <v>1557</v>
      </c>
      <c r="L121" s="835">
        <v>0</v>
      </c>
      <c r="M121" s="835">
        <v>0</v>
      </c>
      <c r="N121" s="832">
        <v>4</v>
      </c>
      <c r="O121" s="836">
        <v>1.5</v>
      </c>
      <c r="P121" s="835"/>
      <c r="Q121" s="837"/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13</v>
      </c>
      <c r="B122" s="832" t="s">
        <v>1257</v>
      </c>
      <c r="C122" s="832" t="s">
        <v>1263</v>
      </c>
      <c r="D122" s="833" t="s">
        <v>2502</v>
      </c>
      <c r="E122" s="834" t="s">
        <v>1273</v>
      </c>
      <c r="F122" s="832" t="s">
        <v>1259</v>
      </c>
      <c r="G122" s="832" t="s">
        <v>1431</v>
      </c>
      <c r="H122" s="832" t="s">
        <v>586</v>
      </c>
      <c r="I122" s="832" t="s">
        <v>1558</v>
      </c>
      <c r="J122" s="832" t="s">
        <v>1433</v>
      </c>
      <c r="K122" s="832"/>
      <c r="L122" s="835">
        <v>0</v>
      </c>
      <c r="M122" s="835">
        <v>0</v>
      </c>
      <c r="N122" s="832">
        <v>1</v>
      </c>
      <c r="O122" s="836">
        <v>1</v>
      </c>
      <c r="P122" s="835">
        <v>0</v>
      </c>
      <c r="Q122" s="837"/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13</v>
      </c>
      <c r="B123" s="832" t="s">
        <v>1257</v>
      </c>
      <c r="C123" s="832" t="s">
        <v>1263</v>
      </c>
      <c r="D123" s="833" t="s">
        <v>2502</v>
      </c>
      <c r="E123" s="834" t="s">
        <v>1273</v>
      </c>
      <c r="F123" s="832" t="s">
        <v>1260</v>
      </c>
      <c r="G123" s="832" t="s">
        <v>1559</v>
      </c>
      <c r="H123" s="832" t="s">
        <v>586</v>
      </c>
      <c r="I123" s="832" t="s">
        <v>1560</v>
      </c>
      <c r="J123" s="832" t="s">
        <v>1561</v>
      </c>
      <c r="K123" s="832" t="s">
        <v>1562</v>
      </c>
      <c r="L123" s="835">
        <v>1679</v>
      </c>
      <c r="M123" s="835">
        <v>1679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13</v>
      </c>
      <c r="B124" s="832" t="s">
        <v>1257</v>
      </c>
      <c r="C124" s="832" t="s">
        <v>1263</v>
      </c>
      <c r="D124" s="833" t="s">
        <v>2502</v>
      </c>
      <c r="E124" s="834" t="s">
        <v>1273</v>
      </c>
      <c r="F124" s="832" t="s">
        <v>1260</v>
      </c>
      <c r="G124" s="832" t="s">
        <v>1563</v>
      </c>
      <c r="H124" s="832" t="s">
        <v>586</v>
      </c>
      <c r="I124" s="832" t="s">
        <v>1564</v>
      </c>
      <c r="J124" s="832" t="s">
        <v>1565</v>
      </c>
      <c r="K124" s="832" t="s">
        <v>1566</v>
      </c>
      <c r="L124" s="835">
        <v>1839</v>
      </c>
      <c r="M124" s="835">
        <v>1839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13</v>
      </c>
      <c r="B125" s="832" t="s">
        <v>1257</v>
      </c>
      <c r="C125" s="832" t="s">
        <v>1263</v>
      </c>
      <c r="D125" s="833" t="s">
        <v>2502</v>
      </c>
      <c r="E125" s="834" t="s">
        <v>1274</v>
      </c>
      <c r="F125" s="832" t="s">
        <v>1258</v>
      </c>
      <c r="G125" s="832" t="s">
        <v>1567</v>
      </c>
      <c r="H125" s="832" t="s">
        <v>586</v>
      </c>
      <c r="I125" s="832" t="s">
        <v>1568</v>
      </c>
      <c r="J125" s="832" t="s">
        <v>749</v>
      </c>
      <c r="K125" s="832" t="s">
        <v>1569</v>
      </c>
      <c r="L125" s="835">
        <v>462.73</v>
      </c>
      <c r="M125" s="835">
        <v>462.73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13</v>
      </c>
      <c r="B126" s="832" t="s">
        <v>1257</v>
      </c>
      <c r="C126" s="832" t="s">
        <v>1263</v>
      </c>
      <c r="D126" s="833" t="s">
        <v>2502</v>
      </c>
      <c r="E126" s="834" t="s">
        <v>1274</v>
      </c>
      <c r="F126" s="832" t="s">
        <v>1258</v>
      </c>
      <c r="G126" s="832" t="s">
        <v>1570</v>
      </c>
      <c r="H126" s="832" t="s">
        <v>586</v>
      </c>
      <c r="I126" s="832" t="s">
        <v>1571</v>
      </c>
      <c r="J126" s="832" t="s">
        <v>809</v>
      </c>
      <c r="K126" s="832" t="s">
        <v>1572</v>
      </c>
      <c r="L126" s="835">
        <v>0</v>
      </c>
      <c r="M126" s="835">
        <v>0</v>
      </c>
      <c r="N126" s="832">
        <v>4</v>
      </c>
      <c r="O126" s="836">
        <v>2</v>
      </c>
      <c r="P126" s="835"/>
      <c r="Q126" s="837"/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13</v>
      </c>
      <c r="B127" s="832" t="s">
        <v>1257</v>
      </c>
      <c r="C127" s="832" t="s">
        <v>1263</v>
      </c>
      <c r="D127" s="833" t="s">
        <v>2502</v>
      </c>
      <c r="E127" s="834" t="s">
        <v>1274</v>
      </c>
      <c r="F127" s="832" t="s">
        <v>1258</v>
      </c>
      <c r="G127" s="832" t="s">
        <v>1304</v>
      </c>
      <c r="H127" s="832" t="s">
        <v>651</v>
      </c>
      <c r="I127" s="832" t="s">
        <v>1305</v>
      </c>
      <c r="J127" s="832" t="s">
        <v>1306</v>
      </c>
      <c r="K127" s="832" t="s">
        <v>1307</v>
      </c>
      <c r="L127" s="835">
        <v>119.7</v>
      </c>
      <c r="M127" s="835">
        <v>957.6</v>
      </c>
      <c r="N127" s="832">
        <v>8</v>
      </c>
      <c r="O127" s="836">
        <v>4</v>
      </c>
      <c r="P127" s="835">
        <v>359.1</v>
      </c>
      <c r="Q127" s="837">
        <v>0.375</v>
      </c>
      <c r="R127" s="832">
        <v>3</v>
      </c>
      <c r="S127" s="837">
        <v>0.375</v>
      </c>
      <c r="T127" s="836">
        <v>3</v>
      </c>
      <c r="U127" s="838">
        <v>0.75</v>
      </c>
    </row>
    <row r="128" spans="1:21" ht="14.4" customHeight="1" x14ac:dyDescent="0.3">
      <c r="A128" s="831">
        <v>13</v>
      </c>
      <c r="B128" s="832" t="s">
        <v>1257</v>
      </c>
      <c r="C128" s="832" t="s">
        <v>1263</v>
      </c>
      <c r="D128" s="833" t="s">
        <v>2502</v>
      </c>
      <c r="E128" s="834" t="s">
        <v>1274</v>
      </c>
      <c r="F128" s="832" t="s">
        <v>1258</v>
      </c>
      <c r="G128" s="832" t="s">
        <v>1434</v>
      </c>
      <c r="H128" s="832" t="s">
        <v>586</v>
      </c>
      <c r="I128" s="832" t="s">
        <v>1573</v>
      </c>
      <c r="J128" s="832" t="s">
        <v>1574</v>
      </c>
      <c r="K128" s="832" t="s">
        <v>1575</v>
      </c>
      <c r="L128" s="835">
        <v>201.79</v>
      </c>
      <c r="M128" s="835">
        <v>403.58</v>
      </c>
      <c r="N128" s="832">
        <v>2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13</v>
      </c>
      <c r="B129" s="832" t="s">
        <v>1257</v>
      </c>
      <c r="C129" s="832" t="s">
        <v>1263</v>
      </c>
      <c r="D129" s="833" t="s">
        <v>2502</v>
      </c>
      <c r="E129" s="834" t="s">
        <v>1274</v>
      </c>
      <c r="F129" s="832" t="s">
        <v>1258</v>
      </c>
      <c r="G129" s="832" t="s">
        <v>1315</v>
      </c>
      <c r="H129" s="832" t="s">
        <v>586</v>
      </c>
      <c r="I129" s="832" t="s">
        <v>1438</v>
      </c>
      <c r="J129" s="832" t="s">
        <v>642</v>
      </c>
      <c r="K129" s="832" t="s">
        <v>643</v>
      </c>
      <c r="L129" s="835">
        <v>103.8</v>
      </c>
      <c r="M129" s="835">
        <v>103.8</v>
      </c>
      <c r="N129" s="832">
        <v>1</v>
      </c>
      <c r="O129" s="836">
        <v>1</v>
      </c>
      <c r="P129" s="835">
        <v>103.8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13</v>
      </c>
      <c r="B130" s="832" t="s">
        <v>1257</v>
      </c>
      <c r="C130" s="832" t="s">
        <v>1263</v>
      </c>
      <c r="D130" s="833" t="s">
        <v>2502</v>
      </c>
      <c r="E130" s="834" t="s">
        <v>1274</v>
      </c>
      <c r="F130" s="832" t="s">
        <v>1258</v>
      </c>
      <c r="G130" s="832" t="s">
        <v>1315</v>
      </c>
      <c r="H130" s="832" t="s">
        <v>651</v>
      </c>
      <c r="I130" s="832" t="s">
        <v>1576</v>
      </c>
      <c r="J130" s="832" t="s">
        <v>1440</v>
      </c>
      <c r="K130" s="832" t="s">
        <v>643</v>
      </c>
      <c r="L130" s="835">
        <v>103.8</v>
      </c>
      <c r="M130" s="835">
        <v>207.6</v>
      </c>
      <c r="N130" s="832">
        <v>2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13</v>
      </c>
      <c r="B131" s="832" t="s">
        <v>1257</v>
      </c>
      <c r="C131" s="832" t="s">
        <v>1263</v>
      </c>
      <c r="D131" s="833" t="s">
        <v>2502</v>
      </c>
      <c r="E131" s="834" t="s">
        <v>1274</v>
      </c>
      <c r="F131" s="832" t="s">
        <v>1258</v>
      </c>
      <c r="G131" s="832" t="s">
        <v>1315</v>
      </c>
      <c r="H131" s="832" t="s">
        <v>586</v>
      </c>
      <c r="I131" s="832" t="s">
        <v>1318</v>
      </c>
      <c r="J131" s="832" t="s">
        <v>1233</v>
      </c>
      <c r="K131" s="832" t="s">
        <v>1319</v>
      </c>
      <c r="L131" s="835">
        <v>129.75</v>
      </c>
      <c r="M131" s="835">
        <v>389.25</v>
      </c>
      <c r="N131" s="832">
        <v>3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13</v>
      </c>
      <c r="B132" s="832" t="s">
        <v>1257</v>
      </c>
      <c r="C132" s="832" t="s">
        <v>1263</v>
      </c>
      <c r="D132" s="833" t="s">
        <v>2502</v>
      </c>
      <c r="E132" s="834" t="s">
        <v>1274</v>
      </c>
      <c r="F132" s="832" t="s">
        <v>1258</v>
      </c>
      <c r="G132" s="832" t="s">
        <v>1315</v>
      </c>
      <c r="H132" s="832" t="s">
        <v>651</v>
      </c>
      <c r="I132" s="832" t="s">
        <v>1320</v>
      </c>
      <c r="J132" s="832" t="s">
        <v>1321</v>
      </c>
      <c r="K132" s="832" t="s">
        <v>1319</v>
      </c>
      <c r="L132" s="835">
        <v>129.75</v>
      </c>
      <c r="M132" s="835">
        <v>259.5</v>
      </c>
      <c r="N132" s="832">
        <v>2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13</v>
      </c>
      <c r="B133" s="832" t="s">
        <v>1257</v>
      </c>
      <c r="C133" s="832" t="s">
        <v>1263</v>
      </c>
      <c r="D133" s="833" t="s">
        <v>2502</v>
      </c>
      <c r="E133" s="834" t="s">
        <v>1274</v>
      </c>
      <c r="F133" s="832" t="s">
        <v>1258</v>
      </c>
      <c r="G133" s="832" t="s">
        <v>1577</v>
      </c>
      <c r="H133" s="832" t="s">
        <v>586</v>
      </c>
      <c r="I133" s="832" t="s">
        <v>1578</v>
      </c>
      <c r="J133" s="832" t="s">
        <v>1579</v>
      </c>
      <c r="K133" s="832" t="s">
        <v>1580</v>
      </c>
      <c r="L133" s="835">
        <v>0</v>
      </c>
      <c r="M133" s="835">
        <v>0</v>
      </c>
      <c r="N133" s="832">
        <v>2</v>
      </c>
      <c r="O133" s="836">
        <v>1.5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13</v>
      </c>
      <c r="B134" s="832" t="s">
        <v>1257</v>
      </c>
      <c r="C134" s="832" t="s">
        <v>1263</v>
      </c>
      <c r="D134" s="833" t="s">
        <v>2502</v>
      </c>
      <c r="E134" s="834" t="s">
        <v>1274</v>
      </c>
      <c r="F134" s="832" t="s">
        <v>1258</v>
      </c>
      <c r="G134" s="832" t="s">
        <v>1328</v>
      </c>
      <c r="H134" s="832" t="s">
        <v>586</v>
      </c>
      <c r="I134" s="832" t="s">
        <v>1581</v>
      </c>
      <c r="J134" s="832" t="s">
        <v>1582</v>
      </c>
      <c r="K134" s="832" t="s">
        <v>1583</v>
      </c>
      <c r="L134" s="835">
        <v>42.63</v>
      </c>
      <c r="M134" s="835">
        <v>170.52</v>
      </c>
      <c r="N134" s="832">
        <v>4</v>
      </c>
      <c r="O134" s="836">
        <v>1.5</v>
      </c>
      <c r="P134" s="835">
        <v>170.52</v>
      </c>
      <c r="Q134" s="837">
        <v>1</v>
      </c>
      <c r="R134" s="832">
        <v>4</v>
      </c>
      <c r="S134" s="837">
        <v>1</v>
      </c>
      <c r="T134" s="836">
        <v>1.5</v>
      </c>
      <c r="U134" s="838">
        <v>1</v>
      </c>
    </row>
    <row r="135" spans="1:21" ht="14.4" customHeight="1" x14ac:dyDescent="0.3">
      <c r="A135" s="831">
        <v>13</v>
      </c>
      <c r="B135" s="832" t="s">
        <v>1257</v>
      </c>
      <c r="C135" s="832" t="s">
        <v>1263</v>
      </c>
      <c r="D135" s="833" t="s">
        <v>2502</v>
      </c>
      <c r="E135" s="834" t="s">
        <v>1274</v>
      </c>
      <c r="F135" s="832" t="s">
        <v>1258</v>
      </c>
      <c r="G135" s="832" t="s">
        <v>1328</v>
      </c>
      <c r="H135" s="832" t="s">
        <v>651</v>
      </c>
      <c r="I135" s="832" t="s">
        <v>1147</v>
      </c>
      <c r="J135" s="832" t="s">
        <v>1148</v>
      </c>
      <c r="K135" s="832" t="s">
        <v>1149</v>
      </c>
      <c r="L135" s="835">
        <v>170.52</v>
      </c>
      <c r="M135" s="835">
        <v>2046.24</v>
      </c>
      <c r="N135" s="832">
        <v>12</v>
      </c>
      <c r="O135" s="836">
        <v>5.5</v>
      </c>
      <c r="P135" s="835">
        <v>2046.24</v>
      </c>
      <c r="Q135" s="837">
        <v>1</v>
      </c>
      <c r="R135" s="832">
        <v>12</v>
      </c>
      <c r="S135" s="837">
        <v>1</v>
      </c>
      <c r="T135" s="836">
        <v>5.5</v>
      </c>
      <c r="U135" s="838">
        <v>1</v>
      </c>
    </row>
    <row r="136" spans="1:21" ht="14.4" customHeight="1" x14ac:dyDescent="0.3">
      <c r="A136" s="831">
        <v>13</v>
      </c>
      <c r="B136" s="832" t="s">
        <v>1257</v>
      </c>
      <c r="C136" s="832" t="s">
        <v>1263</v>
      </c>
      <c r="D136" s="833" t="s">
        <v>2502</v>
      </c>
      <c r="E136" s="834" t="s">
        <v>1274</v>
      </c>
      <c r="F136" s="832" t="s">
        <v>1258</v>
      </c>
      <c r="G136" s="832" t="s">
        <v>1328</v>
      </c>
      <c r="H136" s="832" t="s">
        <v>651</v>
      </c>
      <c r="I136" s="832" t="s">
        <v>1329</v>
      </c>
      <c r="J136" s="832" t="s">
        <v>1148</v>
      </c>
      <c r="K136" s="832" t="s">
        <v>1327</v>
      </c>
      <c r="L136" s="835">
        <v>85.27</v>
      </c>
      <c r="M136" s="835">
        <v>682.16</v>
      </c>
      <c r="N136" s="832">
        <v>8</v>
      </c>
      <c r="O136" s="836">
        <v>4</v>
      </c>
      <c r="P136" s="835">
        <v>170.54</v>
      </c>
      <c r="Q136" s="837">
        <v>0.25</v>
      </c>
      <c r="R136" s="832">
        <v>2</v>
      </c>
      <c r="S136" s="837">
        <v>0.25</v>
      </c>
      <c r="T136" s="836">
        <v>1</v>
      </c>
      <c r="U136" s="838">
        <v>0.25</v>
      </c>
    </row>
    <row r="137" spans="1:21" ht="14.4" customHeight="1" x14ac:dyDescent="0.3">
      <c r="A137" s="831">
        <v>13</v>
      </c>
      <c r="B137" s="832" t="s">
        <v>1257</v>
      </c>
      <c r="C137" s="832" t="s">
        <v>1263</v>
      </c>
      <c r="D137" s="833" t="s">
        <v>2502</v>
      </c>
      <c r="E137" s="834" t="s">
        <v>1274</v>
      </c>
      <c r="F137" s="832" t="s">
        <v>1258</v>
      </c>
      <c r="G137" s="832" t="s">
        <v>1584</v>
      </c>
      <c r="H137" s="832" t="s">
        <v>651</v>
      </c>
      <c r="I137" s="832" t="s">
        <v>1585</v>
      </c>
      <c r="J137" s="832" t="s">
        <v>922</v>
      </c>
      <c r="K137" s="832" t="s">
        <v>1586</v>
      </c>
      <c r="L137" s="835">
        <v>0</v>
      </c>
      <c r="M137" s="835">
        <v>0</v>
      </c>
      <c r="N137" s="832">
        <v>1</v>
      </c>
      <c r="O137" s="836">
        <v>0.5</v>
      </c>
      <c r="P137" s="835">
        <v>0</v>
      </c>
      <c r="Q137" s="837"/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13</v>
      </c>
      <c r="B138" s="832" t="s">
        <v>1257</v>
      </c>
      <c r="C138" s="832" t="s">
        <v>1263</v>
      </c>
      <c r="D138" s="833" t="s">
        <v>2502</v>
      </c>
      <c r="E138" s="834" t="s">
        <v>1274</v>
      </c>
      <c r="F138" s="832" t="s">
        <v>1258</v>
      </c>
      <c r="G138" s="832" t="s">
        <v>1584</v>
      </c>
      <c r="H138" s="832" t="s">
        <v>651</v>
      </c>
      <c r="I138" s="832" t="s">
        <v>1239</v>
      </c>
      <c r="J138" s="832" t="s">
        <v>922</v>
      </c>
      <c r="K138" s="832" t="s">
        <v>1240</v>
      </c>
      <c r="L138" s="835">
        <v>58.77</v>
      </c>
      <c r="M138" s="835">
        <v>176.31</v>
      </c>
      <c r="N138" s="832">
        <v>3</v>
      </c>
      <c r="O138" s="836">
        <v>2</v>
      </c>
      <c r="P138" s="835">
        <v>176.31</v>
      </c>
      <c r="Q138" s="837">
        <v>1</v>
      </c>
      <c r="R138" s="832">
        <v>3</v>
      </c>
      <c r="S138" s="837">
        <v>1</v>
      </c>
      <c r="T138" s="836">
        <v>2</v>
      </c>
      <c r="U138" s="838">
        <v>1</v>
      </c>
    </row>
    <row r="139" spans="1:21" ht="14.4" customHeight="1" x14ac:dyDescent="0.3">
      <c r="A139" s="831">
        <v>13</v>
      </c>
      <c r="B139" s="832" t="s">
        <v>1257</v>
      </c>
      <c r="C139" s="832" t="s">
        <v>1263</v>
      </c>
      <c r="D139" s="833" t="s">
        <v>2502</v>
      </c>
      <c r="E139" s="834" t="s">
        <v>1274</v>
      </c>
      <c r="F139" s="832" t="s">
        <v>1258</v>
      </c>
      <c r="G139" s="832" t="s">
        <v>1334</v>
      </c>
      <c r="H139" s="832" t="s">
        <v>586</v>
      </c>
      <c r="I139" s="832" t="s">
        <v>1335</v>
      </c>
      <c r="J139" s="832" t="s">
        <v>1336</v>
      </c>
      <c r="K139" s="832" t="s">
        <v>659</v>
      </c>
      <c r="L139" s="835">
        <v>75.819999999999993</v>
      </c>
      <c r="M139" s="835">
        <v>303.27999999999997</v>
      </c>
      <c r="N139" s="832">
        <v>4</v>
      </c>
      <c r="O139" s="836">
        <v>1.5</v>
      </c>
      <c r="P139" s="835">
        <v>303.27999999999997</v>
      </c>
      <c r="Q139" s="837">
        <v>1</v>
      </c>
      <c r="R139" s="832">
        <v>4</v>
      </c>
      <c r="S139" s="837">
        <v>1</v>
      </c>
      <c r="T139" s="836">
        <v>1.5</v>
      </c>
      <c r="U139" s="838">
        <v>1</v>
      </c>
    </row>
    <row r="140" spans="1:21" ht="14.4" customHeight="1" x14ac:dyDescent="0.3">
      <c r="A140" s="831">
        <v>13</v>
      </c>
      <c r="B140" s="832" t="s">
        <v>1257</v>
      </c>
      <c r="C140" s="832" t="s">
        <v>1263</v>
      </c>
      <c r="D140" s="833" t="s">
        <v>2502</v>
      </c>
      <c r="E140" s="834" t="s">
        <v>1274</v>
      </c>
      <c r="F140" s="832" t="s">
        <v>1258</v>
      </c>
      <c r="G140" s="832" t="s">
        <v>1587</v>
      </c>
      <c r="H140" s="832" t="s">
        <v>586</v>
      </c>
      <c r="I140" s="832" t="s">
        <v>1588</v>
      </c>
      <c r="J140" s="832" t="s">
        <v>1589</v>
      </c>
      <c r="K140" s="832" t="s">
        <v>1590</v>
      </c>
      <c r="L140" s="835">
        <v>123.2</v>
      </c>
      <c r="M140" s="835">
        <v>123.2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13</v>
      </c>
      <c r="B141" s="832" t="s">
        <v>1257</v>
      </c>
      <c r="C141" s="832" t="s">
        <v>1263</v>
      </c>
      <c r="D141" s="833" t="s">
        <v>2502</v>
      </c>
      <c r="E141" s="834" t="s">
        <v>1274</v>
      </c>
      <c r="F141" s="832" t="s">
        <v>1258</v>
      </c>
      <c r="G141" s="832" t="s">
        <v>1342</v>
      </c>
      <c r="H141" s="832" t="s">
        <v>586</v>
      </c>
      <c r="I141" s="832" t="s">
        <v>1350</v>
      </c>
      <c r="J141" s="832" t="s">
        <v>1351</v>
      </c>
      <c r="K141" s="832" t="s">
        <v>1352</v>
      </c>
      <c r="L141" s="835">
        <v>11.75</v>
      </c>
      <c r="M141" s="835">
        <v>11.75</v>
      </c>
      <c r="N141" s="832">
        <v>1</v>
      </c>
      <c r="O141" s="836">
        <v>0.5</v>
      </c>
      <c r="P141" s="835">
        <v>11.75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13</v>
      </c>
      <c r="B142" s="832" t="s">
        <v>1257</v>
      </c>
      <c r="C142" s="832" t="s">
        <v>1263</v>
      </c>
      <c r="D142" s="833" t="s">
        <v>2502</v>
      </c>
      <c r="E142" s="834" t="s">
        <v>1274</v>
      </c>
      <c r="F142" s="832" t="s">
        <v>1258</v>
      </c>
      <c r="G142" s="832" t="s">
        <v>1342</v>
      </c>
      <c r="H142" s="832" t="s">
        <v>586</v>
      </c>
      <c r="I142" s="832" t="s">
        <v>1452</v>
      </c>
      <c r="J142" s="832" t="s">
        <v>1351</v>
      </c>
      <c r="K142" s="832" t="s">
        <v>1453</v>
      </c>
      <c r="L142" s="835">
        <v>23.51</v>
      </c>
      <c r="M142" s="835">
        <v>23.51</v>
      </c>
      <c r="N142" s="832">
        <v>1</v>
      </c>
      <c r="O142" s="836">
        <v>0.5</v>
      </c>
      <c r="P142" s="835">
        <v>23.51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13</v>
      </c>
      <c r="B143" s="832" t="s">
        <v>1257</v>
      </c>
      <c r="C143" s="832" t="s">
        <v>1263</v>
      </c>
      <c r="D143" s="833" t="s">
        <v>2502</v>
      </c>
      <c r="E143" s="834" t="s">
        <v>1274</v>
      </c>
      <c r="F143" s="832" t="s">
        <v>1258</v>
      </c>
      <c r="G143" s="832" t="s">
        <v>1342</v>
      </c>
      <c r="H143" s="832" t="s">
        <v>651</v>
      </c>
      <c r="I143" s="832" t="s">
        <v>1353</v>
      </c>
      <c r="J143" s="832" t="s">
        <v>1354</v>
      </c>
      <c r="K143" s="832" t="s">
        <v>1355</v>
      </c>
      <c r="L143" s="835">
        <v>58.77</v>
      </c>
      <c r="M143" s="835">
        <v>117.54</v>
      </c>
      <c r="N143" s="832">
        <v>2</v>
      </c>
      <c r="O143" s="836">
        <v>1</v>
      </c>
      <c r="P143" s="835">
        <v>58.77</v>
      </c>
      <c r="Q143" s="837">
        <v>0.5</v>
      </c>
      <c r="R143" s="832">
        <v>1</v>
      </c>
      <c r="S143" s="837">
        <v>0.5</v>
      </c>
      <c r="T143" s="836">
        <v>0.5</v>
      </c>
      <c r="U143" s="838">
        <v>0.5</v>
      </c>
    </row>
    <row r="144" spans="1:21" ht="14.4" customHeight="1" x14ac:dyDescent="0.3">
      <c r="A144" s="831">
        <v>13</v>
      </c>
      <c r="B144" s="832" t="s">
        <v>1257</v>
      </c>
      <c r="C144" s="832" t="s">
        <v>1263</v>
      </c>
      <c r="D144" s="833" t="s">
        <v>2502</v>
      </c>
      <c r="E144" s="834" t="s">
        <v>1274</v>
      </c>
      <c r="F144" s="832" t="s">
        <v>1258</v>
      </c>
      <c r="G144" s="832" t="s">
        <v>1342</v>
      </c>
      <c r="H144" s="832" t="s">
        <v>651</v>
      </c>
      <c r="I144" s="832" t="s">
        <v>1356</v>
      </c>
      <c r="J144" s="832" t="s">
        <v>1354</v>
      </c>
      <c r="K144" s="832" t="s">
        <v>1357</v>
      </c>
      <c r="L144" s="835">
        <v>97.96</v>
      </c>
      <c r="M144" s="835">
        <v>97.96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13</v>
      </c>
      <c r="B145" s="832" t="s">
        <v>1257</v>
      </c>
      <c r="C145" s="832" t="s">
        <v>1263</v>
      </c>
      <c r="D145" s="833" t="s">
        <v>2502</v>
      </c>
      <c r="E145" s="834" t="s">
        <v>1274</v>
      </c>
      <c r="F145" s="832" t="s">
        <v>1258</v>
      </c>
      <c r="G145" s="832" t="s">
        <v>1342</v>
      </c>
      <c r="H145" s="832" t="s">
        <v>651</v>
      </c>
      <c r="I145" s="832" t="s">
        <v>1358</v>
      </c>
      <c r="J145" s="832" t="s">
        <v>1354</v>
      </c>
      <c r="K145" s="832" t="s">
        <v>1359</v>
      </c>
      <c r="L145" s="835">
        <v>19.59</v>
      </c>
      <c r="M145" s="835">
        <v>19.59</v>
      </c>
      <c r="N145" s="832">
        <v>1</v>
      </c>
      <c r="O145" s="836">
        <v>0.5</v>
      </c>
      <c r="P145" s="835">
        <v>19.59</v>
      </c>
      <c r="Q145" s="837">
        <v>1</v>
      </c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13</v>
      </c>
      <c r="B146" s="832" t="s">
        <v>1257</v>
      </c>
      <c r="C146" s="832" t="s">
        <v>1263</v>
      </c>
      <c r="D146" s="833" t="s">
        <v>2502</v>
      </c>
      <c r="E146" s="834" t="s">
        <v>1274</v>
      </c>
      <c r="F146" s="832" t="s">
        <v>1258</v>
      </c>
      <c r="G146" s="832" t="s">
        <v>1360</v>
      </c>
      <c r="H146" s="832" t="s">
        <v>586</v>
      </c>
      <c r="I146" s="832" t="s">
        <v>1363</v>
      </c>
      <c r="J146" s="832" t="s">
        <v>840</v>
      </c>
      <c r="K146" s="832" t="s">
        <v>1364</v>
      </c>
      <c r="L146" s="835">
        <v>147.85</v>
      </c>
      <c r="M146" s="835">
        <v>591.4</v>
      </c>
      <c r="N146" s="832">
        <v>4</v>
      </c>
      <c r="O146" s="836">
        <v>2.5</v>
      </c>
      <c r="P146" s="835">
        <v>147.85</v>
      </c>
      <c r="Q146" s="837">
        <v>0.25</v>
      </c>
      <c r="R146" s="832">
        <v>1</v>
      </c>
      <c r="S146" s="837">
        <v>0.25</v>
      </c>
      <c r="T146" s="836">
        <v>1</v>
      </c>
      <c r="U146" s="838">
        <v>0.4</v>
      </c>
    </row>
    <row r="147" spans="1:21" ht="14.4" customHeight="1" x14ac:dyDescent="0.3">
      <c r="A147" s="831">
        <v>13</v>
      </c>
      <c r="B147" s="832" t="s">
        <v>1257</v>
      </c>
      <c r="C147" s="832" t="s">
        <v>1263</v>
      </c>
      <c r="D147" s="833" t="s">
        <v>2502</v>
      </c>
      <c r="E147" s="834" t="s">
        <v>1274</v>
      </c>
      <c r="F147" s="832" t="s">
        <v>1258</v>
      </c>
      <c r="G147" s="832" t="s">
        <v>1365</v>
      </c>
      <c r="H147" s="832" t="s">
        <v>586</v>
      </c>
      <c r="I147" s="832" t="s">
        <v>1366</v>
      </c>
      <c r="J147" s="832" t="s">
        <v>1367</v>
      </c>
      <c r="K147" s="832" t="s">
        <v>1368</v>
      </c>
      <c r="L147" s="835">
        <v>0</v>
      </c>
      <c r="M147" s="835">
        <v>0</v>
      </c>
      <c r="N147" s="832">
        <v>5</v>
      </c>
      <c r="O147" s="836">
        <v>3.5</v>
      </c>
      <c r="P147" s="835">
        <v>0</v>
      </c>
      <c r="Q147" s="837"/>
      <c r="R147" s="832">
        <v>3</v>
      </c>
      <c r="S147" s="837">
        <v>0.6</v>
      </c>
      <c r="T147" s="836">
        <v>1.5</v>
      </c>
      <c r="U147" s="838">
        <v>0.42857142857142855</v>
      </c>
    </row>
    <row r="148" spans="1:21" ht="14.4" customHeight="1" x14ac:dyDescent="0.3">
      <c r="A148" s="831">
        <v>13</v>
      </c>
      <c r="B148" s="832" t="s">
        <v>1257</v>
      </c>
      <c r="C148" s="832" t="s">
        <v>1263</v>
      </c>
      <c r="D148" s="833" t="s">
        <v>2502</v>
      </c>
      <c r="E148" s="834" t="s">
        <v>1274</v>
      </c>
      <c r="F148" s="832" t="s">
        <v>1258</v>
      </c>
      <c r="G148" s="832" t="s">
        <v>1591</v>
      </c>
      <c r="H148" s="832" t="s">
        <v>586</v>
      </c>
      <c r="I148" s="832" t="s">
        <v>1592</v>
      </c>
      <c r="J148" s="832" t="s">
        <v>1593</v>
      </c>
      <c r="K148" s="832" t="s">
        <v>1594</v>
      </c>
      <c r="L148" s="835">
        <v>47.46</v>
      </c>
      <c r="M148" s="835">
        <v>94.92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13</v>
      </c>
      <c r="B149" s="832" t="s">
        <v>1257</v>
      </c>
      <c r="C149" s="832" t="s">
        <v>1263</v>
      </c>
      <c r="D149" s="833" t="s">
        <v>2502</v>
      </c>
      <c r="E149" s="834" t="s">
        <v>1274</v>
      </c>
      <c r="F149" s="832" t="s">
        <v>1258</v>
      </c>
      <c r="G149" s="832" t="s">
        <v>1595</v>
      </c>
      <c r="H149" s="832" t="s">
        <v>586</v>
      </c>
      <c r="I149" s="832" t="s">
        <v>1596</v>
      </c>
      <c r="J149" s="832" t="s">
        <v>1597</v>
      </c>
      <c r="K149" s="832" t="s">
        <v>1598</v>
      </c>
      <c r="L149" s="835">
        <v>37.520000000000003</v>
      </c>
      <c r="M149" s="835">
        <v>37.520000000000003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13</v>
      </c>
      <c r="B150" s="832" t="s">
        <v>1257</v>
      </c>
      <c r="C150" s="832" t="s">
        <v>1263</v>
      </c>
      <c r="D150" s="833" t="s">
        <v>2502</v>
      </c>
      <c r="E150" s="834" t="s">
        <v>1274</v>
      </c>
      <c r="F150" s="832" t="s">
        <v>1258</v>
      </c>
      <c r="G150" s="832" t="s">
        <v>1599</v>
      </c>
      <c r="H150" s="832" t="s">
        <v>586</v>
      </c>
      <c r="I150" s="832" t="s">
        <v>1600</v>
      </c>
      <c r="J150" s="832" t="s">
        <v>1601</v>
      </c>
      <c r="K150" s="832" t="s">
        <v>1602</v>
      </c>
      <c r="L150" s="835">
        <v>243.53</v>
      </c>
      <c r="M150" s="835">
        <v>243.53</v>
      </c>
      <c r="N150" s="832">
        <v>1</v>
      </c>
      <c r="O150" s="836">
        <v>1</v>
      </c>
      <c r="P150" s="835">
        <v>243.53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13</v>
      </c>
      <c r="B151" s="832" t="s">
        <v>1257</v>
      </c>
      <c r="C151" s="832" t="s">
        <v>1263</v>
      </c>
      <c r="D151" s="833" t="s">
        <v>2502</v>
      </c>
      <c r="E151" s="834" t="s">
        <v>1274</v>
      </c>
      <c r="F151" s="832" t="s">
        <v>1258</v>
      </c>
      <c r="G151" s="832" t="s">
        <v>1382</v>
      </c>
      <c r="H151" s="832" t="s">
        <v>586</v>
      </c>
      <c r="I151" s="832" t="s">
        <v>1383</v>
      </c>
      <c r="J151" s="832" t="s">
        <v>1384</v>
      </c>
      <c r="K151" s="832" t="s">
        <v>1385</v>
      </c>
      <c r="L151" s="835">
        <v>121.07</v>
      </c>
      <c r="M151" s="835">
        <v>1331.7699999999998</v>
      </c>
      <c r="N151" s="832">
        <v>11</v>
      </c>
      <c r="O151" s="836">
        <v>7.5</v>
      </c>
      <c r="P151" s="835">
        <v>847.48999999999978</v>
      </c>
      <c r="Q151" s="837">
        <v>0.63636363636363635</v>
      </c>
      <c r="R151" s="832">
        <v>7</v>
      </c>
      <c r="S151" s="837">
        <v>0.63636363636363635</v>
      </c>
      <c r="T151" s="836">
        <v>5</v>
      </c>
      <c r="U151" s="838">
        <v>0.66666666666666663</v>
      </c>
    </row>
    <row r="152" spans="1:21" ht="14.4" customHeight="1" x14ac:dyDescent="0.3">
      <c r="A152" s="831">
        <v>13</v>
      </c>
      <c r="B152" s="832" t="s">
        <v>1257</v>
      </c>
      <c r="C152" s="832" t="s">
        <v>1263</v>
      </c>
      <c r="D152" s="833" t="s">
        <v>2502</v>
      </c>
      <c r="E152" s="834" t="s">
        <v>1274</v>
      </c>
      <c r="F152" s="832" t="s">
        <v>1258</v>
      </c>
      <c r="G152" s="832" t="s">
        <v>1603</v>
      </c>
      <c r="H152" s="832" t="s">
        <v>586</v>
      </c>
      <c r="I152" s="832" t="s">
        <v>1604</v>
      </c>
      <c r="J152" s="832" t="s">
        <v>909</v>
      </c>
      <c r="K152" s="832" t="s">
        <v>1605</v>
      </c>
      <c r="L152" s="835">
        <v>94.7</v>
      </c>
      <c r="M152" s="835">
        <v>189.4</v>
      </c>
      <c r="N152" s="832">
        <v>2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13</v>
      </c>
      <c r="B153" s="832" t="s">
        <v>1257</v>
      </c>
      <c r="C153" s="832" t="s">
        <v>1263</v>
      </c>
      <c r="D153" s="833" t="s">
        <v>2502</v>
      </c>
      <c r="E153" s="834" t="s">
        <v>1274</v>
      </c>
      <c r="F153" s="832" t="s">
        <v>1258</v>
      </c>
      <c r="G153" s="832" t="s">
        <v>1478</v>
      </c>
      <c r="H153" s="832" t="s">
        <v>586</v>
      </c>
      <c r="I153" s="832" t="s">
        <v>1479</v>
      </c>
      <c r="J153" s="832" t="s">
        <v>973</v>
      </c>
      <c r="K153" s="832" t="s">
        <v>1480</v>
      </c>
      <c r="L153" s="835">
        <v>48.09</v>
      </c>
      <c r="M153" s="835">
        <v>240.45000000000002</v>
      </c>
      <c r="N153" s="832">
        <v>5</v>
      </c>
      <c r="O153" s="836">
        <v>1.5</v>
      </c>
      <c r="P153" s="835">
        <v>240.45000000000002</v>
      </c>
      <c r="Q153" s="837">
        <v>1</v>
      </c>
      <c r="R153" s="832">
        <v>5</v>
      </c>
      <c r="S153" s="837">
        <v>1</v>
      </c>
      <c r="T153" s="836">
        <v>1.5</v>
      </c>
      <c r="U153" s="838">
        <v>1</v>
      </c>
    </row>
    <row r="154" spans="1:21" ht="14.4" customHeight="1" x14ac:dyDescent="0.3">
      <c r="A154" s="831">
        <v>13</v>
      </c>
      <c r="B154" s="832" t="s">
        <v>1257</v>
      </c>
      <c r="C154" s="832" t="s">
        <v>1263</v>
      </c>
      <c r="D154" s="833" t="s">
        <v>2502</v>
      </c>
      <c r="E154" s="834" t="s">
        <v>1274</v>
      </c>
      <c r="F154" s="832" t="s">
        <v>1258</v>
      </c>
      <c r="G154" s="832" t="s">
        <v>1478</v>
      </c>
      <c r="H154" s="832" t="s">
        <v>586</v>
      </c>
      <c r="I154" s="832" t="s">
        <v>1479</v>
      </c>
      <c r="J154" s="832" t="s">
        <v>973</v>
      </c>
      <c r="K154" s="832" t="s">
        <v>1480</v>
      </c>
      <c r="L154" s="835">
        <v>42.14</v>
      </c>
      <c r="M154" s="835">
        <v>84.28</v>
      </c>
      <c r="N154" s="832">
        <v>2</v>
      </c>
      <c r="O154" s="836">
        <v>0.5</v>
      </c>
      <c r="P154" s="835">
        <v>84.28</v>
      </c>
      <c r="Q154" s="837">
        <v>1</v>
      </c>
      <c r="R154" s="832">
        <v>2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13</v>
      </c>
      <c r="B155" s="832" t="s">
        <v>1257</v>
      </c>
      <c r="C155" s="832" t="s">
        <v>1263</v>
      </c>
      <c r="D155" s="833" t="s">
        <v>2502</v>
      </c>
      <c r="E155" s="834" t="s">
        <v>1274</v>
      </c>
      <c r="F155" s="832" t="s">
        <v>1258</v>
      </c>
      <c r="G155" s="832" t="s">
        <v>1478</v>
      </c>
      <c r="H155" s="832" t="s">
        <v>586</v>
      </c>
      <c r="I155" s="832" t="s">
        <v>1481</v>
      </c>
      <c r="J155" s="832" t="s">
        <v>1024</v>
      </c>
      <c r="K155" s="832" t="s">
        <v>1482</v>
      </c>
      <c r="L155" s="835">
        <v>89.91</v>
      </c>
      <c r="M155" s="835">
        <v>89.91</v>
      </c>
      <c r="N155" s="832">
        <v>1</v>
      </c>
      <c r="O155" s="836">
        <v>1</v>
      </c>
      <c r="P155" s="835">
        <v>89.91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13</v>
      </c>
      <c r="B156" s="832" t="s">
        <v>1257</v>
      </c>
      <c r="C156" s="832" t="s">
        <v>1263</v>
      </c>
      <c r="D156" s="833" t="s">
        <v>2502</v>
      </c>
      <c r="E156" s="834" t="s">
        <v>1274</v>
      </c>
      <c r="F156" s="832" t="s">
        <v>1258</v>
      </c>
      <c r="G156" s="832" t="s">
        <v>1390</v>
      </c>
      <c r="H156" s="832" t="s">
        <v>586</v>
      </c>
      <c r="I156" s="832" t="s">
        <v>1606</v>
      </c>
      <c r="J156" s="832" t="s">
        <v>1392</v>
      </c>
      <c r="K156" s="832" t="s">
        <v>1607</v>
      </c>
      <c r="L156" s="835">
        <v>38.5</v>
      </c>
      <c r="M156" s="835">
        <v>77</v>
      </c>
      <c r="N156" s="832">
        <v>2</v>
      </c>
      <c r="O156" s="836">
        <v>1</v>
      </c>
      <c r="P156" s="835">
        <v>77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13</v>
      </c>
      <c r="B157" s="832" t="s">
        <v>1257</v>
      </c>
      <c r="C157" s="832" t="s">
        <v>1263</v>
      </c>
      <c r="D157" s="833" t="s">
        <v>2502</v>
      </c>
      <c r="E157" s="834" t="s">
        <v>1274</v>
      </c>
      <c r="F157" s="832" t="s">
        <v>1258</v>
      </c>
      <c r="G157" s="832" t="s">
        <v>1608</v>
      </c>
      <c r="H157" s="832" t="s">
        <v>651</v>
      </c>
      <c r="I157" s="832" t="s">
        <v>1609</v>
      </c>
      <c r="J157" s="832" t="s">
        <v>1610</v>
      </c>
      <c r="K157" s="832" t="s">
        <v>1611</v>
      </c>
      <c r="L157" s="835">
        <v>32.25</v>
      </c>
      <c r="M157" s="835">
        <v>161.25</v>
      </c>
      <c r="N157" s="832">
        <v>5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13</v>
      </c>
      <c r="B158" s="832" t="s">
        <v>1257</v>
      </c>
      <c r="C158" s="832" t="s">
        <v>1263</v>
      </c>
      <c r="D158" s="833" t="s">
        <v>2502</v>
      </c>
      <c r="E158" s="834" t="s">
        <v>1274</v>
      </c>
      <c r="F158" s="832" t="s">
        <v>1258</v>
      </c>
      <c r="G158" s="832" t="s">
        <v>1612</v>
      </c>
      <c r="H158" s="832" t="s">
        <v>586</v>
      </c>
      <c r="I158" s="832" t="s">
        <v>1613</v>
      </c>
      <c r="J158" s="832" t="s">
        <v>1614</v>
      </c>
      <c r="K158" s="832" t="s">
        <v>1615</v>
      </c>
      <c r="L158" s="835">
        <v>122.73</v>
      </c>
      <c r="M158" s="835">
        <v>368.19</v>
      </c>
      <c r="N158" s="832">
        <v>3</v>
      </c>
      <c r="O158" s="836">
        <v>1.5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13</v>
      </c>
      <c r="B159" s="832" t="s">
        <v>1257</v>
      </c>
      <c r="C159" s="832" t="s">
        <v>1263</v>
      </c>
      <c r="D159" s="833" t="s">
        <v>2502</v>
      </c>
      <c r="E159" s="834" t="s">
        <v>1274</v>
      </c>
      <c r="F159" s="832" t="s">
        <v>1258</v>
      </c>
      <c r="G159" s="832" t="s">
        <v>1394</v>
      </c>
      <c r="H159" s="832" t="s">
        <v>651</v>
      </c>
      <c r="I159" s="832" t="s">
        <v>1395</v>
      </c>
      <c r="J159" s="832" t="s">
        <v>1396</v>
      </c>
      <c r="K159" s="832" t="s">
        <v>1397</v>
      </c>
      <c r="L159" s="835">
        <v>141.25</v>
      </c>
      <c r="M159" s="835">
        <v>988.75</v>
      </c>
      <c r="N159" s="832">
        <v>7</v>
      </c>
      <c r="O159" s="836">
        <v>4.5</v>
      </c>
      <c r="P159" s="835">
        <v>988.75</v>
      </c>
      <c r="Q159" s="837">
        <v>1</v>
      </c>
      <c r="R159" s="832">
        <v>7</v>
      </c>
      <c r="S159" s="837">
        <v>1</v>
      </c>
      <c r="T159" s="836">
        <v>4.5</v>
      </c>
      <c r="U159" s="838">
        <v>1</v>
      </c>
    </row>
    <row r="160" spans="1:21" ht="14.4" customHeight="1" x14ac:dyDescent="0.3">
      <c r="A160" s="831">
        <v>13</v>
      </c>
      <c r="B160" s="832" t="s">
        <v>1257</v>
      </c>
      <c r="C160" s="832" t="s">
        <v>1263</v>
      </c>
      <c r="D160" s="833" t="s">
        <v>2502</v>
      </c>
      <c r="E160" s="834" t="s">
        <v>1274</v>
      </c>
      <c r="F160" s="832" t="s">
        <v>1258</v>
      </c>
      <c r="G160" s="832" t="s">
        <v>1616</v>
      </c>
      <c r="H160" s="832" t="s">
        <v>586</v>
      </c>
      <c r="I160" s="832" t="s">
        <v>1617</v>
      </c>
      <c r="J160" s="832" t="s">
        <v>1618</v>
      </c>
      <c r="K160" s="832" t="s">
        <v>1619</v>
      </c>
      <c r="L160" s="835">
        <v>153.13</v>
      </c>
      <c r="M160" s="835">
        <v>306.26</v>
      </c>
      <c r="N160" s="832">
        <v>2</v>
      </c>
      <c r="O160" s="836">
        <v>1</v>
      </c>
      <c r="P160" s="835">
        <v>306.26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13</v>
      </c>
      <c r="B161" s="832" t="s">
        <v>1257</v>
      </c>
      <c r="C161" s="832" t="s">
        <v>1263</v>
      </c>
      <c r="D161" s="833" t="s">
        <v>2502</v>
      </c>
      <c r="E161" s="834" t="s">
        <v>1274</v>
      </c>
      <c r="F161" s="832" t="s">
        <v>1258</v>
      </c>
      <c r="G161" s="832" t="s">
        <v>1620</v>
      </c>
      <c r="H161" s="832" t="s">
        <v>651</v>
      </c>
      <c r="I161" s="832" t="s">
        <v>1098</v>
      </c>
      <c r="J161" s="832" t="s">
        <v>727</v>
      </c>
      <c r="K161" s="832" t="s">
        <v>1099</v>
      </c>
      <c r="L161" s="835">
        <v>736.33</v>
      </c>
      <c r="M161" s="835">
        <v>2208.9900000000002</v>
      </c>
      <c r="N161" s="832">
        <v>3</v>
      </c>
      <c r="O161" s="836">
        <v>1</v>
      </c>
      <c r="P161" s="835">
        <v>2208.9900000000002</v>
      </c>
      <c r="Q161" s="837">
        <v>1</v>
      </c>
      <c r="R161" s="832">
        <v>3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13</v>
      </c>
      <c r="B162" s="832" t="s">
        <v>1257</v>
      </c>
      <c r="C162" s="832" t="s">
        <v>1263</v>
      </c>
      <c r="D162" s="833" t="s">
        <v>2502</v>
      </c>
      <c r="E162" s="834" t="s">
        <v>1274</v>
      </c>
      <c r="F162" s="832" t="s">
        <v>1258</v>
      </c>
      <c r="G162" s="832" t="s">
        <v>1492</v>
      </c>
      <c r="H162" s="832" t="s">
        <v>586</v>
      </c>
      <c r="I162" s="832" t="s">
        <v>1621</v>
      </c>
      <c r="J162" s="832" t="s">
        <v>633</v>
      </c>
      <c r="K162" s="832" t="s">
        <v>1622</v>
      </c>
      <c r="L162" s="835">
        <v>35.25</v>
      </c>
      <c r="M162" s="835">
        <v>211.5</v>
      </c>
      <c r="N162" s="832">
        <v>6</v>
      </c>
      <c r="O162" s="836">
        <v>2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13</v>
      </c>
      <c r="B163" s="832" t="s">
        <v>1257</v>
      </c>
      <c r="C163" s="832" t="s">
        <v>1263</v>
      </c>
      <c r="D163" s="833" t="s">
        <v>2502</v>
      </c>
      <c r="E163" s="834" t="s">
        <v>1274</v>
      </c>
      <c r="F163" s="832" t="s">
        <v>1258</v>
      </c>
      <c r="G163" s="832" t="s">
        <v>1492</v>
      </c>
      <c r="H163" s="832" t="s">
        <v>586</v>
      </c>
      <c r="I163" s="832" t="s">
        <v>1623</v>
      </c>
      <c r="J163" s="832" t="s">
        <v>633</v>
      </c>
      <c r="K163" s="832" t="s">
        <v>1624</v>
      </c>
      <c r="L163" s="835">
        <v>35.25</v>
      </c>
      <c r="M163" s="835">
        <v>35.25</v>
      </c>
      <c r="N163" s="832">
        <v>1</v>
      </c>
      <c r="O163" s="836">
        <v>1</v>
      </c>
      <c r="P163" s="835">
        <v>35.25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13</v>
      </c>
      <c r="B164" s="832" t="s">
        <v>1257</v>
      </c>
      <c r="C164" s="832" t="s">
        <v>1263</v>
      </c>
      <c r="D164" s="833" t="s">
        <v>2502</v>
      </c>
      <c r="E164" s="834" t="s">
        <v>1274</v>
      </c>
      <c r="F164" s="832" t="s">
        <v>1258</v>
      </c>
      <c r="G164" s="832" t="s">
        <v>1496</v>
      </c>
      <c r="H164" s="832" t="s">
        <v>586</v>
      </c>
      <c r="I164" s="832" t="s">
        <v>1497</v>
      </c>
      <c r="J164" s="832" t="s">
        <v>1498</v>
      </c>
      <c r="K164" s="832" t="s">
        <v>1499</v>
      </c>
      <c r="L164" s="835">
        <v>78.33</v>
      </c>
      <c r="M164" s="835">
        <v>156.66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13</v>
      </c>
      <c r="B165" s="832" t="s">
        <v>1257</v>
      </c>
      <c r="C165" s="832" t="s">
        <v>1263</v>
      </c>
      <c r="D165" s="833" t="s">
        <v>2502</v>
      </c>
      <c r="E165" s="834" t="s">
        <v>1274</v>
      </c>
      <c r="F165" s="832" t="s">
        <v>1258</v>
      </c>
      <c r="G165" s="832" t="s">
        <v>1402</v>
      </c>
      <c r="H165" s="832" t="s">
        <v>586</v>
      </c>
      <c r="I165" s="832" t="s">
        <v>1403</v>
      </c>
      <c r="J165" s="832" t="s">
        <v>745</v>
      </c>
      <c r="K165" s="832" t="s">
        <v>1404</v>
      </c>
      <c r="L165" s="835">
        <v>32.25</v>
      </c>
      <c r="M165" s="835">
        <v>32.25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13</v>
      </c>
      <c r="B166" s="832" t="s">
        <v>1257</v>
      </c>
      <c r="C166" s="832" t="s">
        <v>1263</v>
      </c>
      <c r="D166" s="833" t="s">
        <v>2502</v>
      </c>
      <c r="E166" s="834" t="s">
        <v>1274</v>
      </c>
      <c r="F166" s="832" t="s">
        <v>1258</v>
      </c>
      <c r="G166" s="832" t="s">
        <v>1625</v>
      </c>
      <c r="H166" s="832" t="s">
        <v>651</v>
      </c>
      <c r="I166" s="832" t="s">
        <v>1626</v>
      </c>
      <c r="J166" s="832" t="s">
        <v>1627</v>
      </c>
      <c r="K166" s="832" t="s">
        <v>1628</v>
      </c>
      <c r="L166" s="835">
        <v>234.91</v>
      </c>
      <c r="M166" s="835">
        <v>704.73</v>
      </c>
      <c r="N166" s="832">
        <v>3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13</v>
      </c>
      <c r="B167" s="832" t="s">
        <v>1257</v>
      </c>
      <c r="C167" s="832" t="s">
        <v>1263</v>
      </c>
      <c r="D167" s="833" t="s">
        <v>2502</v>
      </c>
      <c r="E167" s="834" t="s">
        <v>1274</v>
      </c>
      <c r="F167" s="832" t="s">
        <v>1258</v>
      </c>
      <c r="G167" s="832" t="s">
        <v>1522</v>
      </c>
      <c r="H167" s="832" t="s">
        <v>586</v>
      </c>
      <c r="I167" s="832" t="s">
        <v>1629</v>
      </c>
      <c r="J167" s="832" t="s">
        <v>664</v>
      </c>
      <c r="K167" s="832" t="s">
        <v>1630</v>
      </c>
      <c r="L167" s="835">
        <v>0</v>
      </c>
      <c r="M167" s="835">
        <v>0</v>
      </c>
      <c r="N167" s="832">
        <v>1</v>
      </c>
      <c r="O167" s="836">
        <v>1</v>
      </c>
      <c r="P167" s="835">
        <v>0</v>
      </c>
      <c r="Q167" s="837"/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13</v>
      </c>
      <c r="B168" s="832" t="s">
        <v>1257</v>
      </c>
      <c r="C168" s="832" t="s">
        <v>1263</v>
      </c>
      <c r="D168" s="833" t="s">
        <v>2502</v>
      </c>
      <c r="E168" s="834" t="s">
        <v>1274</v>
      </c>
      <c r="F168" s="832" t="s">
        <v>1258</v>
      </c>
      <c r="G168" s="832" t="s">
        <v>1631</v>
      </c>
      <c r="H168" s="832" t="s">
        <v>651</v>
      </c>
      <c r="I168" s="832" t="s">
        <v>1632</v>
      </c>
      <c r="J168" s="832" t="s">
        <v>1633</v>
      </c>
      <c r="K168" s="832" t="s">
        <v>663</v>
      </c>
      <c r="L168" s="835">
        <v>143.35</v>
      </c>
      <c r="M168" s="835">
        <v>286.7</v>
      </c>
      <c r="N168" s="832">
        <v>2</v>
      </c>
      <c r="O168" s="836">
        <v>1</v>
      </c>
      <c r="P168" s="835">
        <v>286.7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13</v>
      </c>
      <c r="B169" s="832" t="s">
        <v>1257</v>
      </c>
      <c r="C169" s="832" t="s">
        <v>1263</v>
      </c>
      <c r="D169" s="833" t="s">
        <v>2502</v>
      </c>
      <c r="E169" s="834" t="s">
        <v>1274</v>
      </c>
      <c r="F169" s="832" t="s">
        <v>1258</v>
      </c>
      <c r="G169" s="832" t="s">
        <v>1634</v>
      </c>
      <c r="H169" s="832" t="s">
        <v>651</v>
      </c>
      <c r="I169" s="832" t="s">
        <v>1187</v>
      </c>
      <c r="J169" s="832" t="s">
        <v>826</v>
      </c>
      <c r="K169" s="832" t="s">
        <v>828</v>
      </c>
      <c r="L169" s="835">
        <v>0</v>
      </c>
      <c r="M169" s="835">
        <v>0</v>
      </c>
      <c r="N169" s="832">
        <v>12</v>
      </c>
      <c r="O169" s="836">
        <v>7.5</v>
      </c>
      <c r="P169" s="835">
        <v>0</v>
      </c>
      <c r="Q169" s="837"/>
      <c r="R169" s="832">
        <v>7</v>
      </c>
      <c r="S169" s="837">
        <v>0.58333333333333337</v>
      </c>
      <c r="T169" s="836">
        <v>3.5</v>
      </c>
      <c r="U169" s="838">
        <v>0.46666666666666667</v>
      </c>
    </row>
    <row r="170" spans="1:21" ht="14.4" customHeight="1" x14ac:dyDescent="0.3">
      <c r="A170" s="831">
        <v>13</v>
      </c>
      <c r="B170" s="832" t="s">
        <v>1257</v>
      </c>
      <c r="C170" s="832" t="s">
        <v>1263</v>
      </c>
      <c r="D170" s="833" t="s">
        <v>2502</v>
      </c>
      <c r="E170" s="834" t="s">
        <v>1274</v>
      </c>
      <c r="F170" s="832" t="s">
        <v>1258</v>
      </c>
      <c r="G170" s="832" t="s">
        <v>1635</v>
      </c>
      <c r="H170" s="832" t="s">
        <v>586</v>
      </c>
      <c r="I170" s="832" t="s">
        <v>1636</v>
      </c>
      <c r="J170" s="832" t="s">
        <v>1637</v>
      </c>
      <c r="K170" s="832" t="s">
        <v>1638</v>
      </c>
      <c r="L170" s="835">
        <v>210.38</v>
      </c>
      <c r="M170" s="835">
        <v>210.38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13</v>
      </c>
      <c r="B171" s="832" t="s">
        <v>1257</v>
      </c>
      <c r="C171" s="832" t="s">
        <v>1263</v>
      </c>
      <c r="D171" s="833" t="s">
        <v>2502</v>
      </c>
      <c r="E171" s="834" t="s">
        <v>1274</v>
      </c>
      <c r="F171" s="832" t="s">
        <v>1258</v>
      </c>
      <c r="G171" s="832" t="s">
        <v>1530</v>
      </c>
      <c r="H171" s="832" t="s">
        <v>586</v>
      </c>
      <c r="I171" s="832" t="s">
        <v>1531</v>
      </c>
      <c r="J171" s="832" t="s">
        <v>1532</v>
      </c>
      <c r="K171" s="832" t="s">
        <v>1533</v>
      </c>
      <c r="L171" s="835">
        <v>42.54</v>
      </c>
      <c r="M171" s="835">
        <v>85.08</v>
      </c>
      <c r="N171" s="832">
        <v>2</v>
      </c>
      <c r="O171" s="836">
        <v>1</v>
      </c>
      <c r="P171" s="835">
        <v>85.08</v>
      </c>
      <c r="Q171" s="837">
        <v>1</v>
      </c>
      <c r="R171" s="832">
        <v>2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13</v>
      </c>
      <c r="B172" s="832" t="s">
        <v>1257</v>
      </c>
      <c r="C172" s="832" t="s">
        <v>1263</v>
      </c>
      <c r="D172" s="833" t="s">
        <v>2502</v>
      </c>
      <c r="E172" s="834" t="s">
        <v>1274</v>
      </c>
      <c r="F172" s="832" t="s">
        <v>1258</v>
      </c>
      <c r="G172" s="832" t="s">
        <v>1639</v>
      </c>
      <c r="H172" s="832" t="s">
        <v>586</v>
      </c>
      <c r="I172" s="832" t="s">
        <v>1640</v>
      </c>
      <c r="J172" s="832" t="s">
        <v>1641</v>
      </c>
      <c r="K172" s="832" t="s">
        <v>1642</v>
      </c>
      <c r="L172" s="835">
        <v>0</v>
      </c>
      <c r="M172" s="835">
        <v>0</v>
      </c>
      <c r="N172" s="832">
        <v>1</v>
      </c>
      <c r="O172" s="836">
        <v>1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13</v>
      </c>
      <c r="B173" s="832" t="s">
        <v>1257</v>
      </c>
      <c r="C173" s="832" t="s">
        <v>1263</v>
      </c>
      <c r="D173" s="833" t="s">
        <v>2502</v>
      </c>
      <c r="E173" s="834" t="s">
        <v>1274</v>
      </c>
      <c r="F173" s="832" t="s">
        <v>1258</v>
      </c>
      <c r="G173" s="832" t="s">
        <v>1411</v>
      </c>
      <c r="H173" s="832" t="s">
        <v>586</v>
      </c>
      <c r="I173" s="832" t="s">
        <v>1412</v>
      </c>
      <c r="J173" s="832" t="s">
        <v>1413</v>
      </c>
      <c r="K173" s="832" t="s">
        <v>1414</v>
      </c>
      <c r="L173" s="835">
        <v>55.16</v>
      </c>
      <c r="M173" s="835">
        <v>55.16</v>
      </c>
      <c r="N173" s="832">
        <v>1</v>
      </c>
      <c r="O173" s="836">
        <v>0.5</v>
      </c>
      <c r="P173" s="835">
        <v>55.16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13</v>
      </c>
      <c r="B174" s="832" t="s">
        <v>1257</v>
      </c>
      <c r="C174" s="832" t="s">
        <v>1263</v>
      </c>
      <c r="D174" s="833" t="s">
        <v>2502</v>
      </c>
      <c r="E174" s="834" t="s">
        <v>1274</v>
      </c>
      <c r="F174" s="832" t="s">
        <v>1258</v>
      </c>
      <c r="G174" s="832" t="s">
        <v>1534</v>
      </c>
      <c r="H174" s="832" t="s">
        <v>586</v>
      </c>
      <c r="I174" s="832" t="s">
        <v>1643</v>
      </c>
      <c r="J174" s="832" t="s">
        <v>1536</v>
      </c>
      <c r="K174" s="832" t="s">
        <v>1644</v>
      </c>
      <c r="L174" s="835">
        <v>31.32</v>
      </c>
      <c r="M174" s="835">
        <v>125.28</v>
      </c>
      <c r="N174" s="832">
        <v>4</v>
      </c>
      <c r="O174" s="836">
        <v>2.5</v>
      </c>
      <c r="P174" s="835">
        <v>125.28</v>
      </c>
      <c r="Q174" s="837">
        <v>1</v>
      </c>
      <c r="R174" s="832">
        <v>4</v>
      </c>
      <c r="S174" s="837">
        <v>1</v>
      </c>
      <c r="T174" s="836">
        <v>2.5</v>
      </c>
      <c r="U174" s="838">
        <v>1</v>
      </c>
    </row>
    <row r="175" spans="1:21" ht="14.4" customHeight="1" x14ac:dyDescent="0.3">
      <c r="A175" s="831">
        <v>13</v>
      </c>
      <c r="B175" s="832" t="s">
        <v>1257</v>
      </c>
      <c r="C175" s="832" t="s">
        <v>1263</v>
      </c>
      <c r="D175" s="833" t="s">
        <v>2502</v>
      </c>
      <c r="E175" s="834" t="s">
        <v>1274</v>
      </c>
      <c r="F175" s="832" t="s">
        <v>1258</v>
      </c>
      <c r="G175" s="832" t="s">
        <v>1534</v>
      </c>
      <c r="H175" s="832" t="s">
        <v>586</v>
      </c>
      <c r="I175" s="832" t="s">
        <v>1645</v>
      </c>
      <c r="J175" s="832" t="s">
        <v>1646</v>
      </c>
      <c r="K175" s="832" t="s">
        <v>1647</v>
      </c>
      <c r="L175" s="835">
        <v>31.32</v>
      </c>
      <c r="M175" s="835">
        <v>31.32</v>
      </c>
      <c r="N175" s="832">
        <v>1</v>
      </c>
      <c r="O175" s="836">
        <v>1</v>
      </c>
      <c r="P175" s="835">
        <v>31.32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13</v>
      </c>
      <c r="B176" s="832" t="s">
        <v>1257</v>
      </c>
      <c r="C176" s="832" t="s">
        <v>1263</v>
      </c>
      <c r="D176" s="833" t="s">
        <v>2502</v>
      </c>
      <c r="E176" s="834" t="s">
        <v>1274</v>
      </c>
      <c r="F176" s="832" t="s">
        <v>1258</v>
      </c>
      <c r="G176" s="832" t="s">
        <v>1534</v>
      </c>
      <c r="H176" s="832" t="s">
        <v>586</v>
      </c>
      <c r="I176" s="832" t="s">
        <v>1648</v>
      </c>
      <c r="J176" s="832" t="s">
        <v>1649</v>
      </c>
      <c r="K176" s="832" t="s">
        <v>1650</v>
      </c>
      <c r="L176" s="835">
        <v>31.32</v>
      </c>
      <c r="M176" s="835">
        <v>62.64</v>
      </c>
      <c r="N176" s="832">
        <v>2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13</v>
      </c>
      <c r="B177" s="832" t="s">
        <v>1257</v>
      </c>
      <c r="C177" s="832" t="s">
        <v>1263</v>
      </c>
      <c r="D177" s="833" t="s">
        <v>2502</v>
      </c>
      <c r="E177" s="834" t="s">
        <v>1274</v>
      </c>
      <c r="F177" s="832" t="s">
        <v>1258</v>
      </c>
      <c r="G177" s="832" t="s">
        <v>1651</v>
      </c>
      <c r="H177" s="832" t="s">
        <v>651</v>
      </c>
      <c r="I177" s="832" t="s">
        <v>1652</v>
      </c>
      <c r="J177" s="832" t="s">
        <v>924</v>
      </c>
      <c r="K177" s="832" t="s">
        <v>1653</v>
      </c>
      <c r="L177" s="835">
        <v>0</v>
      </c>
      <c r="M177" s="835">
        <v>0</v>
      </c>
      <c r="N177" s="832">
        <v>1</v>
      </c>
      <c r="O177" s="836">
        <v>1</v>
      </c>
      <c r="P177" s="835"/>
      <c r="Q177" s="837"/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13</v>
      </c>
      <c r="B178" s="832" t="s">
        <v>1257</v>
      </c>
      <c r="C178" s="832" t="s">
        <v>1263</v>
      </c>
      <c r="D178" s="833" t="s">
        <v>2502</v>
      </c>
      <c r="E178" s="834" t="s">
        <v>1274</v>
      </c>
      <c r="F178" s="832" t="s">
        <v>1258</v>
      </c>
      <c r="G178" s="832" t="s">
        <v>1651</v>
      </c>
      <c r="H178" s="832" t="s">
        <v>651</v>
      </c>
      <c r="I178" s="832" t="s">
        <v>1210</v>
      </c>
      <c r="J178" s="832" t="s">
        <v>924</v>
      </c>
      <c r="K178" s="832" t="s">
        <v>1211</v>
      </c>
      <c r="L178" s="835">
        <v>0</v>
      </c>
      <c r="M178" s="835">
        <v>0</v>
      </c>
      <c r="N178" s="832">
        <v>1</v>
      </c>
      <c r="O178" s="836">
        <v>1</v>
      </c>
      <c r="P178" s="835">
        <v>0</v>
      </c>
      <c r="Q178" s="837"/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13</v>
      </c>
      <c r="B179" s="832" t="s">
        <v>1257</v>
      </c>
      <c r="C179" s="832" t="s">
        <v>1263</v>
      </c>
      <c r="D179" s="833" t="s">
        <v>2502</v>
      </c>
      <c r="E179" s="834" t="s">
        <v>1274</v>
      </c>
      <c r="F179" s="832" t="s">
        <v>1258</v>
      </c>
      <c r="G179" s="832" t="s">
        <v>1651</v>
      </c>
      <c r="H179" s="832" t="s">
        <v>586</v>
      </c>
      <c r="I179" s="832" t="s">
        <v>1654</v>
      </c>
      <c r="J179" s="832" t="s">
        <v>1655</v>
      </c>
      <c r="K179" s="832" t="s">
        <v>1656</v>
      </c>
      <c r="L179" s="835">
        <v>0</v>
      </c>
      <c r="M179" s="835">
        <v>0</v>
      </c>
      <c r="N179" s="832">
        <v>3</v>
      </c>
      <c r="O179" s="836">
        <v>3</v>
      </c>
      <c r="P179" s="835"/>
      <c r="Q179" s="837"/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13</v>
      </c>
      <c r="B180" s="832" t="s">
        <v>1257</v>
      </c>
      <c r="C180" s="832" t="s">
        <v>1263</v>
      </c>
      <c r="D180" s="833" t="s">
        <v>2502</v>
      </c>
      <c r="E180" s="834" t="s">
        <v>1274</v>
      </c>
      <c r="F180" s="832" t="s">
        <v>1258</v>
      </c>
      <c r="G180" s="832" t="s">
        <v>1651</v>
      </c>
      <c r="H180" s="832" t="s">
        <v>586</v>
      </c>
      <c r="I180" s="832" t="s">
        <v>1657</v>
      </c>
      <c r="J180" s="832" t="s">
        <v>1658</v>
      </c>
      <c r="K180" s="832" t="s">
        <v>1215</v>
      </c>
      <c r="L180" s="835">
        <v>0</v>
      </c>
      <c r="M180" s="835">
        <v>0</v>
      </c>
      <c r="N180" s="832">
        <v>1</v>
      </c>
      <c r="O180" s="836">
        <v>1</v>
      </c>
      <c r="P180" s="835">
        <v>0</v>
      </c>
      <c r="Q180" s="837"/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13</v>
      </c>
      <c r="B181" s="832" t="s">
        <v>1257</v>
      </c>
      <c r="C181" s="832" t="s">
        <v>1263</v>
      </c>
      <c r="D181" s="833" t="s">
        <v>2502</v>
      </c>
      <c r="E181" s="834" t="s">
        <v>1274</v>
      </c>
      <c r="F181" s="832" t="s">
        <v>1258</v>
      </c>
      <c r="G181" s="832" t="s">
        <v>1659</v>
      </c>
      <c r="H181" s="832" t="s">
        <v>586</v>
      </c>
      <c r="I181" s="832" t="s">
        <v>1660</v>
      </c>
      <c r="J181" s="832" t="s">
        <v>918</v>
      </c>
      <c r="K181" s="832" t="s">
        <v>1661</v>
      </c>
      <c r="L181" s="835">
        <v>50.32</v>
      </c>
      <c r="M181" s="835">
        <v>50.32</v>
      </c>
      <c r="N181" s="832">
        <v>1</v>
      </c>
      <c r="O181" s="836">
        <v>1</v>
      </c>
      <c r="P181" s="835">
        <v>50.32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13</v>
      </c>
      <c r="B182" s="832" t="s">
        <v>1257</v>
      </c>
      <c r="C182" s="832" t="s">
        <v>1263</v>
      </c>
      <c r="D182" s="833" t="s">
        <v>2502</v>
      </c>
      <c r="E182" s="834" t="s">
        <v>1274</v>
      </c>
      <c r="F182" s="832" t="s">
        <v>1258</v>
      </c>
      <c r="G182" s="832" t="s">
        <v>1420</v>
      </c>
      <c r="H182" s="832" t="s">
        <v>651</v>
      </c>
      <c r="I182" s="832" t="s">
        <v>1421</v>
      </c>
      <c r="J182" s="832" t="s">
        <v>952</v>
      </c>
      <c r="K182" s="832" t="s">
        <v>1422</v>
      </c>
      <c r="L182" s="835">
        <v>154.36000000000001</v>
      </c>
      <c r="M182" s="835">
        <v>1852.3200000000002</v>
      </c>
      <c r="N182" s="832">
        <v>12</v>
      </c>
      <c r="O182" s="836">
        <v>11</v>
      </c>
      <c r="P182" s="835">
        <v>1234.8800000000001</v>
      </c>
      <c r="Q182" s="837">
        <v>0.66666666666666663</v>
      </c>
      <c r="R182" s="832">
        <v>8</v>
      </c>
      <c r="S182" s="837">
        <v>0.66666666666666663</v>
      </c>
      <c r="T182" s="836">
        <v>7</v>
      </c>
      <c r="U182" s="838">
        <v>0.63636363636363635</v>
      </c>
    </row>
    <row r="183" spans="1:21" ht="14.4" customHeight="1" x14ac:dyDescent="0.3">
      <c r="A183" s="831">
        <v>13</v>
      </c>
      <c r="B183" s="832" t="s">
        <v>1257</v>
      </c>
      <c r="C183" s="832" t="s">
        <v>1263</v>
      </c>
      <c r="D183" s="833" t="s">
        <v>2502</v>
      </c>
      <c r="E183" s="834" t="s">
        <v>1274</v>
      </c>
      <c r="F183" s="832" t="s">
        <v>1258</v>
      </c>
      <c r="G183" s="832" t="s">
        <v>1420</v>
      </c>
      <c r="H183" s="832" t="s">
        <v>651</v>
      </c>
      <c r="I183" s="832" t="s">
        <v>1423</v>
      </c>
      <c r="J183" s="832" t="s">
        <v>1424</v>
      </c>
      <c r="K183" s="832" t="s">
        <v>1425</v>
      </c>
      <c r="L183" s="835">
        <v>75.73</v>
      </c>
      <c r="M183" s="835">
        <v>75.73</v>
      </c>
      <c r="N183" s="832">
        <v>1</v>
      </c>
      <c r="O183" s="836">
        <v>1</v>
      </c>
      <c r="P183" s="835">
        <v>75.73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13</v>
      </c>
      <c r="B184" s="832" t="s">
        <v>1257</v>
      </c>
      <c r="C184" s="832" t="s">
        <v>1263</v>
      </c>
      <c r="D184" s="833" t="s">
        <v>2502</v>
      </c>
      <c r="E184" s="834" t="s">
        <v>1274</v>
      </c>
      <c r="F184" s="832" t="s">
        <v>1258</v>
      </c>
      <c r="G184" s="832" t="s">
        <v>1662</v>
      </c>
      <c r="H184" s="832" t="s">
        <v>651</v>
      </c>
      <c r="I184" s="832" t="s">
        <v>1663</v>
      </c>
      <c r="J184" s="832" t="s">
        <v>1137</v>
      </c>
      <c r="K184" s="832" t="s">
        <v>1664</v>
      </c>
      <c r="L184" s="835">
        <v>63.14</v>
      </c>
      <c r="M184" s="835">
        <v>63.14</v>
      </c>
      <c r="N184" s="832">
        <v>1</v>
      </c>
      <c r="O184" s="836">
        <v>1</v>
      </c>
      <c r="P184" s="835">
        <v>63.14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13</v>
      </c>
      <c r="B185" s="832" t="s">
        <v>1257</v>
      </c>
      <c r="C185" s="832" t="s">
        <v>1263</v>
      </c>
      <c r="D185" s="833" t="s">
        <v>2502</v>
      </c>
      <c r="E185" s="834" t="s">
        <v>1274</v>
      </c>
      <c r="F185" s="832" t="s">
        <v>1258</v>
      </c>
      <c r="G185" s="832" t="s">
        <v>1662</v>
      </c>
      <c r="H185" s="832" t="s">
        <v>651</v>
      </c>
      <c r="I185" s="832" t="s">
        <v>1665</v>
      </c>
      <c r="J185" s="832" t="s">
        <v>1137</v>
      </c>
      <c r="K185" s="832" t="s">
        <v>1666</v>
      </c>
      <c r="L185" s="835">
        <v>49.08</v>
      </c>
      <c r="M185" s="835">
        <v>49.08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13</v>
      </c>
      <c r="B186" s="832" t="s">
        <v>1257</v>
      </c>
      <c r="C186" s="832" t="s">
        <v>1263</v>
      </c>
      <c r="D186" s="833" t="s">
        <v>2502</v>
      </c>
      <c r="E186" s="834" t="s">
        <v>1274</v>
      </c>
      <c r="F186" s="832" t="s">
        <v>1258</v>
      </c>
      <c r="G186" s="832" t="s">
        <v>1667</v>
      </c>
      <c r="H186" s="832" t="s">
        <v>651</v>
      </c>
      <c r="I186" s="832" t="s">
        <v>1668</v>
      </c>
      <c r="J186" s="832" t="s">
        <v>1669</v>
      </c>
      <c r="K186" s="832" t="s">
        <v>1670</v>
      </c>
      <c r="L186" s="835">
        <v>194.26</v>
      </c>
      <c r="M186" s="835">
        <v>8741.6999999999989</v>
      </c>
      <c r="N186" s="832">
        <v>45</v>
      </c>
      <c r="O186" s="836">
        <v>3</v>
      </c>
      <c r="P186" s="835">
        <v>2913.8999999999996</v>
      </c>
      <c r="Q186" s="837">
        <v>0.33333333333333331</v>
      </c>
      <c r="R186" s="832">
        <v>15</v>
      </c>
      <c r="S186" s="837">
        <v>0.33333333333333331</v>
      </c>
      <c r="T186" s="836">
        <v>1</v>
      </c>
      <c r="U186" s="838">
        <v>0.33333333333333331</v>
      </c>
    </row>
    <row r="187" spans="1:21" ht="14.4" customHeight="1" x14ac:dyDescent="0.3">
      <c r="A187" s="831">
        <v>13</v>
      </c>
      <c r="B187" s="832" t="s">
        <v>1257</v>
      </c>
      <c r="C187" s="832" t="s">
        <v>1263</v>
      </c>
      <c r="D187" s="833" t="s">
        <v>2502</v>
      </c>
      <c r="E187" s="834" t="s">
        <v>1274</v>
      </c>
      <c r="F187" s="832" t="s">
        <v>1258</v>
      </c>
      <c r="G187" s="832" t="s">
        <v>1667</v>
      </c>
      <c r="H187" s="832" t="s">
        <v>651</v>
      </c>
      <c r="I187" s="832" t="s">
        <v>1671</v>
      </c>
      <c r="J187" s="832" t="s">
        <v>943</v>
      </c>
      <c r="K187" s="832" t="s">
        <v>1672</v>
      </c>
      <c r="L187" s="835">
        <v>1451.04</v>
      </c>
      <c r="M187" s="835">
        <v>181379.99999999994</v>
      </c>
      <c r="N187" s="832">
        <v>125</v>
      </c>
      <c r="O187" s="836">
        <v>25.5</v>
      </c>
      <c r="P187" s="835">
        <v>137848.79999999996</v>
      </c>
      <c r="Q187" s="837">
        <v>0.76</v>
      </c>
      <c r="R187" s="832">
        <v>95</v>
      </c>
      <c r="S187" s="837">
        <v>0.76</v>
      </c>
      <c r="T187" s="836">
        <v>18.5</v>
      </c>
      <c r="U187" s="838">
        <v>0.72549019607843135</v>
      </c>
    </row>
    <row r="188" spans="1:21" ht="14.4" customHeight="1" x14ac:dyDescent="0.3">
      <c r="A188" s="831">
        <v>13</v>
      </c>
      <c r="B188" s="832" t="s">
        <v>1257</v>
      </c>
      <c r="C188" s="832" t="s">
        <v>1263</v>
      </c>
      <c r="D188" s="833" t="s">
        <v>2502</v>
      </c>
      <c r="E188" s="834" t="s">
        <v>1274</v>
      </c>
      <c r="F188" s="832" t="s">
        <v>1258</v>
      </c>
      <c r="G188" s="832" t="s">
        <v>1667</v>
      </c>
      <c r="H188" s="832" t="s">
        <v>651</v>
      </c>
      <c r="I188" s="832" t="s">
        <v>1673</v>
      </c>
      <c r="J188" s="832" t="s">
        <v>1674</v>
      </c>
      <c r="K188" s="832" t="s">
        <v>1670</v>
      </c>
      <c r="L188" s="835">
        <v>194.26</v>
      </c>
      <c r="M188" s="835">
        <v>10684.3</v>
      </c>
      <c r="N188" s="832">
        <v>55</v>
      </c>
      <c r="O188" s="836">
        <v>6</v>
      </c>
      <c r="P188" s="835">
        <v>3885.2</v>
      </c>
      <c r="Q188" s="837">
        <v>0.36363636363636365</v>
      </c>
      <c r="R188" s="832">
        <v>20</v>
      </c>
      <c r="S188" s="837">
        <v>0.36363636363636365</v>
      </c>
      <c r="T188" s="836">
        <v>2</v>
      </c>
      <c r="U188" s="838">
        <v>0.33333333333333331</v>
      </c>
    </row>
    <row r="189" spans="1:21" ht="14.4" customHeight="1" x14ac:dyDescent="0.3">
      <c r="A189" s="831">
        <v>13</v>
      </c>
      <c r="B189" s="832" t="s">
        <v>1257</v>
      </c>
      <c r="C189" s="832" t="s">
        <v>1263</v>
      </c>
      <c r="D189" s="833" t="s">
        <v>2502</v>
      </c>
      <c r="E189" s="834" t="s">
        <v>1274</v>
      </c>
      <c r="F189" s="832" t="s">
        <v>1258</v>
      </c>
      <c r="G189" s="832" t="s">
        <v>1675</v>
      </c>
      <c r="H189" s="832" t="s">
        <v>586</v>
      </c>
      <c r="I189" s="832" t="s">
        <v>1676</v>
      </c>
      <c r="J189" s="832" t="s">
        <v>1017</v>
      </c>
      <c r="K189" s="832" t="s">
        <v>1018</v>
      </c>
      <c r="L189" s="835">
        <v>107.27</v>
      </c>
      <c r="M189" s="835">
        <v>643.62</v>
      </c>
      <c r="N189" s="832">
        <v>6</v>
      </c>
      <c r="O189" s="836">
        <v>3</v>
      </c>
      <c r="P189" s="835">
        <v>214.54</v>
      </c>
      <c r="Q189" s="837">
        <v>0.33333333333333331</v>
      </c>
      <c r="R189" s="832">
        <v>2</v>
      </c>
      <c r="S189" s="837">
        <v>0.33333333333333331</v>
      </c>
      <c r="T189" s="836">
        <v>1</v>
      </c>
      <c r="U189" s="838">
        <v>0.33333333333333331</v>
      </c>
    </row>
    <row r="190" spans="1:21" ht="14.4" customHeight="1" x14ac:dyDescent="0.3">
      <c r="A190" s="831">
        <v>13</v>
      </c>
      <c r="B190" s="832" t="s">
        <v>1257</v>
      </c>
      <c r="C190" s="832" t="s">
        <v>1263</v>
      </c>
      <c r="D190" s="833" t="s">
        <v>2502</v>
      </c>
      <c r="E190" s="834" t="s">
        <v>1274</v>
      </c>
      <c r="F190" s="832" t="s">
        <v>1260</v>
      </c>
      <c r="G190" s="832" t="s">
        <v>1677</v>
      </c>
      <c r="H190" s="832" t="s">
        <v>586</v>
      </c>
      <c r="I190" s="832" t="s">
        <v>1678</v>
      </c>
      <c r="J190" s="832" t="s">
        <v>1679</v>
      </c>
      <c r="K190" s="832" t="s">
        <v>1680</v>
      </c>
      <c r="L190" s="835">
        <v>764.4</v>
      </c>
      <c r="M190" s="835">
        <v>15288</v>
      </c>
      <c r="N190" s="832">
        <v>20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13</v>
      </c>
      <c r="B191" s="832" t="s">
        <v>1257</v>
      </c>
      <c r="C191" s="832" t="s">
        <v>1263</v>
      </c>
      <c r="D191" s="833" t="s">
        <v>2502</v>
      </c>
      <c r="E191" s="834" t="s">
        <v>1274</v>
      </c>
      <c r="F191" s="832" t="s">
        <v>1260</v>
      </c>
      <c r="G191" s="832" t="s">
        <v>1559</v>
      </c>
      <c r="H191" s="832" t="s">
        <v>586</v>
      </c>
      <c r="I191" s="832" t="s">
        <v>1560</v>
      </c>
      <c r="J191" s="832" t="s">
        <v>1561</v>
      </c>
      <c r="K191" s="832" t="s">
        <v>1562</v>
      </c>
      <c r="L191" s="835">
        <v>1679</v>
      </c>
      <c r="M191" s="835">
        <v>1679</v>
      </c>
      <c r="N191" s="832">
        <v>1</v>
      </c>
      <c r="O191" s="836">
        <v>1</v>
      </c>
      <c r="P191" s="835">
        <v>1679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13</v>
      </c>
      <c r="B192" s="832" t="s">
        <v>1257</v>
      </c>
      <c r="C192" s="832" t="s">
        <v>1263</v>
      </c>
      <c r="D192" s="833" t="s">
        <v>2502</v>
      </c>
      <c r="E192" s="834" t="s">
        <v>1274</v>
      </c>
      <c r="F192" s="832" t="s">
        <v>1260</v>
      </c>
      <c r="G192" s="832" t="s">
        <v>1681</v>
      </c>
      <c r="H192" s="832" t="s">
        <v>586</v>
      </c>
      <c r="I192" s="832" t="s">
        <v>1682</v>
      </c>
      <c r="J192" s="832" t="s">
        <v>1683</v>
      </c>
      <c r="K192" s="832" t="s">
        <v>1684</v>
      </c>
      <c r="L192" s="835">
        <v>8.24</v>
      </c>
      <c r="M192" s="835">
        <v>82.4</v>
      </c>
      <c r="N192" s="832">
        <v>10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13</v>
      </c>
      <c r="B193" s="832" t="s">
        <v>1257</v>
      </c>
      <c r="C193" s="832" t="s">
        <v>1263</v>
      </c>
      <c r="D193" s="833" t="s">
        <v>2502</v>
      </c>
      <c r="E193" s="834" t="s">
        <v>1274</v>
      </c>
      <c r="F193" s="832" t="s">
        <v>1260</v>
      </c>
      <c r="G193" s="832" t="s">
        <v>1681</v>
      </c>
      <c r="H193" s="832" t="s">
        <v>586</v>
      </c>
      <c r="I193" s="832" t="s">
        <v>1685</v>
      </c>
      <c r="J193" s="832" t="s">
        <v>1686</v>
      </c>
      <c r="K193" s="832" t="s">
        <v>1687</v>
      </c>
      <c r="L193" s="835">
        <v>50</v>
      </c>
      <c r="M193" s="835">
        <v>500</v>
      </c>
      <c r="N193" s="832">
        <v>10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13</v>
      </c>
      <c r="B194" s="832" t="s">
        <v>1257</v>
      </c>
      <c r="C194" s="832" t="s">
        <v>1263</v>
      </c>
      <c r="D194" s="833" t="s">
        <v>2502</v>
      </c>
      <c r="E194" s="834" t="s">
        <v>1274</v>
      </c>
      <c r="F194" s="832" t="s">
        <v>1260</v>
      </c>
      <c r="G194" s="832" t="s">
        <v>1563</v>
      </c>
      <c r="H194" s="832" t="s">
        <v>586</v>
      </c>
      <c r="I194" s="832" t="s">
        <v>1688</v>
      </c>
      <c r="J194" s="832" t="s">
        <v>1689</v>
      </c>
      <c r="K194" s="832" t="s">
        <v>1690</v>
      </c>
      <c r="L194" s="835">
        <v>3500</v>
      </c>
      <c r="M194" s="835">
        <v>3500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13</v>
      </c>
      <c r="B195" s="832" t="s">
        <v>1257</v>
      </c>
      <c r="C195" s="832" t="s">
        <v>1263</v>
      </c>
      <c r="D195" s="833" t="s">
        <v>2502</v>
      </c>
      <c r="E195" s="834" t="s">
        <v>1274</v>
      </c>
      <c r="F195" s="832" t="s">
        <v>1260</v>
      </c>
      <c r="G195" s="832" t="s">
        <v>1563</v>
      </c>
      <c r="H195" s="832" t="s">
        <v>586</v>
      </c>
      <c r="I195" s="832" t="s">
        <v>1564</v>
      </c>
      <c r="J195" s="832" t="s">
        <v>1565</v>
      </c>
      <c r="K195" s="832" t="s">
        <v>1566</v>
      </c>
      <c r="L195" s="835">
        <v>1839</v>
      </c>
      <c r="M195" s="835">
        <v>1839</v>
      </c>
      <c r="N195" s="832">
        <v>1</v>
      </c>
      <c r="O195" s="836">
        <v>1</v>
      </c>
      <c r="P195" s="835">
        <v>1839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13</v>
      </c>
      <c r="B196" s="832" t="s">
        <v>1257</v>
      </c>
      <c r="C196" s="832" t="s">
        <v>1263</v>
      </c>
      <c r="D196" s="833" t="s">
        <v>2502</v>
      </c>
      <c r="E196" s="834" t="s">
        <v>1274</v>
      </c>
      <c r="F196" s="832" t="s">
        <v>1260</v>
      </c>
      <c r="G196" s="832" t="s">
        <v>1563</v>
      </c>
      <c r="H196" s="832" t="s">
        <v>586</v>
      </c>
      <c r="I196" s="832" t="s">
        <v>1691</v>
      </c>
      <c r="J196" s="832" t="s">
        <v>1692</v>
      </c>
      <c r="K196" s="832" t="s">
        <v>1693</v>
      </c>
      <c r="L196" s="835">
        <v>725.45</v>
      </c>
      <c r="M196" s="835">
        <v>3627.25</v>
      </c>
      <c r="N196" s="832">
        <v>5</v>
      </c>
      <c r="O196" s="836">
        <v>5</v>
      </c>
      <c r="P196" s="835">
        <v>2901.8</v>
      </c>
      <c r="Q196" s="837">
        <v>0.8</v>
      </c>
      <c r="R196" s="832">
        <v>4</v>
      </c>
      <c r="S196" s="837">
        <v>0.8</v>
      </c>
      <c r="T196" s="836">
        <v>4</v>
      </c>
      <c r="U196" s="838">
        <v>0.8</v>
      </c>
    </row>
    <row r="197" spans="1:21" ht="14.4" customHeight="1" x14ac:dyDescent="0.3">
      <c r="A197" s="831">
        <v>13</v>
      </c>
      <c r="B197" s="832" t="s">
        <v>1257</v>
      </c>
      <c r="C197" s="832" t="s">
        <v>1263</v>
      </c>
      <c r="D197" s="833" t="s">
        <v>2502</v>
      </c>
      <c r="E197" s="834" t="s">
        <v>1274</v>
      </c>
      <c r="F197" s="832" t="s">
        <v>1260</v>
      </c>
      <c r="G197" s="832" t="s">
        <v>1563</v>
      </c>
      <c r="H197" s="832" t="s">
        <v>586</v>
      </c>
      <c r="I197" s="832" t="s">
        <v>1694</v>
      </c>
      <c r="J197" s="832" t="s">
        <v>1695</v>
      </c>
      <c r="K197" s="832" t="s">
        <v>1696</v>
      </c>
      <c r="L197" s="835">
        <v>46.47</v>
      </c>
      <c r="M197" s="835">
        <v>46.47</v>
      </c>
      <c r="N197" s="832">
        <v>1</v>
      </c>
      <c r="O197" s="836">
        <v>1</v>
      </c>
      <c r="P197" s="835">
        <v>46.47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13</v>
      </c>
      <c r="B198" s="832" t="s">
        <v>1257</v>
      </c>
      <c r="C198" s="832" t="s">
        <v>1263</v>
      </c>
      <c r="D198" s="833" t="s">
        <v>2502</v>
      </c>
      <c r="E198" s="834" t="s">
        <v>1274</v>
      </c>
      <c r="F198" s="832" t="s">
        <v>1260</v>
      </c>
      <c r="G198" s="832" t="s">
        <v>1563</v>
      </c>
      <c r="H198" s="832" t="s">
        <v>586</v>
      </c>
      <c r="I198" s="832" t="s">
        <v>1697</v>
      </c>
      <c r="J198" s="832" t="s">
        <v>1698</v>
      </c>
      <c r="K198" s="832" t="s">
        <v>1699</v>
      </c>
      <c r="L198" s="835">
        <v>453</v>
      </c>
      <c r="M198" s="835">
        <v>2265</v>
      </c>
      <c r="N198" s="832">
        <v>5</v>
      </c>
      <c r="O198" s="836">
        <v>4</v>
      </c>
      <c r="P198" s="835">
        <v>2265</v>
      </c>
      <c r="Q198" s="837">
        <v>1</v>
      </c>
      <c r="R198" s="832">
        <v>5</v>
      </c>
      <c r="S198" s="837">
        <v>1</v>
      </c>
      <c r="T198" s="836">
        <v>4</v>
      </c>
      <c r="U198" s="838">
        <v>1</v>
      </c>
    </row>
    <row r="199" spans="1:21" ht="14.4" customHeight="1" x14ac:dyDescent="0.3">
      <c r="A199" s="831">
        <v>13</v>
      </c>
      <c r="B199" s="832" t="s">
        <v>1257</v>
      </c>
      <c r="C199" s="832" t="s">
        <v>1263</v>
      </c>
      <c r="D199" s="833" t="s">
        <v>2502</v>
      </c>
      <c r="E199" s="834" t="s">
        <v>1274</v>
      </c>
      <c r="F199" s="832" t="s">
        <v>1260</v>
      </c>
      <c r="G199" s="832" t="s">
        <v>1563</v>
      </c>
      <c r="H199" s="832" t="s">
        <v>586</v>
      </c>
      <c r="I199" s="832" t="s">
        <v>1700</v>
      </c>
      <c r="J199" s="832" t="s">
        <v>1701</v>
      </c>
      <c r="K199" s="832" t="s">
        <v>1702</v>
      </c>
      <c r="L199" s="835">
        <v>1485</v>
      </c>
      <c r="M199" s="835">
        <v>1485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13</v>
      </c>
      <c r="B200" s="832" t="s">
        <v>1257</v>
      </c>
      <c r="C200" s="832" t="s">
        <v>1263</v>
      </c>
      <c r="D200" s="833" t="s">
        <v>2502</v>
      </c>
      <c r="E200" s="834" t="s">
        <v>1274</v>
      </c>
      <c r="F200" s="832" t="s">
        <v>1260</v>
      </c>
      <c r="G200" s="832" t="s">
        <v>1563</v>
      </c>
      <c r="H200" s="832" t="s">
        <v>586</v>
      </c>
      <c r="I200" s="832" t="s">
        <v>1703</v>
      </c>
      <c r="J200" s="832" t="s">
        <v>1704</v>
      </c>
      <c r="K200" s="832" t="s">
        <v>1705</v>
      </c>
      <c r="L200" s="835">
        <v>891</v>
      </c>
      <c r="M200" s="835">
        <v>891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13</v>
      </c>
      <c r="B201" s="832" t="s">
        <v>1257</v>
      </c>
      <c r="C201" s="832" t="s">
        <v>1263</v>
      </c>
      <c r="D201" s="833" t="s">
        <v>2502</v>
      </c>
      <c r="E201" s="834" t="s">
        <v>1274</v>
      </c>
      <c r="F201" s="832" t="s">
        <v>1260</v>
      </c>
      <c r="G201" s="832" t="s">
        <v>1563</v>
      </c>
      <c r="H201" s="832" t="s">
        <v>586</v>
      </c>
      <c r="I201" s="832" t="s">
        <v>1706</v>
      </c>
      <c r="J201" s="832" t="s">
        <v>1707</v>
      </c>
      <c r="K201" s="832" t="s">
        <v>1708</v>
      </c>
      <c r="L201" s="835">
        <v>681</v>
      </c>
      <c r="M201" s="835">
        <v>681</v>
      </c>
      <c r="N201" s="832">
        <v>1</v>
      </c>
      <c r="O201" s="836">
        <v>1</v>
      </c>
      <c r="P201" s="835">
        <v>681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13</v>
      </c>
      <c r="B202" s="832" t="s">
        <v>1257</v>
      </c>
      <c r="C202" s="832" t="s">
        <v>1263</v>
      </c>
      <c r="D202" s="833" t="s">
        <v>2502</v>
      </c>
      <c r="E202" s="834" t="s">
        <v>1274</v>
      </c>
      <c r="F202" s="832" t="s">
        <v>1260</v>
      </c>
      <c r="G202" s="832" t="s">
        <v>1563</v>
      </c>
      <c r="H202" s="832" t="s">
        <v>586</v>
      </c>
      <c r="I202" s="832" t="s">
        <v>1709</v>
      </c>
      <c r="J202" s="832" t="s">
        <v>1710</v>
      </c>
      <c r="K202" s="832" t="s">
        <v>1705</v>
      </c>
      <c r="L202" s="835">
        <v>891</v>
      </c>
      <c r="M202" s="835">
        <v>891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13</v>
      </c>
      <c r="B203" s="832" t="s">
        <v>1257</v>
      </c>
      <c r="C203" s="832" t="s">
        <v>1263</v>
      </c>
      <c r="D203" s="833" t="s">
        <v>2502</v>
      </c>
      <c r="E203" s="834" t="s">
        <v>1274</v>
      </c>
      <c r="F203" s="832" t="s">
        <v>1260</v>
      </c>
      <c r="G203" s="832" t="s">
        <v>1563</v>
      </c>
      <c r="H203" s="832" t="s">
        <v>586</v>
      </c>
      <c r="I203" s="832" t="s">
        <v>1711</v>
      </c>
      <c r="J203" s="832" t="s">
        <v>1712</v>
      </c>
      <c r="K203" s="832" t="s">
        <v>1713</v>
      </c>
      <c r="L203" s="835">
        <v>681</v>
      </c>
      <c r="M203" s="835">
        <v>681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13</v>
      </c>
      <c r="B204" s="832" t="s">
        <v>1257</v>
      </c>
      <c r="C204" s="832" t="s">
        <v>1263</v>
      </c>
      <c r="D204" s="833" t="s">
        <v>2502</v>
      </c>
      <c r="E204" s="834" t="s">
        <v>1274</v>
      </c>
      <c r="F204" s="832" t="s">
        <v>1260</v>
      </c>
      <c r="G204" s="832" t="s">
        <v>1563</v>
      </c>
      <c r="H204" s="832" t="s">
        <v>586</v>
      </c>
      <c r="I204" s="832" t="s">
        <v>1714</v>
      </c>
      <c r="J204" s="832" t="s">
        <v>1715</v>
      </c>
      <c r="K204" s="832" t="s">
        <v>1716</v>
      </c>
      <c r="L204" s="835">
        <v>3462</v>
      </c>
      <c r="M204" s="835">
        <v>3462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13</v>
      </c>
      <c r="B205" s="832" t="s">
        <v>1257</v>
      </c>
      <c r="C205" s="832" t="s">
        <v>1263</v>
      </c>
      <c r="D205" s="833" t="s">
        <v>2502</v>
      </c>
      <c r="E205" s="834" t="s">
        <v>1274</v>
      </c>
      <c r="F205" s="832" t="s">
        <v>1260</v>
      </c>
      <c r="G205" s="832" t="s">
        <v>1563</v>
      </c>
      <c r="H205" s="832" t="s">
        <v>586</v>
      </c>
      <c r="I205" s="832" t="s">
        <v>1717</v>
      </c>
      <c r="J205" s="832" t="s">
        <v>1718</v>
      </c>
      <c r="K205" s="832" t="s">
        <v>1719</v>
      </c>
      <c r="L205" s="835">
        <v>453</v>
      </c>
      <c r="M205" s="835">
        <v>453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13</v>
      </c>
      <c r="B206" s="832" t="s">
        <v>1257</v>
      </c>
      <c r="C206" s="832" t="s">
        <v>1263</v>
      </c>
      <c r="D206" s="833" t="s">
        <v>2502</v>
      </c>
      <c r="E206" s="834" t="s">
        <v>1275</v>
      </c>
      <c r="F206" s="832" t="s">
        <v>1258</v>
      </c>
      <c r="G206" s="832" t="s">
        <v>1293</v>
      </c>
      <c r="H206" s="832" t="s">
        <v>586</v>
      </c>
      <c r="I206" s="832" t="s">
        <v>1294</v>
      </c>
      <c r="J206" s="832" t="s">
        <v>1295</v>
      </c>
      <c r="K206" s="832" t="s">
        <v>1296</v>
      </c>
      <c r="L206" s="835">
        <v>57.76</v>
      </c>
      <c r="M206" s="835">
        <v>173.28</v>
      </c>
      <c r="N206" s="832">
        <v>3</v>
      </c>
      <c r="O206" s="836">
        <v>2.5</v>
      </c>
      <c r="P206" s="835">
        <v>115.52</v>
      </c>
      <c r="Q206" s="837">
        <v>0.66666666666666663</v>
      </c>
      <c r="R206" s="832">
        <v>2</v>
      </c>
      <c r="S206" s="837">
        <v>0.66666666666666663</v>
      </c>
      <c r="T206" s="836">
        <v>1.5</v>
      </c>
      <c r="U206" s="838">
        <v>0.6</v>
      </c>
    </row>
    <row r="207" spans="1:21" ht="14.4" customHeight="1" x14ac:dyDescent="0.3">
      <c r="A207" s="831">
        <v>13</v>
      </c>
      <c r="B207" s="832" t="s">
        <v>1257</v>
      </c>
      <c r="C207" s="832" t="s">
        <v>1263</v>
      </c>
      <c r="D207" s="833" t="s">
        <v>2502</v>
      </c>
      <c r="E207" s="834" t="s">
        <v>1275</v>
      </c>
      <c r="F207" s="832" t="s">
        <v>1258</v>
      </c>
      <c r="G207" s="832" t="s">
        <v>1315</v>
      </c>
      <c r="H207" s="832" t="s">
        <v>586</v>
      </c>
      <c r="I207" s="832" t="s">
        <v>1720</v>
      </c>
      <c r="J207" s="832" t="s">
        <v>642</v>
      </c>
      <c r="K207" s="832" t="s">
        <v>1721</v>
      </c>
      <c r="L207" s="835">
        <v>86.5</v>
      </c>
      <c r="M207" s="835">
        <v>605.5</v>
      </c>
      <c r="N207" s="832">
        <v>7</v>
      </c>
      <c r="O207" s="836">
        <v>2.5</v>
      </c>
      <c r="P207" s="835">
        <v>605.5</v>
      </c>
      <c r="Q207" s="837">
        <v>1</v>
      </c>
      <c r="R207" s="832">
        <v>7</v>
      </c>
      <c r="S207" s="837">
        <v>1</v>
      </c>
      <c r="T207" s="836">
        <v>2.5</v>
      </c>
      <c r="U207" s="838">
        <v>1</v>
      </c>
    </row>
    <row r="208" spans="1:21" ht="14.4" customHeight="1" x14ac:dyDescent="0.3">
      <c r="A208" s="831">
        <v>13</v>
      </c>
      <c r="B208" s="832" t="s">
        <v>1257</v>
      </c>
      <c r="C208" s="832" t="s">
        <v>1263</v>
      </c>
      <c r="D208" s="833" t="s">
        <v>2502</v>
      </c>
      <c r="E208" s="834" t="s">
        <v>1275</v>
      </c>
      <c r="F208" s="832" t="s">
        <v>1258</v>
      </c>
      <c r="G208" s="832" t="s">
        <v>1315</v>
      </c>
      <c r="H208" s="832" t="s">
        <v>586</v>
      </c>
      <c r="I208" s="832" t="s">
        <v>1438</v>
      </c>
      <c r="J208" s="832" t="s">
        <v>642</v>
      </c>
      <c r="K208" s="832" t="s">
        <v>643</v>
      </c>
      <c r="L208" s="835">
        <v>103.8</v>
      </c>
      <c r="M208" s="835">
        <v>12455.999999999998</v>
      </c>
      <c r="N208" s="832">
        <v>120</v>
      </c>
      <c r="O208" s="836">
        <v>28.5</v>
      </c>
      <c r="P208" s="835">
        <v>7577.3999999999978</v>
      </c>
      <c r="Q208" s="837">
        <v>0.60833333333333328</v>
      </c>
      <c r="R208" s="832">
        <v>73</v>
      </c>
      <c r="S208" s="837">
        <v>0.60833333333333328</v>
      </c>
      <c r="T208" s="836">
        <v>18</v>
      </c>
      <c r="U208" s="838">
        <v>0.63157894736842102</v>
      </c>
    </row>
    <row r="209" spans="1:21" ht="14.4" customHeight="1" x14ac:dyDescent="0.3">
      <c r="A209" s="831">
        <v>13</v>
      </c>
      <c r="B209" s="832" t="s">
        <v>1257</v>
      </c>
      <c r="C209" s="832" t="s">
        <v>1263</v>
      </c>
      <c r="D209" s="833" t="s">
        <v>2502</v>
      </c>
      <c r="E209" s="834" t="s">
        <v>1275</v>
      </c>
      <c r="F209" s="832" t="s">
        <v>1258</v>
      </c>
      <c r="G209" s="832" t="s">
        <v>1315</v>
      </c>
      <c r="H209" s="832" t="s">
        <v>586</v>
      </c>
      <c r="I209" s="832" t="s">
        <v>1316</v>
      </c>
      <c r="J209" s="832" t="s">
        <v>642</v>
      </c>
      <c r="K209" s="832" t="s">
        <v>1317</v>
      </c>
      <c r="L209" s="835">
        <v>155.69999999999999</v>
      </c>
      <c r="M209" s="835">
        <v>51069.599999999991</v>
      </c>
      <c r="N209" s="832">
        <v>328</v>
      </c>
      <c r="O209" s="836">
        <v>72.5</v>
      </c>
      <c r="P209" s="835">
        <v>30361.499999999993</v>
      </c>
      <c r="Q209" s="837">
        <v>0.59451219512195119</v>
      </c>
      <c r="R209" s="832">
        <v>195</v>
      </c>
      <c r="S209" s="837">
        <v>0.59451219512195119</v>
      </c>
      <c r="T209" s="836">
        <v>43</v>
      </c>
      <c r="U209" s="838">
        <v>0.59310344827586203</v>
      </c>
    </row>
    <row r="210" spans="1:21" ht="14.4" customHeight="1" x14ac:dyDescent="0.3">
      <c r="A210" s="831">
        <v>13</v>
      </c>
      <c r="B210" s="832" t="s">
        <v>1257</v>
      </c>
      <c r="C210" s="832" t="s">
        <v>1263</v>
      </c>
      <c r="D210" s="833" t="s">
        <v>2502</v>
      </c>
      <c r="E210" s="834" t="s">
        <v>1275</v>
      </c>
      <c r="F210" s="832" t="s">
        <v>1258</v>
      </c>
      <c r="G210" s="832" t="s">
        <v>1315</v>
      </c>
      <c r="H210" s="832" t="s">
        <v>651</v>
      </c>
      <c r="I210" s="832" t="s">
        <v>1576</v>
      </c>
      <c r="J210" s="832" t="s">
        <v>1440</v>
      </c>
      <c r="K210" s="832" t="s">
        <v>643</v>
      </c>
      <c r="L210" s="835">
        <v>103.8</v>
      </c>
      <c r="M210" s="835">
        <v>1868.4</v>
      </c>
      <c r="N210" s="832">
        <v>18</v>
      </c>
      <c r="O210" s="836">
        <v>2.5</v>
      </c>
      <c r="P210" s="835">
        <v>1038</v>
      </c>
      <c r="Q210" s="837">
        <v>0.55555555555555558</v>
      </c>
      <c r="R210" s="832">
        <v>10</v>
      </c>
      <c r="S210" s="837">
        <v>0.55555555555555558</v>
      </c>
      <c r="T210" s="836">
        <v>1.5</v>
      </c>
      <c r="U210" s="838">
        <v>0.6</v>
      </c>
    </row>
    <row r="211" spans="1:21" ht="14.4" customHeight="1" x14ac:dyDescent="0.3">
      <c r="A211" s="831">
        <v>13</v>
      </c>
      <c r="B211" s="832" t="s">
        <v>1257</v>
      </c>
      <c r="C211" s="832" t="s">
        <v>1263</v>
      </c>
      <c r="D211" s="833" t="s">
        <v>2502</v>
      </c>
      <c r="E211" s="834" t="s">
        <v>1275</v>
      </c>
      <c r="F211" s="832" t="s">
        <v>1258</v>
      </c>
      <c r="G211" s="832" t="s">
        <v>1315</v>
      </c>
      <c r="H211" s="832" t="s">
        <v>586</v>
      </c>
      <c r="I211" s="832" t="s">
        <v>1232</v>
      </c>
      <c r="J211" s="832" t="s">
        <v>1233</v>
      </c>
      <c r="K211" s="832" t="s">
        <v>643</v>
      </c>
      <c r="L211" s="835">
        <v>103.8</v>
      </c>
      <c r="M211" s="835">
        <v>2283.6</v>
      </c>
      <c r="N211" s="832">
        <v>22</v>
      </c>
      <c r="O211" s="836">
        <v>5</v>
      </c>
      <c r="P211" s="835">
        <v>311.39999999999998</v>
      </c>
      <c r="Q211" s="837">
        <v>0.13636363636363635</v>
      </c>
      <c r="R211" s="832">
        <v>3</v>
      </c>
      <c r="S211" s="837">
        <v>0.13636363636363635</v>
      </c>
      <c r="T211" s="836">
        <v>1</v>
      </c>
      <c r="U211" s="838">
        <v>0.2</v>
      </c>
    </row>
    <row r="212" spans="1:21" ht="14.4" customHeight="1" x14ac:dyDescent="0.3">
      <c r="A212" s="831">
        <v>13</v>
      </c>
      <c r="B212" s="832" t="s">
        <v>1257</v>
      </c>
      <c r="C212" s="832" t="s">
        <v>1263</v>
      </c>
      <c r="D212" s="833" t="s">
        <v>2502</v>
      </c>
      <c r="E212" s="834" t="s">
        <v>1275</v>
      </c>
      <c r="F212" s="832" t="s">
        <v>1258</v>
      </c>
      <c r="G212" s="832" t="s">
        <v>1315</v>
      </c>
      <c r="H212" s="832" t="s">
        <v>651</v>
      </c>
      <c r="I212" s="832" t="s">
        <v>1320</v>
      </c>
      <c r="J212" s="832" t="s">
        <v>1321</v>
      </c>
      <c r="K212" s="832" t="s">
        <v>1319</v>
      </c>
      <c r="L212" s="835">
        <v>129.75</v>
      </c>
      <c r="M212" s="835">
        <v>17516.25</v>
      </c>
      <c r="N212" s="832">
        <v>135</v>
      </c>
      <c r="O212" s="836">
        <v>30.5</v>
      </c>
      <c r="P212" s="835">
        <v>9990.75</v>
      </c>
      <c r="Q212" s="837">
        <v>0.57037037037037042</v>
      </c>
      <c r="R212" s="832">
        <v>77</v>
      </c>
      <c r="S212" s="837">
        <v>0.57037037037037042</v>
      </c>
      <c r="T212" s="836">
        <v>19</v>
      </c>
      <c r="U212" s="838">
        <v>0.62295081967213117</v>
      </c>
    </row>
    <row r="213" spans="1:21" ht="14.4" customHeight="1" x14ac:dyDescent="0.3">
      <c r="A213" s="831">
        <v>13</v>
      </c>
      <c r="B213" s="832" t="s">
        <v>1257</v>
      </c>
      <c r="C213" s="832" t="s">
        <v>1263</v>
      </c>
      <c r="D213" s="833" t="s">
        <v>2502</v>
      </c>
      <c r="E213" s="834" t="s">
        <v>1275</v>
      </c>
      <c r="F213" s="832" t="s">
        <v>1258</v>
      </c>
      <c r="G213" s="832" t="s">
        <v>1315</v>
      </c>
      <c r="H213" s="832" t="s">
        <v>586</v>
      </c>
      <c r="I213" s="832" t="s">
        <v>1722</v>
      </c>
      <c r="J213" s="832" t="s">
        <v>1723</v>
      </c>
      <c r="K213" s="832" t="s">
        <v>1721</v>
      </c>
      <c r="L213" s="835">
        <v>164.52</v>
      </c>
      <c r="M213" s="835">
        <v>493.56000000000006</v>
      </c>
      <c r="N213" s="832">
        <v>3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13</v>
      </c>
      <c r="B214" s="832" t="s">
        <v>1257</v>
      </c>
      <c r="C214" s="832" t="s">
        <v>1263</v>
      </c>
      <c r="D214" s="833" t="s">
        <v>2502</v>
      </c>
      <c r="E214" s="834" t="s">
        <v>1275</v>
      </c>
      <c r="F214" s="832" t="s">
        <v>1258</v>
      </c>
      <c r="G214" s="832" t="s">
        <v>1315</v>
      </c>
      <c r="H214" s="832" t="s">
        <v>586</v>
      </c>
      <c r="I214" s="832" t="s">
        <v>1724</v>
      </c>
      <c r="J214" s="832" t="s">
        <v>1723</v>
      </c>
      <c r="K214" s="832" t="s">
        <v>643</v>
      </c>
      <c r="L214" s="835">
        <v>131.62</v>
      </c>
      <c r="M214" s="835">
        <v>3685.36</v>
      </c>
      <c r="N214" s="832">
        <v>28</v>
      </c>
      <c r="O214" s="836">
        <v>7</v>
      </c>
      <c r="P214" s="835">
        <v>1447.8200000000002</v>
      </c>
      <c r="Q214" s="837">
        <v>0.3928571428571429</v>
      </c>
      <c r="R214" s="832">
        <v>11</v>
      </c>
      <c r="S214" s="837">
        <v>0.39285714285714285</v>
      </c>
      <c r="T214" s="836">
        <v>3</v>
      </c>
      <c r="U214" s="838">
        <v>0.42857142857142855</v>
      </c>
    </row>
    <row r="215" spans="1:21" ht="14.4" customHeight="1" x14ac:dyDescent="0.3">
      <c r="A215" s="831">
        <v>13</v>
      </c>
      <c r="B215" s="832" t="s">
        <v>1257</v>
      </c>
      <c r="C215" s="832" t="s">
        <v>1263</v>
      </c>
      <c r="D215" s="833" t="s">
        <v>2502</v>
      </c>
      <c r="E215" s="834" t="s">
        <v>1275</v>
      </c>
      <c r="F215" s="832" t="s">
        <v>1258</v>
      </c>
      <c r="G215" s="832" t="s">
        <v>1315</v>
      </c>
      <c r="H215" s="832" t="s">
        <v>586</v>
      </c>
      <c r="I215" s="832" t="s">
        <v>1725</v>
      </c>
      <c r="J215" s="832" t="s">
        <v>1726</v>
      </c>
      <c r="K215" s="832" t="s">
        <v>1317</v>
      </c>
      <c r="L215" s="835">
        <v>155.69999999999999</v>
      </c>
      <c r="M215" s="835">
        <v>2491.1999999999998</v>
      </c>
      <c r="N215" s="832">
        <v>16</v>
      </c>
      <c r="O215" s="836">
        <v>3</v>
      </c>
      <c r="P215" s="835">
        <v>778.5</v>
      </c>
      <c r="Q215" s="837">
        <v>0.3125</v>
      </c>
      <c r="R215" s="832">
        <v>5</v>
      </c>
      <c r="S215" s="837">
        <v>0.3125</v>
      </c>
      <c r="T215" s="836">
        <v>1</v>
      </c>
      <c r="U215" s="838">
        <v>0.33333333333333331</v>
      </c>
    </row>
    <row r="216" spans="1:21" ht="14.4" customHeight="1" x14ac:dyDescent="0.3">
      <c r="A216" s="831">
        <v>13</v>
      </c>
      <c r="B216" s="832" t="s">
        <v>1257</v>
      </c>
      <c r="C216" s="832" t="s">
        <v>1263</v>
      </c>
      <c r="D216" s="833" t="s">
        <v>2502</v>
      </c>
      <c r="E216" s="834" t="s">
        <v>1275</v>
      </c>
      <c r="F216" s="832" t="s">
        <v>1258</v>
      </c>
      <c r="G216" s="832" t="s">
        <v>1315</v>
      </c>
      <c r="H216" s="832" t="s">
        <v>586</v>
      </c>
      <c r="I216" s="832" t="s">
        <v>1234</v>
      </c>
      <c r="J216" s="832" t="s">
        <v>642</v>
      </c>
      <c r="K216" s="832" t="s">
        <v>643</v>
      </c>
      <c r="L216" s="835">
        <v>103.8</v>
      </c>
      <c r="M216" s="835">
        <v>622.79999999999995</v>
      </c>
      <c r="N216" s="832">
        <v>6</v>
      </c>
      <c r="O216" s="836">
        <v>2</v>
      </c>
      <c r="P216" s="835">
        <v>622.79999999999995</v>
      </c>
      <c r="Q216" s="837">
        <v>1</v>
      </c>
      <c r="R216" s="832">
        <v>6</v>
      </c>
      <c r="S216" s="837">
        <v>1</v>
      </c>
      <c r="T216" s="836">
        <v>2</v>
      </c>
      <c r="U216" s="838">
        <v>1</v>
      </c>
    </row>
    <row r="217" spans="1:21" ht="14.4" customHeight="1" x14ac:dyDescent="0.3">
      <c r="A217" s="831">
        <v>13</v>
      </c>
      <c r="B217" s="832" t="s">
        <v>1257</v>
      </c>
      <c r="C217" s="832" t="s">
        <v>1263</v>
      </c>
      <c r="D217" s="833" t="s">
        <v>2502</v>
      </c>
      <c r="E217" s="834" t="s">
        <v>1275</v>
      </c>
      <c r="F217" s="832" t="s">
        <v>1258</v>
      </c>
      <c r="G217" s="832" t="s">
        <v>1315</v>
      </c>
      <c r="H217" s="832" t="s">
        <v>586</v>
      </c>
      <c r="I217" s="832" t="s">
        <v>1727</v>
      </c>
      <c r="J217" s="832" t="s">
        <v>1723</v>
      </c>
      <c r="K217" s="832" t="s">
        <v>1317</v>
      </c>
      <c r="L217" s="835">
        <v>155.69999999999999</v>
      </c>
      <c r="M217" s="835">
        <v>7785.0000000000009</v>
      </c>
      <c r="N217" s="832">
        <v>50</v>
      </c>
      <c r="O217" s="836">
        <v>11</v>
      </c>
      <c r="P217" s="835">
        <v>5605.2000000000007</v>
      </c>
      <c r="Q217" s="837">
        <v>0.72</v>
      </c>
      <c r="R217" s="832">
        <v>36</v>
      </c>
      <c r="S217" s="837">
        <v>0.72</v>
      </c>
      <c r="T217" s="836">
        <v>7.5</v>
      </c>
      <c r="U217" s="838">
        <v>0.68181818181818177</v>
      </c>
    </row>
    <row r="218" spans="1:21" ht="14.4" customHeight="1" x14ac:dyDescent="0.3">
      <c r="A218" s="831">
        <v>13</v>
      </c>
      <c r="B218" s="832" t="s">
        <v>1257</v>
      </c>
      <c r="C218" s="832" t="s">
        <v>1263</v>
      </c>
      <c r="D218" s="833" t="s">
        <v>2502</v>
      </c>
      <c r="E218" s="834" t="s">
        <v>1275</v>
      </c>
      <c r="F218" s="832" t="s">
        <v>1258</v>
      </c>
      <c r="G218" s="832" t="s">
        <v>1315</v>
      </c>
      <c r="H218" s="832" t="s">
        <v>586</v>
      </c>
      <c r="I218" s="832" t="s">
        <v>1728</v>
      </c>
      <c r="J218" s="832" t="s">
        <v>1729</v>
      </c>
      <c r="K218" s="832" t="s">
        <v>1317</v>
      </c>
      <c r="L218" s="835">
        <v>155.69999999999999</v>
      </c>
      <c r="M218" s="835">
        <v>2335.5</v>
      </c>
      <c r="N218" s="832">
        <v>15</v>
      </c>
      <c r="O218" s="836">
        <v>3</v>
      </c>
      <c r="P218" s="835">
        <v>1557</v>
      </c>
      <c r="Q218" s="837">
        <v>0.66666666666666663</v>
      </c>
      <c r="R218" s="832">
        <v>10</v>
      </c>
      <c r="S218" s="837">
        <v>0.66666666666666663</v>
      </c>
      <c r="T218" s="836">
        <v>2</v>
      </c>
      <c r="U218" s="838">
        <v>0.66666666666666663</v>
      </c>
    </row>
    <row r="219" spans="1:21" ht="14.4" customHeight="1" x14ac:dyDescent="0.3">
      <c r="A219" s="831">
        <v>13</v>
      </c>
      <c r="B219" s="832" t="s">
        <v>1257</v>
      </c>
      <c r="C219" s="832" t="s">
        <v>1263</v>
      </c>
      <c r="D219" s="833" t="s">
        <v>2502</v>
      </c>
      <c r="E219" s="834" t="s">
        <v>1275</v>
      </c>
      <c r="F219" s="832" t="s">
        <v>1258</v>
      </c>
      <c r="G219" s="832" t="s">
        <v>1315</v>
      </c>
      <c r="H219" s="832" t="s">
        <v>651</v>
      </c>
      <c r="I219" s="832" t="s">
        <v>1439</v>
      </c>
      <c r="J219" s="832" t="s">
        <v>1440</v>
      </c>
      <c r="K219" s="832" t="s">
        <v>643</v>
      </c>
      <c r="L219" s="835">
        <v>103.8</v>
      </c>
      <c r="M219" s="835">
        <v>519</v>
      </c>
      <c r="N219" s="832">
        <v>5</v>
      </c>
      <c r="O219" s="836">
        <v>1</v>
      </c>
      <c r="P219" s="835">
        <v>519</v>
      </c>
      <c r="Q219" s="837">
        <v>1</v>
      </c>
      <c r="R219" s="832">
        <v>5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13</v>
      </c>
      <c r="B220" s="832" t="s">
        <v>1257</v>
      </c>
      <c r="C220" s="832" t="s">
        <v>1263</v>
      </c>
      <c r="D220" s="833" t="s">
        <v>2502</v>
      </c>
      <c r="E220" s="834" t="s">
        <v>1275</v>
      </c>
      <c r="F220" s="832" t="s">
        <v>1258</v>
      </c>
      <c r="G220" s="832" t="s">
        <v>1315</v>
      </c>
      <c r="H220" s="832" t="s">
        <v>586</v>
      </c>
      <c r="I220" s="832" t="s">
        <v>1730</v>
      </c>
      <c r="J220" s="832" t="s">
        <v>1731</v>
      </c>
      <c r="K220" s="832" t="s">
        <v>1319</v>
      </c>
      <c r="L220" s="835">
        <v>129.75</v>
      </c>
      <c r="M220" s="835">
        <v>259.5</v>
      </c>
      <c r="N220" s="832">
        <v>2</v>
      </c>
      <c r="O220" s="836">
        <v>1</v>
      </c>
      <c r="P220" s="835">
        <v>259.5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13</v>
      </c>
      <c r="B221" s="832" t="s">
        <v>1257</v>
      </c>
      <c r="C221" s="832" t="s">
        <v>1263</v>
      </c>
      <c r="D221" s="833" t="s">
        <v>2502</v>
      </c>
      <c r="E221" s="834" t="s">
        <v>1275</v>
      </c>
      <c r="F221" s="832" t="s">
        <v>1258</v>
      </c>
      <c r="G221" s="832" t="s">
        <v>1315</v>
      </c>
      <c r="H221" s="832" t="s">
        <v>586</v>
      </c>
      <c r="I221" s="832" t="s">
        <v>1732</v>
      </c>
      <c r="J221" s="832" t="s">
        <v>1731</v>
      </c>
      <c r="K221" s="832" t="s">
        <v>643</v>
      </c>
      <c r="L221" s="835">
        <v>103.8</v>
      </c>
      <c r="M221" s="835">
        <v>311.39999999999998</v>
      </c>
      <c r="N221" s="832">
        <v>3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13</v>
      </c>
      <c r="B222" s="832" t="s">
        <v>1257</v>
      </c>
      <c r="C222" s="832" t="s">
        <v>1263</v>
      </c>
      <c r="D222" s="833" t="s">
        <v>2502</v>
      </c>
      <c r="E222" s="834" t="s">
        <v>1275</v>
      </c>
      <c r="F222" s="832" t="s">
        <v>1258</v>
      </c>
      <c r="G222" s="832" t="s">
        <v>1315</v>
      </c>
      <c r="H222" s="832" t="s">
        <v>586</v>
      </c>
      <c r="I222" s="832" t="s">
        <v>1733</v>
      </c>
      <c r="J222" s="832" t="s">
        <v>1233</v>
      </c>
      <c r="K222" s="832" t="s">
        <v>643</v>
      </c>
      <c r="L222" s="835">
        <v>103.8</v>
      </c>
      <c r="M222" s="835">
        <v>1038</v>
      </c>
      <c r="N222" s="832">
        <v>10</v>
      </c>
      <c r="O222" s="836">
        <v>2</v>
      </c>
      <c r="P222" s="835">
        <v>1038</v>
      </c>
      <c r="Q222" s="837">
        <v>1</v>
      </c>
      <c r="R222" s="832">
        <v>10</v>
      </c>
      <c r="S222" s="837">
        <v>1</v>
      </c>
      <c r="T222" s="836">
        <v>2</v>
      </c>
      <c r="U222" s="838">
        <v>1</v>
      </c>
    </row>
    <row r="223" spans="1:21" ht="14.4" customHeight="1" x14ac:dyDescent="0.3">
      <c r="A223" s="831">
        <v>13</v>
      </c>
      <c r="B223" s="832" t="s">
        <v>1257</v>
      </c>
      <c r="C223" s="832" t="s">
        <v>1263</v>
      </c>
      <c r="D223" s="833" t="s">
        <v>2502</v>
      </c>
      <c r="E223" s="834" t="s">
        <v>1275</v>
      </c>
      <c r="F223" s="832" t="s">
        <v>1258</v>
      </c>
      <c r="G223" s="832" t="s">
        <v>1315</v>
      </c>
      <c r="H223" s="832" t="s">
        <v>586</v>
      </c>
      <c r="I223" s="832" t="s">
        <v>1734</v>
      </c>
      <c r="J223" s="832" t="s">
        <v>1723</v>
      </c>
      <c r="K223" s="832" t="s">
        <v>1317</v>
      </c>
      <c r="L223" s="835">
        <v>155.69999999999999</v>
      </c>
      <c r="M223" s="835">
        <v>4982.3999999999996</v>
      </c>
      <c r="N223" s="832">
        <v>32</v>
      </c>
      <c r="O223" s="836">
        <v>6.5</v>
      </c>
      <c r="P223" s="835">
        <v>1089.9000000000001</v>
      </c>
      <c r="Q223" s="837">
        <v>0.21875000000000003</v>
      </c>
      <c r="R223" s="832">
        <v>7</v>
      </c>
      <c r="S223" s="837">
        <v>0.21875</v>
      </c>
      <c r="T223" s="836">
        <v>1.5</v>
      </c>
      <c r="U223" s="838">
        <v>0.23076923076923078</v>
      </c>
    </row>
    <row r="224" spans="1:21" ht="14.4" customHeight="1" x14ac:dyDescent="0.3">
      <c r="A224" s="831">
        <v>13</v>
      </c>
      <c r="B224" s="832" t="s">
        <v>1257</v>
      </c>
      <c r="C224" s="832" t="s">
        <v>1263</v>
      </c>
      <c r="D224" s="833" t="s">
        <v>2502</v>
      </c>
      <c r="E224" s="834" t="s">
        <v>1275</v>
      </c>
      <c r="F224" s="832" t="s">
        <v>1258</v>
      </c>
      <c r="G224" s="832" t="s">
        <v>1315</v>
      </c>
      <c r="H224" s="832" t="s">
        <v>586</v>
      </c>
      <c r="I224" s="832" t="s">
        <v>1735</v>
      </c>
      <c r="J224" s="832" t="s">
        <v>1729</v>
      </c>
      <c r="K224" s="832" t="s">
        <v>643</v>
      </c>
      <c r="L224" s="835">
        <v>131.62</v>
      </c>
      <c r="M224" s="835">
        <v>658.1</v>
      </c>
      <c r="N224" s="832">
        <v>5</v>
      </c>
      <c r="O224" s="836">
        <v>1</v>
      </c>
      <c r="P224" s="835">
        <v>658.1</v>
      </c>
      <c r="Q224" s="837">
        <v>1</v>
      </c>
      <c r="R224" s="832">
        <v>5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13</v>
      </c>
      <c r="B225" s="832" t="s">
        <v>1257</v>
      </c>
      <c r="C225" s="832" t="s">
        <v>1263</v>
      </c>
      <c r="D225" s="833" t="s">
        <v>2502</v>
      </c>
      <c r="E225" s="834" t="s">
        <v>1275</v>
      </c>
      <c r="F225" s="832" t="s">
        <v>1258</v>
      </c>
      <c r="G225" s="832" t="s">
        <v>1577</v>
      </c>
      <c r="H225" s="832" t="s">
        <v>586</v>
      </c>
      <c r="I225" s="832" t="s">
        <v>1578</v>
      </c>
      <c r="J225" s="832" t="s">
        <v>1579</v>
      </c>
      <c r="K225" s="832" t="s">
        <v>1580</v>
      </c>
      <c r="L225" s="835">
        <v>0</v>
      </c>
      <c r="M225" s="835">
        <v>0</v>
      </c>
      <c r="N225" s="832">
        <v>2</v>
      </c>
      <c r="O225" s="836">
        <v>1</v>
      </c>
      <c r="P225" s="835">
        <v>0</v>
      </c>
      <c r="Q225" s="837"/>
      <c r="R225" s="832">
        <v>2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13</v>
      </c>
      <c r="B226" s="832" t="s">
        <v>1257</v>
      </c>
      <c r="C226" s="832" t="s">
        <v>1263</v>
      </c>
      <c r="D226" s="833" t="s">
        <v>2502</v>
      </c>
      <c r="E226" s="834" t="s">
        <v>1275</v>
      </c>
      <c r="F226" s="832" t="s">
        <v>1258</v>
      </c>
      <c r="G226" s="832" t="s">
        <v>1328</v>
      </c>
      <c r="H226" s="832" t="s">
        <v>586</v>
      </c>
      <c r="I226" s="832" t="s">
        <v>1736</v>
      </c>
      <c r="J226" s="832" t="s">
        <v>1737</v>
      </c>
      <c r="K226" s="832" t="s">
        <v>1389</v>
      </c>
      <c r="L226" s="835">
        <v>238.72</v>
      </c>
      <c r="M226" s="835">
        <v>238.72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13</v>
      </c>
      <c r="B227" s="832" t="s">
        <v>1257</v>
      </c>
      <c r="C227" s="832" t="s">
        <v>1263</v>
      </c>
      <c r="D227" s="833" t="s">
        <v>2502</v>
      </c>
      <c r="E227" s="834" t="s">
        <v>1275</v>
      </c>
      <c r="F227" s="832" t="s">
        <v>1258</v>
      </c>
      <c r="G227" s="832" t="s">
        <v>1738</v>
      </c>
      <c r="H227" s="832" t="s">
        <v>586</v>
      </c>
      <c r="I227" s="832" t="s">
        <v>1739</v>
      </c>
      <c r="J227" s="832" t="s">
        <v>1740</v>
      </c>
      <c r="K227" s="832" t="s">
        <v>1741</v>
      </c>
      <c r="L227" s="835">
        <v>0</v>
      </c>
      <c r="M227" s="835">
        <v>0</v>
      </c>
      <c r="N227" s="832">
        <v>4</v>
      </c>
      <c r="O227" s="836">
        <v>1</v>
      </c>
      <c r="P227" s="835">
        <v>0</v>
      </c>
      <c r="Q227" s="837"/>
      <c r="R227" s="832">
        <v>4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13</v>
      </c>
      <c r="B228" s="832" t="s">
        <v>1257</v>
      </c>
      <c r="C228" s="832" t="s">
        <v>1263</v>
      </c>
      <c r="D228" s="833" t="s">
        <v>2502</v>
      </c>
      <c r="E228" s="834" t="s">
        <v>1275</v>
      </c>
      <c r="F228" s="832" t="s">
        <v>1258</v>
      </c>
      <c r="G228" s="832" t="s">
        <v>1738</v>
      </c>
      <c r="H228" s="832" t="s">
        <v>586</v>
      </c>
      <c r="I228" s="832" t="s">
        <v>1742</v>
      </c>
      <c r="J228" s="832" t="s">
        <v>1740</v>
      </c>
      <c r="K228" s="832" t="s">
        <v>1743</v>
      </c>
      <c r="L228" s="835">
        <v>0</v>
      </c>
      <c r="M228" s="835">
        <v>0</v>
      </c>
      <c r="N228" s="832">
        <v>3</v>
      </c>
      <c r="O228" s="836">
        <v>1.5</v>
      </c>
      <c r="P228" s="835">
        <v>0</v>
      </c>
      <c r="Q228" s="837"/>
      <c r="R228" s="832">
        <v>2</v>
      </c>
      <c r="S228" s="837">
        <v>0.66666666666666663</v>
      </c>
      <c r="T228" s="836">
        <v>0.5</v>
      </c>
      <c r="U228" s="838">
        <v>0.33333333333333331</v>
      </c>
    </row>
    <row r="229" spans="1:21" ht="14.4" customHeight="1" x14ac:dyDescent="0.3">
      <c r="A229" s="831">
        <v>13</v>
      </c>
      <c r="B229" s="832" t="s">
        <v>1257</v>
      </c>
      <c r="C229" s="832" t="s">
        <v>1263</v>
      </c>
      <c r="D229" s="833" t="s">
        <v>2502</v>
      </c>
      <c r="E229" s="834" t="s">
        <v>1275</v>
      </c>
      <c r="F229" s="832" t="s">
        <v>1258</v>
      </c>
      <c r="G229" s="832" t="s">
        <v>1744</v>
      </c>
      <c r="H229" s="832" t="s">
        <v>586</v>
      </c>
      <c r="I229" s="832" t="s">
        <v>1745</v>
      </c>
      <c r="J229" s="832" t="s">
        <v>1746</v>
      </c>
      <c r="K229" s="832" t="s">
        <v>1747</v>
      </c>
      <c r="L229" s="835">
        <v>0</v>
      </c>
      <c r="M229" s="835">
        <v>0</v>
      </c>
      <c r="N229" s="832">
        <v>4</v>
      </c>
      <c r="O229" s="836">
        <v>0.5</v>
      </c>
      <c r="P229" s="835">
        <v>0</v>
      </c>
      <c r="Q229" s="837"/>
      <c r="R229" s="832">
        <v>4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13</v>
      </c>
      <c r="B230" s="832" t="s">
        <v>1257</v>
      </c>
      <c r="C230" s="832" t="s">
        <v>1263</v>
      </c>
      <c r="D230" s="833" t="s">
        <v>2502</v>
      </c>
      <c r="E230" s="834" t="s">
        <v>1275</v>
      </c>
      <c r="F230" s="832" t="s">
        <v>1258</v>
      </c>
      <c r="G230" s="832" t="s">
        <v>1587</v>
      </c>
      <c r="H230" s="832" t="s">
        <v>651</v>
      </c>
      <c r="I230" s="832" t="s">
        <v>1748</v>
      </c>
      <c r="J230" s="832" t="s">
        <v>1749</v>
      </c>
      <c r="K230" s="832" t="s">
        <v>1240</v>
      </c>
      <c r="L230" s="835">
        <v>65.989999999999995</v>
      </c>
      <c r="M230" s="835">
        <v>395.93999999999994</v>
      </c>
      <c r="N230" s="832">
        <v>6</v>
      </c>
      <c r="O230" s="836">
        <v>2</v>
      </c>
      <c r="P230" s="835">
        <v>395.93999999999994</v>
      </c>
      <c r="Q230" s="837">
        <v>1</v>
      </c>
      <c r="R230" s="832">
        <v>6</v>
      </c>
      <c r="S230" s="837">
        <v>1</v>
      </c>
      <c r="T230" s="836">
        <v>2</v>
      </c>
      <c r="U230" s="838">
        <v>1</v>
      </c>
    </row>
    <row r="231" spans="1:21" ht="14.4" customHeight="1" x14ac:dyDescent="0.3">
      <c r="A231" s="831">
        <v>13</v>
      </c>
      <c r="B231" s="832" t="s">
        <v>1257</v>
      </c>
      <c r="C231" s="832" t="s">
        <v>1263</v>
      </c>
      <c r="D231" s="833" t="s">
        <v>2502</v>
      </c>
      <c r="E231" s="834" t="s">
        <v>1275</v>
      </c>
      <c r="F231" s="832" t="s">
        <v>1258</v>
      </c>
      <c r="G231" s="832" t="s">
        <v>1360</v>
      </c>
      <c r="H231" s="832" t="s">
        <v>586</v>
      </c>
      <c r="I231" s="832" t="s">
        <v>1361</v>
      </c>
      <c r="J231" s="832" t="s">
        <v>679</v>
      </c>
      <c r="K231" s="832" t="s">
        <v>1362</v>
      </c>
      <c r="L231" s="835">
        <v>85.15</v>
      </c>
      <c r="M231" s="835">
        <v>170.3</v>
      </c>
      <c r="N231" s="832">
        <v>2</v>
      </c>
      <c r="O231" s="836">
        <v>1.5</v>
      </c>
      <c r="P231" s="835">
        <v>170.3</v>
      </c>
      <c r="Q231" s="837">
        <v>1</v>
      </c>
      <c r="R231" s="832">
        <v>2</v>
      </c>
      <c r="S231" s="837">
        <v>1</v>
      </c>
      <c r="T231" s="836">
        <v>1.5</v>
      </c>
      <c r="U231" s="838">
        <v>1</v>
      </c>
    </row>
    <row r="232" spans="1:21" ht="14.4" customHeight="1" x14ac:dyDescent="0.3">
      <c r="A232" s="831">
        <v>13</v>
      </c>
      <c r="B232" s="832" t="s">
        <v>1257</v>
      </c>
      <c r="C232" s="832" t="s">
        <v>1263</v>
      </c>
      <c r="D232" s="833" t="s">
        <v>2502</v>
      </c>
      <c r="E232" s="834" t="s">
        <v>1275</v>
      </c>
      <c r="F232" s="832" t="s">
        <v>1258</v>
      </c>
      <c r="G232" s="832" t="s">
        <v>1360</v>
      </c>
      <c r="H232" s="832" t="s">
        <v>586</v>
      </c>
      <c r="I232" s="832" t="s">
        <v>1363</v>
      </c>
      <c r="J232" s="832" t="s">
        <v>840</v>
      </c>
      <c r="K232" s="832" t="s">
        <v>1364</v>
      </c>
      <c r="L232" s="835">
        <v>147.85</v>
      </c>
      <c r="M232" s="835">
        <v>591.4</v>
      </c>
      <c r="N232" s="832">
        <v>4</v>
      </c>
      <c r="O232" s="836">
        <v>4</v>
      </c>
      <c r="P232" s="835">
        <v>295.7</v>
      </c>
      <c r="Q232" s="837">
        <v>0.5</v>
      </c>
      <c r="R232" s="832">
        <v>2</v>
      </c>
      <c r="S232" s="837">
        <v>0.5</v>
      </c>
      <c r="T232" s="836">
        <v>2</v>
      </c>
      <c r="U232" s="838">
        <v>0.5</v>
      </c>
    </row>
    <row r="233" spans="1:21" ht="14.4" customHeight="1" x14ac:dyDescent="0.3">
      <c r="A233" s="831">
        <v>13</v>
      </c>
      <c r="B233" s="832" t="s">
        <v>1257</v>
      </c>
      <c r="C233" s="832" t="s">
        <v>1263</v>
      </c>
      <c r="D233" s="833" t="s">
        <v>2502</v>
      </c>
      <c r="E233" s="834" t="s">
        <v>1275</v>
      </c>
      <c r="F233" s="832" t="s">
        <v>1258</v>
      </c>
      <c r="G233" s="832" t="s">
        <v>1365</v>
      </c>
      <c r="H233" s="832" t="s">
        <v>586</v>
      </c>
      <c r="I233" s="832" t="s">
        <v>1366</v>
      </c>
      <c r="J233" s="832" t="s">
        <v>1367</v>
      </c>
      <c r="K233" s="832" t="s">
        <v>1368</v>
      </c>
      <c r="L233" s="835">
        <v>0</v>
      </c>
      <c r="M233" s="835">
        <v>0</v>
      </c>
      <c r="N233" s="832">
        <v>1</v>
      </c>
      <c r="O233" s="836">
        <v>1</v>
      </c>
      <c r="P233" s="835">
        <v>0</v>
      </c>
      <c r="Q233" s="837"/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13</v>
      </c>
      <c r="B234" s="832" t="s">
        <v>1257</v>
      </c>
      <c r="C234" s="832" t="s">
        <v>1263</v>
      </c>
      <c r="D234" s="833" t="s">
        <v>2502</v>
      </c>
      <c r="E234" s="834" t="s">
        <v>1275</v>
      </c>
      <c r="F234" s="832" t="s">
        <v>1258</v>
      </c>
      <c r="G234" s="832" t="s">
        <v>1365</v>
      </c>
      <c r="H234" s="832" t="s">
        <v>586</v>
      </c>
      <c r="I234" s="832" t="s">
        <v>1369</v>
      </c>
      <c r="J234" s="832" t="s">
        <v>804</v>
      </c>
      <c r="K234" s="832" t="s">
        <v>805</v>
      </c>
      <c r="L234" s="835">
        <v>42.05</v>
      </c>
      <c r="M234" s="835">
        <v>84.1</v>
      </c>
      <c r="N234" s="832">
        <v>2</v>
      </c>
      <c r="O234" s="836">
        <v>2</v>
      </c>
      <c r="P234" s="835">
        <v>84.1</v>
      </c>
      <c r="Q234" s="837">
        <v>1</v>
      </c>
      <c r="R234" s="832">
        <v>2</v>
      </c>
      <c r="S234" s="837">
        <v>1</v>
      </c>
      <c r="T234" s="836">
        <v>2</v>
      </c>
      <c r="U234" s="838">
        <v>1</v>
      </c>
    </row>
    <row r="235" spans="1:21" ht="14.4" customHeight="1" x14ac:dyDescent="0.3">
      <c r="A235" s="831">
        <v>13</v>
      </c>
      <c r="B235" s="832" t="s">
        <v>1257</v>
      </c>
      <c r="C235" s="832" t="s">
        <v>1263</v>
      </c>
      <c r="D235" s="833" t="s">
        <v>2502</v>
      </c>
      <c r="E235" s="834" t="s">
        <v>1275</v>
      </c>
      <c r="F235" s="832" t="s">
        <v>1258</v>
      </c>
      <c r="G235" s="832" t="s">
        <v>1750</v>
      </c>
      <c r="H235" s="832" t="s">
        <v>586</v>
      </c>
      <c r="I235" s="832" t="s">
        <v>1751</v>
      </c>
      <c r="J235" s="832" t="s">
        <v>1752</v>
      </c>
      <c r="K235" s="832" t="s">
        <v>1753</v>
      </c>
      <c r="L235" s="835">
        <v>52.87</v>
      </c>
      <c r="M235" s="835">
        <v>105.74</v>
      </c>
      <c r="N235" s="832">
        <v>2</v>
      </c>
      <c r="O235" s="836">
        <v>1</v>
      </c>
      <c r="P235" s="835">
        <v>105.74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13</v>
      </c>
      <c r="B236" s="832" t="s">
        <v>1257</v>
      </c>
      <c r="C236" s="832" t="s">
        <v>1263</v>
      </c>
      <c r="D236" s="833" t="s">
        <v>2502</v>
      </c>
      <c r="E236" s="834" t="s">
        <v>1275</v>
      </c>
      <c r="F236" s="832" t="s">
        <v>1258</v>
      </c>
      <c r="G236" s="832" t="s">
        <v>1754</v>
      </c>
      <c r="H236" s="832" t="s">
        <v>651</v>
      </c>
      <c r="I236" s="832" t="s">
        <v>1755</v>
      </c>
      <c r="J236" s="832" t="s">
        <v>1214</v>
      </c>
      <c r="K236" s="832" t="s">
        <v>1202</v>
      </c>
      <c r="L236" s="835">
        <v>61.59</v>
      </c>
      <c r="M236" s="835">
        <v>184.77</v>
      </c>
      <c r="N236" s="832">
        <v>3</v>
      </c>
      <c r="O236" s="836">
        <v>1</v>
      </c>
      <c r="P236" s="835">
        <v>184.77</v>
      </c>
      <c r="Q236" s="837">
        <v>1</v>
      </c>
      <c r="R236" s="832">
        <v>3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13</v>
      </c>
      <c r="B237" s="832" t="s">
        <v>1257</v>
      </c>
      <c r="C237" s="832" t="s">
        <v>1263</v>
      </c>
      <c r="D237" s="833" t="s">
        <v>2502</v>
      </c>
      <c r="E237" s="834" t="s">
        <v>1275</v>
      </c>
      <c r="F237" s="832" t="s">
        <v>1258</v>
      </c>
      <c r="G237" s="832" t="s">
        <v>1462</v>
      </c>
      <c r="H237" s="832" t="s">
        <v>586</v>
      </c>
      <c r="I237" s="832" t="s">
        <v>1463</v>
      </c>
      <c r="J237" s="832" t="s">
        <v>1464</v>
      </c>
      <c r="K237" s="832" t="s">
        <v>1465</v>
      </c>
      <c r="L237" s="835">
        <v>140.96</v>
      </c>
      <c r="M237" s="835">
        <v>140.96</v>
      </c>
      <c r="N237" s="832">
        <v>1</v>
      </c>
      <c r="O237" s="836">
        <v>1</v>
      </c>
      <c r="P237" s="835">
        <v>140.96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13</v>
      </c>
      <c r="B238" s="832" t="s">
        <v>1257</v>
      </c>
      <c r="C238" s="832" t="s">
        <v>1263</v>
      </c>
      <c r="D238" s="833" t="s">
        <v>2502</v>
      </c>
      <c r="E238" s="834" t="s">
        <v>1275</v>
      </c>
      <c r="F238" s="832" t="s">
        <v>1258</v>
      </c>
      <c r="G238" s="832" t="s">
        <v>1466</v>
      </c>
      <c r="H238" s="832" t="s">
        <v>586</v>
      </c>
      <c r="I238" s="832" t="s">
        <v>1756</v>
      </c>
      <c r="J238" s="832" t="s">
        <v>1468</v>
      </c>
      <c r="K238" s="832" t="s">
        <v>1757</v>
      </c>
      <c r="L238" s="835">
        <v>37.68</v>
      </c>
      <c r="M238" s="835">
        <v>37.68</v>
      </c>
      <c r="N238" s="832">
        <v>1</v>
      </c>
      <c r="O238" s="836">
        <v>1</v>
      </c>
      <c r="P238" s="835">
        <v>37.68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13</v>
      </c>
      <c r="B239" s="832" t="s">
        <v>1257</v>
      </c>
      <c r="C239" s="832" t="s">
        <v>1263</v>
      </c>
      <c r="D239" s="833" t="s">
        <v>2502</v>
      </c>
      <c r="E239" s="834" t="s">
        <v>1275</v>
      </c>
      <c r="F239" s="832" t="s">
        <v>1258</v>
      </c>
      <c r="G239" s="832" t="s">
        <v>1382</v>
      </c>
      <c r="H239" s="832" t="s">
        <v>586</v>
      </c>
      <c r="I239" s="832" t="s">
        <v>1383</v>
      </c>
      <c r="J239" s="832" t="s">
        <v>1384</v>
      </c>
      <c r="K239" s="832" t="s">
        <v>1385</v>
      </c>
      <c r="L239" s="835">
        <v>121.07</v>
      </c>
      <c r="M239" s="835">
        <v>121.07</v>
      </c>
      <c r="N239" s="832">
        <v>1</v>
      </c>
      <c r="O239" s="836">
        <v>1</v>
      </c>
      <c r="P239" s="835">
        <v>121.07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13</v>
      </c>
      <c r="B240" s="832" t="s">
        <v>1257</v>
      </c>
      <c r="C240" s="832" t="s">
        <v>1263</v>
      </c>
      <c r="D240" s="833" t="s">
        <v>2502</v>
      </c>
      <c r="E240" s="834" t="s">
        <v>1275</v>
      </c>
      <c r="F240" s="832" t="s">
        <v>1258</v>
      </c>
      <c r="G240" s="832" t="s">
        <v>1758</v>
      </c>
      <c r="H240" s="832" t="s">
        <v>586</v>
      </c>
      <c r="I240" s="832" t="s">
        <v>1759</v>
      </c>
      <c r="J240" s="832" t="s">
        <v>1760</v>
      </c>
      <c r="K240" s="832" t="s">
        <v>1761</v>
      </c>
      <c r="L240" s="835">
        <v>35.25</v>
      </c>
      <c r="M240" s="835">
        <v>176.25</v>
      </c>
      <c r="N240" s="832">
        <v>5</v>
      </c>
      <c r="O240" s="836">
        <v>1.5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13</v>
      </c>
      <c r="B241" s="832" t="s">
        <v>1257</v>
      </c>
      <c r="C241" s="832" t="s">
        <v>1263</v>
      </c>
      <c r="D241" s="833" t="s">
        <v>2502</v>
      </c>
      <c r="E241" s="834" t="s">
        <v>1275</v>
      </c>
      <c r="F241" s="832" t="s">
        <v>1258</v>
      </c>
      <c r="G241" s="832" t="s">
        <v>1478</v>
      </c>
      <c r="H241" s="832" t="s">
        <v>586</v>
      </c>
      <c r="I241" s="832" t="s">
        <v>1479</v>
      </c>
      <c r="J241" s="832" t="s">
        <v>973</v>
      </c>
      <c r="K241" s="832" t="s">
        <v>1480</v>
      </c>
      <c r="L241" s="835">
        <v>48.09</v>
      </c>
      <c r="M241" s="835">
        <v>48.09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13</v>
      </c>
      <c r="B242" s="832" t="s">
        <v>1257</v>
      </c>
      <c r="C242" s="832" t="s">
        <v>1263</v>
      </c>
      <c r="D242" s="833" t="s">
        <v>2502</v>
      </c>
      <c r="E242" s="834" t="s">
        <v>1275</v>
      </c>
      <c r="F242" s="832" t="s">
        <v>1258</v>
      </c>
      <c r="G242" s="832" t="s">
        <v>1762</v>
      </c>
      <c r="H242" s="832" t="s">
        <v>586</v>
      </c>
      <c r="I242" s="832" t="s">
        <v>1763</v>
      </c>
      <c r="J242" s="832" t="s">
        <v>1764</v>
      </c>
      <c r="K242" s="832" t="s">
        <v>1765</v>
      </c>
      <c r="L242" s="835">
        <v>0</v>
      </c>
      <c r="M242" s="835">
        <v>0</v>
      </c>
      <c r="N242" s="832">
        <v>1</v>
      </c>
      <c r="O242" s="836">
        <v>1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13</v>
      </c>
      <c r="B243" s="832" t="s">
        <v>1257</v>
      </c>
      <c r="C243" s="832" t="s">
        <v>1263</v>
      </c>
      <c r="D243" s="833" t="s">
        <v>2502</v>
      </c>
      <c r="E243" s="834" t="s">
        <v>1275</v>
      </c>
      <c r="F243" s="832" t="s">
        <v>1258</v>
      </c>
      <c r="G243" s="832" t="s">
        <v>1766</v>
      </c>
      <c r="H243" s="832" t="s">
        <v>586</v>
      </c>
      <c r="I243" s="832" t="s">
        <v>1767</v>
      </c>
      <c r="J243" s="832" t="s">
        <v>1768</v>
      </c>
      <c r="K243" s="832" t="s">
        <v>1495</v>
      </c>
      <c r="L243" s="835">
        <v>90.95</v>
      </c>
      <c r="M243" s="835">
        <v>181.9</v>
      </c>
      <c r="N243" s="832">
        <v>2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13</v>
      </c>
      <c r="B244" s="832" t="s">
        <v>1257</v>
      </c>
      <c r="C244" s="832" t="s">
        <v>1263</v>
      </c>
      <c r="D244" s="833" t="s">
        <v>2502</v>
      </c>
      <c r="E244" s="834" t="s">
        <v>1275</v>
      </c>
      <c r="F244" s="832" t="s">
        <v>1258</v>
      </c>
      <c r="G244" s="832" t="s">
        <v>1394</v>
      </c>
      <c r="H244" s="832" t="s">
        <v>651</v>
      </c>
      <c r="I244" s="832" t="s">
        <v>1395</v>
      </c>
      <c r="J244" s="832" t="s">
        <v>1396</v>
      </c>
      <c r="K244" s="832" t="s">
        <v>1397</v>
      </c>
      <c r="L244" s="835">
        <v>141.25</v>
      </c>
      <c r="M244" s="835">
        <v>847.5</v>
      </c>
      <c r="N244" s="832">
        <v>6</v>
      </c>
      <c r="O244" s="836">
        <v>6</v>
      </c>
      <c r="P244" s="835">
        <v>565</v>
      </c>
      <c r="Q244" s="837">
        <v>0.66666666666666663</v>
      </c>
      <c r="R244" s="832">
        <v>4</v>
      </c>
      <c r="S244" s="837">
        <v>0.66666666666666663</v>
      </c>
      <c r="T244" s="836">
        <v>4</v>
      </c>
      <c r="U244" s="838">
        <v>0.66666666666666663</v>
      </c>
    </row>
    <row r="245" spans="1:21" ht="14.4" customHeight="1" x14ac:dyDescent="0.3">
      <c r="A245" s="831">
        <v>13</v>
      </c>
      <c r="B245" s="832" t="s">
        <v>1257</v>
      </c>
      <c r="C245" s="832" t="s">
        <v>1263</v>
      </c>
      <c r="D245" s="833" t="s">
        <v>2502</v>
      </c>
      <c r="E245" s="834" t="s">
        <v>1275</v>
      </c>
      <c r="F245" s="832" t="s">
        <v>1258</v>
      </c>
      <c r="G245" s="832" t="s">
        <v>1402</v>
      </c>
      <c r="H245" s="832" t="s">
        <v>586</v>
      </c>
      <c r="I245" s="832" t="s">
        <v>1769</v>
      </c>
      <c r="J245" s="832" t="s">
        <v>745</v>
      </c>
      <c r="K245" s="832" t="s">
        <v>1770</v>
      </c>
      <c r="L245" s="835">
        <v>103.67</v>
      </c>
      <c r="M245" s="835">
        <v>414.68</v>
      </c>
      <c r="N245" s="832">
        <v>4</v>
      </c>
      <c r="O245" s="836">
        <v>1.5</v>
      </c>
      <c r="P245" s="835">
        <v>207.34</v>
      </c>
      <c r="Q245" s="837">
        <v>0.5</v>
      </c>
      <c r="R245" s="832">
        <v>2</v>
      </c>
      <c r="S245" s="837">
        <v>0.5</v>
      </c>
      <c r="T245" s="836">
        <v>0.5</v>
      </c>
      <c r="U245" s="838">
        <v>0.33333333333333331</v>
      </c>
    </row>
    <row r="246" spans="1:21" ht="14.4" customHeight="1" x14ac:dyDescent="0.3">
      <c r="A246" s="831">
        <v>13</v>
      </c>
      <c r="B246" s="832" t="s">
        <v>1257</v>
      </c>
      <c r="C246" s="832" t="s">
        <v>1263</v>
      </c>
      <c r="D246" s="833" t="s">
        <v>2502</v>
      </c>
      <c r="E246" s="834" t="s">
        <v>1275</v>
      </c>
      <c r="F246" s="832" t="s">
        <v>1258</v>
      </c>
      <c r="G246" s="832" t="s">
        <v>1402</v>
      </c>
      <c r="H246" s="832" t="s">
        <v>586</v>
      </c>
      <c r="I246" s="832" t="s">
        <v>1503</v>
      </c>
      <c r="J246" s="832" t="s">
        <v>745</v>
      </c>
      <c r="K246" s="832" t="s">
        <v>1504</v>
      </c>
      <c r="L246" s="835">
        <v>16.12</v>
      </c>
      <c r="M246" s="835">
        <v>16.12</v>
      </c>
      <c r="N246" s="832">
        <v>1</v>
      </c>
      <c r="O246" s="836">
        <v>0.5</v>
      </c>
      <c r="P246" s="835">
        <v>16.12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13</v>
      </c>
      <c r="B247" s="832" t="s">
        <v>1257</v>
      </c>
      <c r="C247" s="832" t="s">
        <v>1263</v>
      </c>
      <c r="D247" s="833" t="s">
        <v>2502</v>
      </c>
      <c r="E247" s="834" t="s">
        <v>1275</v>
      </c>
      <c r="F247" s="832" t="s">
        <v>1258</v>
      </c>
      <c r="G247" s="832" t="s">
        <v>1402</v>
      </c>
      <c r="H247" s="832" t="s">
        <v>586</v>
      </c>
      <c r="I247" s="832" t="s">
        <v>1403</v>
      </c>
      <c r="J247" s="832" t="s">
        <v>745</v>
      </c>
      <c r="K247" s="832" t="s">
        <v>1404</v>
      </c>
      <c r="L247" s="835">
        <v>32.25</v>
      </c>
      <c r="M247" s="835">
        <v>32.25</v>
      </c>
      <c r="N247" s="832">
        <v>1</v>
      </c>
      <c r="O247" s="836">
        <v>0.5</v>
      </c>
      <c r="P247" s="835">
        <v>32.25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13</v>
      </c>
      <c r="B248" s="832" t="s">
        <v>1257</v>
      </c>
      <c r="C248" s="832" t="s">
        <v>1263</v>
      </c>
      <c r="D248" s="833" t="s">
        <v>2502</v>
      </c>
      <c r="E248" s="834" t="s">
        <v>1275</v>
      </c>
      <c r="F248" s="832" t="s">
        <v>1258</v>
      </c>
      <c r="G248" s="832" t="s">
        <v>1402</v>
      </c>
      <c r="H248" s="832" t="s">
        <v>586</v>
      </c>
      <c r="I248" s="832" t="s">
        <v>1505</v>
      </c>
      <c r="J248" s="832" t="s">
        <v>745</v>
      </c>
      <c r="K248" s="832" t="s">
        <v>1506</v>
      </c>
      <c r="L248" s="835">
        <v>103.67</v>
      </c>
      <c r="M248" s="835">
        <v>207.34</v>
      </c>
      <c r="N248" s="832">
        <v>2</v>
      </c>
      <c r="O248" s="836">
        <v>0.5</v>
      </c>
      <c r="P248" s="835">
        <v>207.34</v>
      </c>
      <c r="Q248" s="837">
        <v>1</v>
      </c>
      <c r="R248" s="832">
        <v>2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13</v>
      </c>
      <c r="B249" s="832" t="s">
        <v>1257</v>
      </c>
      <c r="C249" s="832" t="s">
        <v>1263</v>
      </c>
      <c r="D249" s="833" t="s">
        <v>2502</v>
      </c>
      <c r="E249" s="834" t="s">
        <v>1275</v>
      </c>
      <c r="F249" s="832" t="s">
        <v>1258</v>
      </c>
      <c r="G249" s="832" t="s">
        <v>1402</v>
      </c>
      <c r="H249" s="832" t="s">
        <v>586</v>
      </c>
      <c r="I249" s="832" t="s">
        <v>1507</v>
      </c>
      <c r="J249" s="832" t="s">
        <v>745</v>
      </c>
      <c r="K249" s="832" t="s">
        <v>1508</v>
      </c>
      <c r="L249" s="835">
        <v>16.12</v>
      </c>
      <c r="M249" s="835">
        <v>16.12</v>
      </c>
      <c r="N249" s="832">
        <v>1</v>
      </c>
      <c r="O249" s="836">
        <v>0.5</v>
      </c>
      <c r="P249" s="835">
        <v>16.12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13</v>
      </c>
      <c r="B250" s="832" t="s">
        <v>1257</v>
      </c>
      <c r="C250" s="832" t="s">
        <v>1263</v>
      </c>
      <c r="D250" s="833" t="s">
        <v>2502</v>
      </c>
      <c r="E250" s="834" t="s">
        <v>1275</v>
      </c>
      <c r="F250" s="832" t="s">
        <v>1258</v>
      </c>
      <c r="G250" s="832" t="s">
        <v>1516</v>
      </c>
      <c r="H250" s="832" t="s">
        <v>586</v>
      </c>
      <c r="I250" s="832" t="s">
        <v>1520</v>
      </c>
      <c r="J250" s="832" t="s">
        <v>1518</v>
      </c>
      <c r="K250" s="832" t="s">
        <v>1521</v>
      </c>
      <c r="L250" s="835">
        <v>87.67</v>
      </c>
      <c r="M250" s="835">
        <v>263.01</v>
      </c>
      <c r="N250" s="832">
        <v>3</v>
      </c>
      <c r="O250" s="836">
        <v>1.5</v>
      </c>
      <c r="P250" s="835">
        <v>263.01</v>
      </c>
      <c r="Q250" s="837">
        <v>1</v>
      </c>
      <c r="R250" s="832">
        <v>3</v>
      </c>
      <c r="S250" s="837">
        <v>1</v>
      </c>
      <c r="T250" s="836">
        <v>1.5</v>
      </c>
      <c r="U250" s="838">
        <v>1</v>
      </c>
    </row>
    <row r="251" spans="1:21" ht="14.4" customHeight="1" x14ac:dyDescent="0.3">
      <c r="A251" s="831">
        <v>13</v>
      </c>
      <c r="B251" s="832" t="s">
        <v>1257</v>
      </c>
      <c r="C251" s="832" t="s">
        <v>1263</v>
      </c>
      <c r="D251" s="833" t="s">
        <v>2502</v>
      </c>
      <c r="E251" s="834" t="s">
        <v>1275</v>
      </c>
      <c r="F251" s="832" t="s">
        <v>1258</v>
      </c>
      <c r="G251" s="832" t="s">
        <v>1771</v>
      </c>
      <c r="H251" s="832" t="s">
        <v>586</v>
      </c>
      <c r="I251" s="832" t="s">
        <v>1772</v>
      </c>
      <c r="J251" s="832" t="s">
        <v>797</v>
      </c>
      <c r="K251" s="832" t="s">
        <v>1773</v>
      </c>
      <c r="L251" s="835">
        <v>54.43</v>
      </c>
      <c r="M251" s="835">
        <v>108.86</v>
      </c>
      <c r="N251" s="832">
        <v>2</v>
      </c>
      <c r="O251" s="836">
        <v>0.5</v>
      </c>
      <c r="P251" s="835">
        <v>108.86</v>
      </c>
      <c r="Q251" s="837">
        <v>1</v>
      </c>
      <c r="R251" s="832">
        <v>2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13</v>
      </c>
      <c r="B252" s="832" t="s">
        <v>1257</v>
      </c>
      <c r="C252" s="832" t="s">
        <v>1263</v>
      </c>
      <c r="D252" s="833" t="s">
        <v>2502</v>
      </c>
      <c r="E252" s="834" t="s">
        <v>1275</v>
      </c>
      <c r="F252" s="832" t="s">
        <v>1258</v>
      </c>
      <c r="G252" s="832" t="s">
        <v>1774</v>
      </c>
      <c r="H252" s="832" t="s">
        <v>586</v>
      </c>
      <c r="I252" s="832" t="s">
        <v>1775</v>
      </c>
      <c r="J252" s="832" t="s">
        <v>1776</v>
      </c>
      <c r="K252" s="832" t="s">
        <v>1777</v>
      </c>
      <c r="L252" s="835">
        <v>60.39</v>
      </c>
      <c r="M252" s="835">
        <v>422.73</v>
      </c>
      <c r="N252" s="832">
        <v>7</v>
      </c>
      <c r="O252" s="836">
        <v>7</v>
      </c>
      <c r="P252" s="835">
        <v>241.56</v>
      </c>
      <c r="Q252" s="837">
        <v>0.5714285714285714</v>
      </c>
      <c r="R252" s="832">
        <v>4</v>
      </c>
      <c r="S252" s="837">
        <v>0.5714285714285714</v>
      </c>
      <c r="T252" s="836">
        <v>4</v>
      </c>
      <c r="U252" s="838">
        <v>0.5714285714285714</v>
      </c>
    </row>
    <row r="253" spans="1:21" ht="14.4" customHeight="1" x14ac:dyDescent="0.3">
      <c r="A253" s="831">
        <v>13</v>
      </c>
      <c r="B253" s="832" t="s">
        <v>1257</v>
      </c>
      <c r="C253" s="832" t="s">
        <v>1263</v>
      </c>
      <c r="D253" s="833" t="s">
        <v>2502</v>
      </c>
      <c r="E253" s="834" t="s">
        <v>1275</v>
      </c>
      <c r="F253" s="832" t="s">
        <v>1258</v>
      </c>
      <c r="G253" s="832" t="s">
        <v>1774</v>
      </c>
      <c r="H253" s="832" t="s">
        <v>586</v>
      </c>
      <c r="I253" s="832" t="s">
        <v>1778</v>
      </c>
      <c r="J253" s="832" t="s">
        <v>1776</v>
      </c>
      <c r="K253" s="832" t="s">
        <v>1779</v>
      </c>
      <c r="L253" s="835">
        <v>40.25</v>
      </c>
      <c r="M253" s="835">
        <v>80.5</v>
      </c>
      <c r="N253" s="832">
        <v>2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13</v>
      </c>
      <c r="B254" s="832" t="s">
        <v>1257</v>
      </c>
      <c r="C254" s="832" t="s">
        <v>1263</v>
      </c>
      <c r="D254" s="833" t="s">
        <v>2502</v>
      </c>
      <c r="E254" s="834" t="s">
        <v>1275</v>
      </c>
      <c r="F254" s="832" t="s">
        <v>1258</v>
      </c>
      <c r="G254" s="832" t="s">
        <v>1411</v>
      </c>
      <c r="H254" s="832" t="s">
        <v>586</v>
      </c>
      <c r="I254" s="832" t="s">
        <v>1780</v>
      </c>
      <c r="J254" s="832" t="s">
        <v>1413</v>
      </c>
      <c r="K254" s="832" t="s">
        <v>1781</v>
      </c>
      <c r="L254" s="835">
        <v>98.2</v>
      </c>
      <c r="M254" s="835">
        <v>1571.2000000000003</v>
      </c>
      <c r="N254" s="832">
        <v>16</v>
      </c>
      <c r="O254" s="836">
        <v>12</v>
      </c>
      <c r="P254" s="835">
        <v>883.80000000000018</v>
      </c>
      <c r="Q254" s="837">
        <v>0.5625</v>
      </c>
      <c r="R254" s="832">
        <v>9</v>
      </c>
      <c r="S254" s="837">
        <v>0.5625</v>
      </c>
      <c r="T254" s="836">
        <v>7.5</v>
      </c>
      <c r="U254" s="838">
        <v>0.625</v>
      </c>
    </row>
    <row r="255" spans="1:21" ht="14.4" customHeight="1" x14ac:dyDescent="0.3">
      <c r="A255" s="831">
        <v>13</v>
      </c>
      <c r="B255" s="832" t="s">
        <v>1257</v>
      </c>
      <c r="C255" s="832" t="s">
        <v>1263</v>
      </c>
      <c r="D255" s="833" t="s">
        <v>2502</v>
      </c>
      <c r="E255" s="834" t="s">
        <v>1275</v>
      </c>
      <c r="F255" s="832" t="s">
        <v>1258</v>
      </c>
      <c r="G255" s="832" t="s">
        <v>1411</v>
      </c>
      <c r="H255" s="832" t="s">
        <v>586</v>
      </c>
      <c r="I255" s="832" t="s">
        <v>1412</v>
      </c>
      <c r="J255" s="832" t="s">
        <v>1413</v>
      </c>
      <c r="K255" s="832" t="s">
        <v>1414</v>
      </c>
      <c r="L255" s="835">
        <v>55.16</v>
      </c>
      <c r="M255" s="835">
        <v>1544.4799999999998</v>
      </c>
      <c r="N255" s="832">
        <v>28</v>
      </c>
      <c r="O255" s="836">
        <v>8.5</v>
      </c>
      <c r="P255" s="835">
        <v>441.28</v>
      </c>
      <c r="Q255" s="837">
        <v>0.28571428571428575</v>
      </c>
      <c r="R255" s="832">
        <v>8</v>
      </c>
      <c r="S255" s="837">
        <v>0.2857142857142857</v>
      </c>
      <c r="T255" s="836">
        <v>3</v>
      </c>
      <c r="U255" s="838">
        <v>0.35294117647058826</v>
      </c>
    </row>
    <row r="256" spans="1:21" ht="14.4" customHeight="1" x14ac:dyDescent="0.3">
      <c r="A256" s="831">
        <v>13</v>
      </c>
      <c r="B256" s="832" t="s">
        <v>1257</v>
      </c>
      <c r="C256" s="832" t="s">
        <v>1263</v>
      </c>
      <c r="D256" s="833" t="s">
        <v>2502</v>
      </c>
      <c r="E256" s="834" t="s">
        <v>1275</v>
      </c>
      <c r="F256" s="832" t="s">
        <v>1258</v>
      </c>
      <c r="G256" s="832" t="s">
        <v>1415</v>
      </c>
      <c r="H256" s="832" t="s">
        <v>651</v>
      </c>
      <c r="I256" s="832" t="s">
        <v>1223</v>
      </c>
      <c r="J256" s="832" t="s">
        <v>655</v>
      </c>
      <c r="K256" s="832" t="s">
        <v>1224</v>
      </c>
      <c r="L256" s="835">
        <v>0</v>
      </c>
      <c r="M256" s="835">
        <v>0</v>
      </c>
      <c r="N256" s="832">
        <v>6</v>
      </c>
      <c r="O256" s="836">
        <v>4.5</v>
      </c>
      <c r="P256" s="835">
        <v>0</v>
      </c>
      <c r="Q256" s="837"/>
      <c r="R256" s="832">
        <v>1</v>
      </c>
      <c r="S256" s="837">
        <v>0.16666666666666666</v>
      </c>
      <c r="T256" s="836">
        <v>1</v>
      </c>
      <c r="U256" s="838">
        <v>0.22222222222222221</v>
      </c>
    </row>
    <row r="257" spans="1:21" ht="14.4" customHeight="1" x14ac:dyDescent="0.3">
      <c r="A257" s="831">
        <v>13</v>
      </c>
      <c r="B257" s="832" t="s">
        <v>1257</v>
      </c>
      <c r="C257" s="832" t="s">
        <v>1263</v>
      </c>
      <c r="D257" s="833" t="s">
        <v>2502</v>
      </c>
      <c r="E257" s="834" t="s">
        <v>1275</v>
      </c>
      <c r="F257" s="832" t="s">
        <v>1258</v>
      </c>
      <c r="G257" s="832" t="s">
        <v>1415</v>
      </c>
      <c r="H257" s="832" t="s">
        <v>651</v>
      </c>
      <c r="I257" s="832" t="s">
        <v>1225</v>
      </c>
      <c r="J257" s="832" t="s">
        <v>652</v>
      </c>
      <c r="K257" s="832" t="s">
        <v>1226</v>
      </c>
      <c r="L257" s="835">
        <v>0</v>
      </c>
      <c r="M257" s="835">
        <v>0</v>
      </c>
      <c r="N257" s="832">
        <v>4</v>
      </c>
      <c r="O257" s="836">
        <v>1</v>
      </c>
      <c r="P257" s="835">
        <v>0</v>
      </c>
      <c r="Q257" s="837"/>
      <c r="R257" s="832">
        <v>4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13</v>
      </c>
      <c r="B258" s="832" t="s">
        <v>1257</v>
      </c>
      <c r="C258" s="832" t="s">
        <v>1263</v>
      </c>
      <c r="D258" s="833" t="s">
        <v>2502</v>
      </c>
      <c r="E258" s="834" t="s">
        <v>1275</v>
      </c>
      <c r="F258" s="832" t="s">
        <v>1258</v>
      </c>
      <c r="G258" s="832" t="s">
        <v>1651</v>
      </c>
      <c r="H258" s="832" t="s">
        <v>651</v>
      </c>
      <c r="I258" s="832" t="s">
        <v>1210</v>
      </c>
      <c r="J258" s="832" t="s">
        <v>924</v>
      </c>
      <c r="K258" s="832" t="s">
        <v>1211</v>
      </c>
      <c r="L258" s="835">
        <v>0</v>
      </c>
      <c r="M258" s="835">
        <v>0</v>
      </c>
      <c r="N258" s="832">
        <v>3</v>
      </c>
      <c r="O258" s="836">
        <v>2</v>
      </c>
      <c r="P258" s="835">
        <v>0</v>
      </c>
      <c r="Q258" s="837"/>
      <c r="R258" s="832">
        <v>3</v>
      </c>
      <c r="S258" s="837">
        <v>1</v>
      </c>
      <c r="T258" s="836">
        <v>2</v>
      </c>
      <c r="U258" s="838">
        <v>1</v>
      </c>
    </row>
    <row r="259" spans="1:21" ht="14.4" customHeight="1" x14ac:dyDescent="0.3">
      <c r="A259" s="831">
        <v>13</v>
      </c>
      <c r="B259" s="832" t="s">
        <v>1257</v>
      </c>
      <c r="C259" s="832" t="s">
        <v>1263</v>
      </c>
      <c r="D259" s="833" t="s">
        <v>2502</v>
      </c>
      <c r="E259" s="834" t="s">
        <v>1275</v>
      </c>
      <c r="F259" s="832" t="s">
        <v>1258</v>
      </c>
      <c r="G259" s="832" t="s">
        <v>1782</v>
      </c>
      <c r="H259" s="832" t="s">
        <v>651</v>
      </c>
      <c r="I259" s="832" t="s">
        <v>1783</v>
      </c>
      <c r="J259" s="832" t="s">
        <v>1784</v>
      </c>
      <c r="K259" s="832" t="s">
        <v>1785</v>
      </c>
      <c r="L259" s="835">
        <v>414.07</v>
      </c>
      <c r="M259" s="835">
        <v>2484.42</v>
      </c>
      <c r="N259" s="832">
        <v>6</v>
      </c>
      <c r="O259" s="836">
        <v>1</v>
      </c>
      <c r="P259" s="835">
        <v>2484.42</v>
      </c>
      <c r="Q259" s="837">
        <v>1</v>
      </c>
      <c r="R259" s="832">
        <v>6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13</v>
      </c>
      <c r="B260" s="832" t="s">
        <v>1257</v>
      </c>
      <c r="C260" s="832" t="s">
        <v>1263</v>
      </c>
      <c r="D260" s="833" t="s">
        <v>2502</v>
      </c>
      <c r="E260" s="834" t="s">
        <v>1275</v>
      </c>
      <c r="F260" s="832" t="s">
        <v>1258</v>
      </c>
      <c r="G260" s="832" t="s">
        <v>1675</v>
      </c>
      <c r="H260" s="832" t="s">
        <v>586</v>
      </c>
      <c r="I260" s="832" t="s">
        <v>1676</v>
      </c>
      <c r="J260" s="832" t="s">
        <v>1017</v>
      </c>
      <c r="K260" s="832" t="s">
        <v>1018</v>
      </c>
      <c r="L260" s="835">
        <v>107.27</v>
      </c>
      <c r="M260" s="835">
        <v>321.81</v>
      </c>
      <c r="N260" s="832">
        <v>3</v>
      </c>
      <c r="O260" s="836">
        <v>1</v>
      </c>
      <c r="P260" s="835">
        <v>321.81</v>
      </c>
      <c r="Q260" s="837">
        <v>1</v>
      </c>
      <c r="R260" s="832">
        <v>3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13</v>
      </c>
      <c r="B261" s="832" t="s">
        <v>1257</v>
      </c>
      <c r="C261" s="832" t="s">
        <v>1263</v>
      </c>
      <c r="D261" s="833" t="s">
        <v>2502</v>
      </c>
      <c r="E261" s="834" t="s">
        <v>1275</v>
      </c>
      <c r="F261" s="832" t="s">
        <v>1259</v>
      </c>
      <c r="G261" s="832" t="s">
        <v>1431</v>
      </c>
      <c r="H261" s="832" t="s">
        <v>586</v>
      </c>
      <c r="I261" s="832" t="s">
        <v>1786</v>
      </c>
      <c r="J261" s="832" t="s">
        <v>1433</v>
      </c>
      <c r="K261" s="832"/>
      <c r="L261" s="835">
        <v>0</v>
      </c>
      <c r="M261" s="835">
        <v>0</v>
      </c>
      <c r="N261" s="832">
        <v>2</v>
      </c>
      <c r="O261" s="836">
        <v>2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13</v>
      </c>
      <c r="B262" s="832" t="s">
        <v>1257</v>
      </c>
      <c r="C262" s="832" t="s">
        <v>1263</v>
      </c>
      <c r="D262" s="833" t="s">
        <v>2502</v>
      </c>
      <c r="E262" s="834" t="s">
        <v>1275</v>
      </c>
      <c r="F262" s="832" t="s">
        <v>1259</v>
      </c>
      <c r="G262" s="832" t="s">
        <v>1431</v>
      </c>
      <c r="H262" s="832" t="s">
        <v>586</v>
      </c>
      <c r="I262" s="832" t="s">
        <v>1787</v>
      </c>
      <c r="J262" s="832" t="s">
        <v>1433</v>
      </c>
      <c r="K262" s="832"/>
      <c r="L262" s="835">
        <v>0</v>
      </c>
      <c r="M262" s="835">
        <v>0</v>
      </c>
      <c r="N262" s="832">
        <v>1</v>
      </c>
      <c r="O262" s="836">
        <v>1</v>
      </c>
      <c r="P262" s="835">
        <v>0</v>
      </c>
      <c r="Q262" s="837"/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13</v>
      </c>
      <c r="B263" s="832" t="s">
        <v>1257</v>
      </c>
      <c r="C263" s="832" t="s">
        <v>1263</v>
      </c>
      <c r="D263" s="833" t="s">
        <v>2502</v>
      </c>
      <c r="E263" s="834" t="s">
        <v>1276</v>
      </c>
      <c r="F263" s="832" t="s">
        <v>1258</v>
      </c>
      <c r="G263" s="832" t="s">
        <v>1788</v>
      </c>
      <c r="H263" s="832" t="s">
        <v>651</v>
      </c>
      <c r="I263" s="832" t="s">
        <v>1789</v>
      </c>
      <c r="J263" s="832" t="s">
        <v>1790</v>
      </c>
      <c r="K263" s="832" t="s">
        <v>1791</v>
      </c>
      <c r="L263" s="835">
        <v>72.55</v>
      </c>
      <c r="M263" s="835">
        <v>290.2</v>
      </c>
      <c r="N263" s="832">
        <v>4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13</v>
      </c>
      <c r="B264" s="832" t="s">
        <v>1257</v>
      </c>
      <c r="C264" s="832" t="s">
        <v>1263</v>
      </c>
      <c r="D264" s="833" t="s">
        <v>2502</v>
      </c>
      <c r="E264" s="834" t="s">
        <v>1276</v>
      </c>
      <c r="F264" s="832" t="s">
        <v>1258</v>
      </c>
      <c r="G264" s="832" t="s">
        <v>1304</v>
      </c>
      <c r="H264" s="832" t="s">
        <v>651</v>
      </c>
      <c r="I264" s="832" t="s">
        <v>1792</v>
      </c>
      <c r="J264" s="832" t="s">
        <v>1306</v>
      </c>
      <c r="K264" s="832" t="s">
        <v>1793</v>
      </c>
      <c r="L264" s="835">
        <v>425.17</v>
      </c>
      <c r="M264" s="835">
        <v>425.17</v>
      </c>
      <c r="N264" s="832">
        <v>1</v>
      </c>
      <c r="O264" s="836">
        <v>0.5</v>
      </c>
      <c r="P264" s="835">
        <v>425.17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13</v>
      </c>
      <c r="B265" s="832" t="s">
        <v>1257</v>
      </c>
      <c r="C265" s="832" t="s">
        <v>1263</v>
      </c>
      <c r="D265" s="833" t="s">
        <v>2502</v>
      </c>
      <c r="E265" s="834" t="s">
        <v>1276</v>
      </c>
      <c r="F265" s="832" t="s">
        <v>1258</v>
      </c>
      <c r="G265" s="832" t="s">
        <v>1315</v>
      </c>
      <c r="H265" s="832" t="s">
        <v>586</v>
      </c>
      <c r="I265" s="832" t="s">
        <v>1438</v>
      </c>
      <c r="J265" s="832" t="s">
        <v>642</v>
      </c>
      <c r="K265" s="832" t="s">
        <v>643</v>
      </c>
      <c r="L265" s="835">
        <v>103.8</v>
      </c>
      <c r="M265" s="835">
        <v>207.6</v>
      </c>
      <c r="N265" s="832">
        <v>2</v>
      </c>
      <c r="O265" s="836">
        <v>1</v>
      </c>
      <c r="P265" s="835">
        <v>207.6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13</v>
      </c>
      <c r="B266" s="832" t="s">
        <v>1257</v>
      </c>
      <c r="C266" s="832" t="s">
        <v>1263</v>
      </c>
      <c r="D266" s="833" t="s">
        <v>2502</v>
      </c>
      <c r="E266" s="834" t="s">
        <v>1276</v>
      </c>
      <c r="F266" s="832" t="s">
        <v>1258</v>
      </c>
      <c r="G266" s="832" t="s">
        <v>1794</v>
      </c>
      <c r="H266" s="832" t="s">
        <v>651</v>
      </c>
      <c r="I266" s="832" t="s">
        <v>1795</v>
      </c>
      <c r="J266" s="832" t="s">
        <v>1796</v>
      </c>
      <c r="K266" s="832" t="s">
        <v>1656</v>
      </c>
      <c r="L266" s="835">
        <v>234.07</v>
      </c>
      <c r="M266" s="835">
        <v>234.07</v>
      </c>
      <c r="N266" s="832">
        <v>1</v>
      </c>
      <c r="O266" s="836">
        <v>0.5</v>
      </c>
      <c r="P266" s="835">
        <v>234.07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13</v>
      </c>
      <c r="B267" s="832" t="s">
        <v>1257</v>
      </c>
      <c r="C267" s="832" t="s">
        <v>1263</v>
      </c>
      <c r="D267" s="833" t="s">
        <v>2502</v>
      </c>
      <c r="E267" s="834" t="s">
        <v>1276</v>
      </c>
      <c r="F267" s="832" t="s">
        <v>1258</v>
      </c>
      <c r="G267" s="832" t="s">
        <v>1577</v>
      </c>
      <c r="H267" s="832" t="s">
        <v>586</v>
      </c>
      <c r="I267" s="832" t="s">
        <v>1797</v>
      </c>
      <c r="J267" s="832" t="s">
        <v>1579</v>
      </c>
      <c r="K267" s="832" t="s">
        <v>790</v>
      </c>
      <c r="L267" s="835">
        <v>0</v>
      </c>
      <c r="M267" s="835">
        <v>0</v>
      </c>
      <c r="N267" s="832">
        <v>2</v>
      </c>
      <c r="O267" s="836">
        <v>1</v>
      </c>
      <c r="P267" s="835">
        <v>0</v>
      </c>
      <c r="Q267" s="837"/>
      <c r="R267" s="832">
        <v>2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13</v>
      </c>
      <c r="B268" s="832" t="s">
        <v>1257</v>
      </c>
      <c r="C268" s="832" t="s">
        <v>1263</v>
      </c>
      <c r="D268" s="833" t="s">
        <v>2502</v>
      </c>
      <c r="E268" s="834" t="s">
        <v>1276</v>
      </c>
      <c r="F268" s="832" t="s">
        <v>1258</v>
      </c>
      <c r="G268" s="832" t="s">
        <v>1328</v>
      </c>
      <c r="H268" s="832" t="s">
        <v>651</v>
      </c>
      <c r="I268" s="832" t="s">
        <v>1147</v>
      </c>
      <c r="J268" s="832" t="s">
        <v>1148</v>
      </c>
      <c r="K268" s="832" t="s">
        <v>1149</v>
      </c>
      <c r="L268" s="835">
        <v>170.52</v>
      </c>
      <c r="M268" s="835">
        <v>511.56000000000006</v>
      </c>
      <c r="N268" s="832">
        <v>3</v>
      </c>
      <c r="O268" s="836">
        <v>2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13</v>
      </c>
      <c r="B269" s="832" t="s">
        <v>1257</v>
      </c>
      <c r="C269" s="832" t="s">
        <v>1263</v>
      </c>
      <c r="D269" s="833" t="s">
        <v>2502</v>
      </c>
      <c r="E269" s="834" t="s">
        <v>1276</v>
      </c>
      <c r="F269" s="832" t="s">
        <v>1258</v>
      </c>
      <c r="G269" s="832" t="s">
        <v>1342</v>
      </c>
      <c r="H269" s="832" t="s">
        <v>586</v>
      </c>
      <c r="I269" s="832" t="s">
        <v>1450</v>
      </c>
      <c r="J269" s="832" t="s">
        <v>1351</v>
      </c>
      <c r="K269" s="832" t="s">
        <v>1451</v>
      </c>
      <c r="L269" s="835">
        <v>88.16</v>
      </c>
      <c r="M269" s="835">
        <v>88.16</v>
      </c>
      <c r="N269" s="832">
        <v>1</v>
      </c>
      <c r="O269" s="836">
        <v>1</v>
      </c>
      <c r="P269" s="835">
        <v>88.16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13</v>
      </c>
      <c r="B270" s="832" t="s">
        <v>1257</v>
      </c>
      <c r="C270" s="832" t="s">
        <v>1263</v>
      </c>
      <c r="D270" s="833" t="s">
        <v>2502</v>
      </c>
      <c r="E270" s="834" t="s">
        <v>1276</v>
      </c>
      <c r="F270" s="832" t="s">
        <v>1258</v>
      </c>
      <c r="G270" s="832" t="s">
        <v>1360</v>
      </c>
      <c r="H270" s="832" t="s">
        <v>586</v>
      </c>
      <c r="I270" s="832" t="s">
        <v>1363</v>
      </c>
      <c r="J270" s="832" t="s">
        <v>840</v>
      </c>
      <c r="K270" s="832" t="s">
        <v>1364</v>
      </c>
      <c r="L270" s="835">
        <v>147.85</v>
      </c>
      <c r="M270" s="835">
        <v>1626.35</v>
      </c>
      <c r="N270" s="832">
        <v>11</v>
      </c>
      <c r="O270" s="836">
        <v>10</v>
      </c>
      <c r="P270" s="835">
        <v>887.1</v>
      </c>
      <c r="Q270" s="837">
        <v>0.54545454545454553</v>
      </c>
      <c r="R270" s="832">
        <v>6</v>
      </c>
      <c r="S270" s="837">
        <v>0.54545454545454541</v>
      </c>
      <c r="T270" s="836">
        <v>6</v>
      </c>
      <c r="U270" s="838">
        <v>0.6</v>
      </c>
    </row>
    <row r="271" spans="1:21" ht="14.4" customHeight="1" x14ac:dyDescent="0.3">
      <c r="A271" s="831">
        <v>13</v>
      </c>
      <c r="B271" s="832" t="s">
        <v>1257</v>
      </c>
      <c r="C271" s="832" t="s">
        <v>1263</v>
      </c>
      <c r="D271" s="833" t="s">
        <v>2502</v>
      </c>
      <c r="E271" s="834" t="s">
        <v>1276</v>
      </c>
      <c r="F271" s="832" t="s">
        <v>1258</v>
      </c>
      <c r="G271" s="832" t="s">
        <v>1365</v>
      </c>
      <c r="H271" s="832" t="s">
        <v>586</v>
      </c>
      <c r="I271" s="832" t="s">
        <v>1366</v>
      </c>
      <c r="J271" s="832" t="s">
        <v>1367</v>
      </c>
      <c r="K271" s="832" t="s">
        <v>1368</v>
      </c>
      <c r="L271" s="835">
        <v>0</v>
      </c>
      <c r="M271" s="835">
        <v>0</v>
      </c>
      <c r="N271" s="832">
        <v>3</v>
      </c>
      <c r="O271" s="836">
        <v>2</v>
      </c>
      <c r="P271" s="835">
        <v>0</v>
      </c>
      <c r="Q271" s="837"/>
      <c r="R271" s="832">
        <v>3</v>
      </c>
      <c r="S271" s="837">
        <v>1</v>
      </c>
      <c r="T271" s="836">
        <v>2</v>
      </c>
      <c r="U271" s="838">
        <v>1</v>
      </c>
    </row>
    <row r="272" spans="1:21" ht="14.4" customHeight="1" x14ac:dyDescent="0.3">
      <c r="A272" s="831">
        <v>13</v>
      </c>
      <c r="B272" s="832" t="s">
        <v>1257</v>
      </c>
      <c r="C272" s="832" t="s">
        <v>1263</v>
      </c>
      <c r="D272" s="833" t="s">
        <v>2502</v>
      </c>
      <c r="E272" s="834" t="s">
        <v>1276</v>
      </c>
      <c r="F272" s="832" t="s">
        <v>1258</v>
      </c>
      <c r="G272" s="832" t="s">
        <v>1365</v>
      </c>
      <c r="H272" s="832" t="s">
        <v>586</v>
      </c>
      <c r="I272" s="832" t="s">
        <v>1369</v>
      </c>
      <c r="J272" s="832" t="s">
        <v>804</v>
      </c>
      <c r="K272" s="832" t="s">
        <v>805</v>
      </c>
      <c r="L272" s="835">
        <v>42.05</v>
      </c>
      <c r="M272" s="835">
        <v>42.05</v>
      </c>
      <c r="N272" s="832">
        <v>1</v>
      </c>
      <c r="O272" s="836">
        <v>1</v>
      </c>
      <c r="P272" s="835">
        <v>42.05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13</v>
      </c>
      <c r="B273" s="832" t="s">
        <v>1257</v>
      </c>
      <c r="C273" s="832" t="s">
        <v>1263</v>
      </c>
      <c r="D273" s="833" t="s">
        <v>2502</v>
      </c>
      <c r="E273" s="834" t="s">
        <v>1276</v>
      </c>
      <c r="F273" s="832" t="s">
        <v>1258</v>
      </c>
      <c r="G273" s="832" t="s">
        <v>1370</v>
      </c>
      <c r="H273" s="832" t="s">
        <v>586</v>
      </c>
      <c r="I273" s="832" t="s">
        <v>1798</v>
      </c>
      <c r="J273" s="832" t="s">
        <v>676</v>
      </c>
      <c r="K273" s="832" t="s">
        <v>1799</v>
      </c>
      <c r="L273" s="835">
        <v>91.11</v>
      </c>
      <c r="M273" s="835">
        <v>182.22</v>
      </c>
      <c r="N273" s="832">
        <v>2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13</v>
      </c>
      <c r="B274" s="832" t="s">
        <v>1257</v>
      </c>
      <c r="C274" s="832" t="s">
        <v>1263</v>
      </c>
      <c r="D274" s="833" t="s">
        <v>2502</v>
      </c>
      <c r="E274" s="834" t="s">
        <v>1276</v>
      </c>
      <c r="F274" s="832" t="s">
        <v>1258</v>
      </c>
      <c r="G274" s="832" t="s">
        <v>1382</v>
      </c>
      <c r="H274" s="832" t="s">
        <v>586</v>
      </c>
      <c r="I274" s="832" t="s">
        <v>1383</v>
      </c>
      <c r="J274" s="832" t="s">
        <v>1384</v>
      </c>
      <c r="K274" s="832" t="s">
        <v>1385</v>
      </c>
      <c r="L274" s="835">
        <v>121.07</v>
      </c>
      <c r="M274" s="835">
        <v>242.14</v>
      </c>
      <c r="N274" s="832">
        <v>2</v>
      </c>
      <c r="O274" s="836">
        <v>1</v>
      </c>
      <c r="P274" s="835">
        <v>242.14</v>
      </c>
      <c r="Q274" s="837">
        <v>1</v>
      </c>
      <c r="R274" s="832">
        <v>2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13</v>
      </c>
      <c r="B275" s="832" t="s">
        <v>1257</v>
      </c>
      <c r="C275" s="832" t="s">
        <v>1263</v>
      </c>
      <c r="D275" s="833" t="s">
        <v>2502</v>
      </c>
      <c r="E275" s="834" t="s">
        <v>1276</v>
      </c>
      <c r="F275" s="832" t="s">
        <v>1258</v>
      </c>
      <c r="G275" s="832" t="s">
        <v>1800</v>
      </c>
      <c r="H275" s="832" t="s">
        <v>586</v>
      </c>
      <c r="I275" s="832" t="s">
        <v>1801</v>
      </c>
      <c r="J275" s="832" t="s">
        <v>1802</v>
      </c>
      <c r="K275" s="832" t="s">
        <v>1455</v>
      </c>
      <c r="L275" s="835">
        <v>176.32</v>
      </c>
      <c r="M275" s="835">
        <v>176.32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13</v>
      </c>
      <c r="B276" s="832" t="s">
        <v>1257</v>
      </c>
      <c r="C276" s="832" t="s">
        <v>1263</v>
      </c>
      <c r="D276" s="833" t="s">
        <v>2502</v>
      </c>
      <c r="E276" s="834" t="s">
        <v>1276</v>
      </c>
      <c r="F276" s="832" t="s">
        <v>1258</v>
      </c>
      <c r="G276" s="832" t="s">
        <v>1800</v>
      </c>
      <c r="H276" s="832" t="s">
        <v>586</v>
      </c>
      <c r="I276" s="832" t="s">
        <v>1803</v>
      </c>
      <c r="J276" s="832" t="s">
        <v>1804</v>
      </c>
      <c r="K276" s="832" t="s">
        <v>1805</v>
      </c>
      <c r="L276" s="835">
        <v>97.96</v>
      </c>
      <c r="M276" s="835">
        <v>97.96</v>
      </c>
      <c r="N276" s="832">
        <v>1</v>
      </c>
      <c r="O276" s="836">
        <v>0.5</v>
      </c>
      <c r="P276" s="835">
        <v>97.96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13</v>
      </c>
      <c r="B277" s="832" t="s">
        <v>1257</v>
      </c>
      <c r="C277" s="832" t="s">
        <v>1263</v>
      </c>
      <c r="D277" s="833" t="s">
        <v>2502</v>
      </c>
      <c r="E277" s="834" t="s">
        <v>1276</v>
      </c>
      <c r="F277" s="832" t="s">
        <v>1258</v>
      </c>
      <c r="G277" s="832" t="s">
        <v>1394</v>
      </c>
      <c r="H277" s="832" t="s">
        <v>651</v>
      </c>
      <c r="I277" s="832" t="s">
        <v>1395</v>
      </c>
      <c r="J277" s="832" t="s">
        <v>1396</v>
      </c>
      <c r="K277" s="832" t="s">
        <v>1397</v>
      </c>
      <c r="L277" s="835">
        <v>141.25</v>
      </c>
      <c r="M277" s="835">
        <v>1412.5</v>
      </c>
      <c r="N277" s="832">
        <v>10</v>
      </c>
      <c r="O277" s="836">
        <v>4</v>
      </c>
      <c r="P277" s="835">
        <v>847.5</v>
      </c>
      <c r="Q277" s="837">
        <v>0.6</v>
      </c>
      <c r="R277" s="832">
        <v>6</v>
      </c>
      <c r="S277" s="837">
        <v>0.6</v>
      </c>
      <c r="T277" s="836">
        <v>2.5</v>
      </c>
      <c r="U277" s="838">
        <v>0.625</v>
      </c>
    </row>
    <row r="278" spans="1:21" ht="14.4" customHeight="1" x14ac:dyDescent="0.3">
      <c r="A278" s="831">
        <v>13</v>
      </c>
      <c r="B278" s="832" t="s">
        <v>1257</v>
      </c>
      <c r="C278" s="832" t="s">
        <v>1263</v>
      </c>
      <c r="D278" s="833" t="s">
        <v>2502</v>
      </c>
      <c r="E278" s="834" t="s">
        <v>1276</v>
      </c>
      <c r="F278" s="832" t="s">
        <v>1258</v>
      </c>
      <c r="G278" s="832" t="s">
        <v>1394</v>
      </c>
      <c r="H278" s="832" t="s">
        <v>586</v>
      </c>
      <c r="I278" s="832" t="s">
        <v>1806</v>
      </c>
      <c r="J278" s="832" t="s">
        <v>1396</v>
      </c>
      <c r="K278" s="832" t="s">
        <v>1807</v>
      </c>
      <c r="L278" s="835">
        <v>423.75</v>
      </c>
      <c r="M278" s="835">
        <v>423.75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13</v>
      </c>
      <c r="B279" s="832" t="s">
        <v>1257</v>
      </c>
      <c r="C279" s="832" t="s">
        <v>1263</v>
      </c>
      <c r="D279" s="833" t="s">
        <v>2502</v>
      </c>
      <c r="E279" s="834" t="s">
        <v>1276</v>
      </c>
      <c r="F279" s="832" t="s">
        <v>1258</v>
      </c>
      <c r="G279" s="832" t="s">
        <v>1492</v>
      </c>
      <c r="H279" s="832" t="s">
        <v>586</v>
      </c>
      <c r="I279" s="832" t="s">
        <v>1623</v>
      </c>
      <c r="J279" s="832" t="s">
        <v>633</v>
      </c>
      <c r="K279" s="832" t="s">
        <v>1624</v>
      </c>
      <c r="L279" s="835">
        <v>35.25</v>
      </c>
      <c r="M279" s="835">
        <v>35.25</v>
      </c>
      <c r="N279" s="832">
        <v>1</v>
      </c>
      <c r="O279" s="836">
        <v>0.5</v>
      </c>
      <c r="P279" s="835">
        <v>35.25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13</v>
      </c>
      <c r="B280" s="832" t="s">
        <v>1257</v>
      </c>
      <c r="C280" s="832" t="s">
        <v>1263</v>
      </c>
      <c r="D280" s="833" t="s">
        <v>2502</v>
      </c>
      <c r="E280" s="834" t="s">
        <v>1276</v>
      </c>
      <c r="F280" s="832" t="s">
        <v>1258</v>
      </c>
      <c r="G280" s="832" t="s">
        <v>1402</v>
      </c>
      <c r="H280" s="832" t="s">
        <v>586</v>
      </c>
      <c r="I280" s="832" t="s">
        <v>1808</v>
      </c>
      <c r="J280" s="832" t="s">
        <v>1809</v>
      </c>
      <c r="K280" s="832" t="s">
        <v>1810</v>
      </c>
      <c r="L280" s="835">
        <v>115.18</v>
      </c>
      <c r="M280" s="835">
        <v>230.36</v>
      </c>
      <c r="N280" s="832">
        <v>2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13</v>
      </c>
      <c r="B281" s="832" t="s">
        <v>1257</v>
      </c>
      <c r="C281" s="832" t="s">
        <v>1263</v>
      </c>
      <c r="D281" s="833" t="s">
        <v>2502</v>
      </c>
      <c r="E281" s="834" t="s">
        <v>1276</v>
      </c>
      <c r="F281" s="832" t="s">
        <v>1258</v>
      </c>
      <c r="G281" s="832" t="s">
        <v>1516</v>
      </c>
      <c r="H281" s="832" t="s">
        <v>586</v>
      </c>
      <c r="I281" s="832" t="s">
        <v>1517</v>
      </c>
      <c r="J281" s="832" t="s">
        <v>1518</v>
      </c>
      <c r="K281" s="832" t="s">
        <v>1519</v>
      </c>
      <c r="L281" s="835">
        <v>21.92</v>
      </c>
      <c r="M281" s="835">
        <v>65.760000000000005</v>
      </c>
      <c r="N281" s="832">
        <v>3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13</v>
      </c>
      <c r="B282" s="832" t="s">
        <v>1257</v>
      </c>
      <c r="C282" s="832" t="s">
        <v>1263</v>
      </c>
      <c r="D282" s="833" t="s">
        <v>2502</v>
      </c>
      <c r="E282" s="834" t="s">
        <v>1276</v>
      </c>
      <c r="F282" s="832" t="s">
        <v>1258</v>
      </c>
      <c r="G282" s="832" t="s">
        <v>1522</v>
      </c>
      <c r="H282" s="832" t="s">
        <v>586</v>
      </c>
      <c r="I282" s="832" t="s">
        <v>1811</v>
      </c>
      <c r="J282" s="832" t="s">
        <v>664</v>
      </c>
      <c r="K282" s="832" t="s">
        <v>1812</v>
      </c>
      <c r="L282" s="835">
        <v>0</v>
      </c>
      <c r="M282" s="835">
        <v>0</v>
      </c>
      <c r="N282" s="832">
        <v>6</v>
      </c>
      <c r="O282" s="836">
        <v>3.5</v>
      </c>
      <c r="P282" s="835">
        <v>0</v>
      </c>
      <c r="Q282" s="837"/>
      <c r="R282" s="832">
        <v>4</v>
      </c>
      <c r="S282" s="837">
        <v>0.66666666666666663</v>
      </c>
      <c r="T282" s="836">
        <v>2.5</v>
      </c>
      <c r="U282" s="838">
        <v>0.7142857142857143</v>
      </c>
    </row>
    <row r="283" spans="1:21" ht="14.4" customHeight="1" x14ac:dyDescent="0.3">
      <c r="A283" s="831">
        <v>13</v>
      </c>
      <c r="B283" s="832" t="s">
        <v>1257</v>
      </c>
      <c r="C283" s="832" t="s">
        <v>1263</v>
      </c>
      <c r="D283" s="833" t="s">
        <v>2502</v>
      </c>
      <c r="E283" s="834" t="s">
        <v>1276</v>
      </c>
      <c r="F283" s="832" t="s">
        <v>1258</v>
      </c>
      <c r="G283" s="832" t="s">
        <v>1813</v>
      </c>
      <c r="H283" s="832" t="s">
        <v>651</v>
      </c>
      <c r="I283" s="832" t="s">
        <v>1814</v>
      </c>
      <c r="J283" s="832" t="s">
        <v>1119</v>
      </c>
      <c r="K283" s="832" t="s">
        <v>1815</v>
      </c>
      <c r="L283" s="835">
        <v>263.68</v>
      </c>
      <c r="M283" s="835">
        <v>263.68</v>
      </c>
      <c r="N283" s="832">
        <v>1</v>
      </c>
      <c r="O283" s="836">
        <v>0.5</v>
      </c>
      <c r="P283" s="835">
        <v>263.68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13</v>
      </c>
      <c r="B284" s="832" t="s">
        <v>1257</v>
      </c>
      <c r="C284" s="832" t="s">
        <v>1263</v>
      </c>
      <c r="D284" s="833" t="s">
        <v>2502</v>
      </c>
      <c r="E284" s="834" t="s">
        <v>1276</v>
      </c>
      <c r="F284" s="832" t="s">
        <v>1258</v>
      </c>
      <c r="G284" s="832" t="s">
        <v>1534</v>
      </c>
      <c r="H284" s="832" t="s">
        <v>586</v>
      </c>
      <c r="I284" s="832" t="s">
        <v>1816</v>
      </c>
      <c r="J284" s="832" t="s">
        <v>1536</v>
      </c>
      <c r="K284" s="832" t="s">
        <v>1537</v>
      </c>
      <c r="L284" s="835">
        <v>31.32</v>
      </c>
      <c r="M284" s="835">
        <v>62.64</v>
      </c>
      <c r="N284" s="832">
        <v>2</v>
      </c>
      <c r="O284" s="836">
        <v>1</v>
      </c>
      <c r="P284" s="835">
        <v>62.64</v>
      </c>
      <c r="Q284" s="837">
        <v>1</v>
      </c>
      <c r="R284" s="832">
        <v>2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13</v>
      </c>
      <c r="B285" s="832" t="s">
        <v>1257</v>
      </c>
      <c r="C285" s="832" t="s">
        <v>1263</v>
      </c>
      <c r="D285" s="833" t="s">
        <v>2502</v>
      </c>
      <c r="E285" s="834" t="s">
        <v>1276</v>
      </c>
      <c r="F285" s="832" t="s">
        <v>1258</v>
      </c>
      <c r="G285" s="832" t="s">
        <v>1415</v>
      </c>
      <c r="H285" s="832" t="s">
        <v>651</v>
      </c>
      <c r="I285" s="832" t="s">
        <v>1223</v>
      </c>
      <c r="J285" s="832" t="s">
        <v>655</v>
      </c>
      <c r="K285" s="832" t="s">
        <v>1224</v>
      </c>
      <c r="L285" s="835">
        <v>0</v>
      </c>
      <c r="M285" s="835">
        <v>0</v>
      </c>
      <c r="N285" s="832">
        <v>1</v>
      </c>
      <c r="O285" s="836">
        <v>1</v>
      </c>
      <c r="P285" s="835">
        <v>0</v>
      </c>
      <c r="Q285" s="837"/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13</v>
      </c>
      <c r="B286" s="832" t="s">
        <v>1257</v>
      </c>
      <c r="C286" s="832" t="s">
        <v>1263</v>
      </c>
      <c r="D286" s="833" t="s">
        <v>2502</v>
      </c>
      <c r="E286" s="834" t="s">
        <v>1276</v>
      </c>
      <c r="F286" s="832" t="s">
        <v>1258</v>
      </c>
      <c r="G286" s="832" t="s">
        <v>1420</v>
      </c>
      <c r="H286" s="832" t="s">
        <v>651</v>
      </c>
      <c r="I286" s="832" t="s">
        <v>1421</v>
      </c>
      <c r="J286" s="832" t="s">
        <v>952</v>
      </c>
      <c r="K286" s="832" t="s">
        <v>1422</v>
      </c>
      <c r="L286" s="835">
        <v>154.36000000000001</v>
      </c>
      <c r="M286" s="835">
        <v>1852.3200000000002</v>
      </c>
      <c r="N286" s="832">
        <v>12</v>
      </c>
      <c r="O286" s="836">
        <v>10.5</v>
      </c>
      <c r="P286" s="835">
        <v>1543.6000000000001</v>
      </c>
      <c r="Q286" s="837">
        <v>0.83333333333333337</v>
      </c>
      <c r="R286" s="832">
        <v>10</v>
      </c>
      <c r="S286" s="837">
        <v>0.83333333333333337</v>
      </c>
      <c r="T286" s="836">
        <v>8.5</v>
      </c>
      <c r="U286" s="838">
        <v>0.80952380952380953</v>
      </c>
    </row>
    <row r="287" spans="1:21" ht="14.4" customHeight="1" x14ac:dyDescent="0.3">
      <c r="A287" s="831">
        <v>13</v>
      </c>
      <c r="B287" s="832" t="s">
        <v>1257</v>
      </c>
      <c r="C287" s="832" t="s">
        <v>1263</v>
      </c>
      <c r="D287" s="833" t="s">
        <v>2502</v>
      </c>
      <c r="E287" s="834" t="s">
        <v>1276</v>
      </c>
      <c r="F287" s="832" t="s">
        <v>1258</v>
      </c>
      <c r="G287" s="832" t="s">
        <v>1420</v>
      </c>
      <c r="H287" s="832" t="s">
        <v>586</v>
      </c>
      <c r="I287" s="832" t="s">
        <v>1817</v>
      </c>
      <c r="J287" s="832" t="s">
        <v>1818</v>
      </c>
      <c r="K287" s="832" t="s">
        <v>1819</v>
      </c>
      <c r="L287" s="835">
        <v>75.73</v>
      </c>
      <c r="M287" s="835">
        <v>302.92</v>
      </c>
      <c r="N287" s="832">
        <v>4</v>
      </c>
      <c r="O287" s="836">
        <v>2</v>
      </c>
      <c r="P287" s="835">
        <v>151.46</v>
      </c>
      <c r="Q287" s="837">
        <v>0.5</v>
      </c>
      <c r="R287" s="832">
        <v>2</v>
      </c>
      <c r="S287" s="837">
        <v>0.5</v>
      </c>
      <c r="T287" s="836">
        <v>1</v>
      </c>
      <c r="U287" s="838">
        <v>0.5</v>
      </c>
    </row>
    <row r="288" spans="1:21" ht="14.4" customHeight="1" x14ac:dyDescent="0.3">
      <c r="A288" s="831">
        <v>13</v>
      </c>
      <c r="B288" s="832" t="s">
        <v>1257</v>
      </c>
      <c r="C288" s="832" t="s">
        <v>1263</v>
      </c>
      <c r="D288" s="833" t="s">
        <v>2502</v>
      </c>
      <c r="E288" s="834" t="s">
        <v>1276</v>
      </c>
      <c r="F288" s="832" t="s">
        <v>1258</v>
      </c>
      <c r="G288" s="832" t="s">
        <v>1428</v>
      </c>
      <c r="H288" s="832" t="s">
        <v>586</v>
      </c>
      <c r="I288" s="832" t="s">
        <v>1820</v>
      </c>
      <c r="J288" s="832" t="s">
        <v>616</v>
      </c>
      <c r="K288" s="832" t="s">
        <v>1821</v>
      </c>
      <c r="L288" s="835">
        <v>0</v>
      </c>
      <c r="M288" s="835">
        <v>0</v>
      </c>
      <c r="N288" s="832">
        <v>1</v>
      </c>
      <c r="O288" s="836">
        <v>1</v>
      </c>
      <c r="P288" s="835"/>
      <c r="Q288" s="837"/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13</v>
      </c>
      <c r="B289" s="832" t="s">
        <v>1257</v>
      </c>
      <c r="C289" s="832" t="s">
        <v>1263</v>
      </c>
      <c r="D289" s="833" t="s">
        <v>2502</v>
      </c>
      <c r="E289" s="834" t="s">
        <v>1276</v>
      </c>
      <c r="F289" s="832" t="s">
        <v>1258</v>
      </c>
      <c r="G289" s="832" t="s">
        <v>1675</v>
      </c>
      <c r="H289" s="832" t="s">
        <v>586</v>
      </c>
      <c r="I289" s="832" t="s">
        <v>1676</v>
      </c>
      <c r="J289" s="832" t="s">
        <v>1017</v>
      </c>
      <c r="K289" s="832" t="s">
        <v>1018</v>
      </c>
      <c r="L289" s="835">
        <v>107.27</v>
      </c>
      <c r="M289" s="835">
        <v>429.08</v>
      </c>
      <c r="N289" s="832">
        <v>4</v>
      </c>
      <c r="O289" s="836">
        <v>2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13</v>
      </c>
      <c r="B290" s="832" t="s">
        <v>1257</v>
      </c>
      <c r="C290" s="832" t="s">
        <v>1263</v>
      </c>
      <c r="D290" s="833" t="s">
        <v>2502</v>
      </c>
      <c r="E290" s="834" t="s">
        <v>1278</v>
      </c>
      <c r="F290" s="832" t="s">
        <v>1258</v>
      </c>
      <c r="G290" s="832" t="s">
        <v>1304</v>
      </c>
      <c r="H290" s="832" t="s">
        <v>651</v>
      </c>
      <c r="I290" s="832" t="s">
        <v>1305</v>
      </c>
      <c r="J290" s="832" t="s">
        <v>1306</v>
      </c>
      <c r="K290" s="832" t="s">
        <v>1307</v>
      </c>
      <c r="L290" s="835">
        <v>119.7</v>
      </c>
      <c r="M290" s="835">
        <v>1436.4</v>
      </c>
      <c r="N290" s="832">
        <v>12</v>
      </c>
      <c r="O290" s="836">
        <v>7.5</v>
      </c>
      <c r="P290" s="835">
        <v>1197</v>
      </c>
      <c r="Q290" s="837">
        <v>0.83333333333333326</v>
      </c>
      <c r="R290" s="832">
        <v>10</v>
      </c>
      <c r="S290" s="837">
        <v>0.83333333333333337</v>
      </c>
      <c r="T290" s="836">
        <v>5.5</v>
      </c>
      <c r="U290" s="838">
        <v>0.73333333333333328</v>
      </c>
    </row>
    <row r="291" spans="1:21" ht="14.4" customHeight="1" x14ac:dyDescent="0.3">
      <c r="A291" s="831">
        <v>13</v>
      </c>
      <c r="B291" s="832" t="s">
        <v>1257</v>
      </c>
      <c r="C291" s="832" t="s">
        <v>1263</v>
      </c>
      <c r="D291" s="833" t="s">
        <v>2502</v>
      </c>
      <c r="E291" s="834" t="s">
        <v>1278</v>
      </c>
      <c r="F291" s="832" t="s">
        <v>1258</v>
      </c>
      <c r="G291" s="832" t="s">
        <v>1304</v>
      </c>
      <c r="H291" s="832" t="s">
        <v>651</v>
      </c>
      <c r="I291" s="832" t="s">
        <v>1792</v>
      </c>
      <c r="J291" s="832" t="s">
        <v>1306</v>
      </c>
      <c r="K291" s="832" t="s">
        <v>1793</v>
      </c>
      <c r="L291" s="835">
        <v>425.17</v>
      </c>
      <c r="M291" s="835">
        <v>425.17</v>
      </c>
      <c r="N291" s="832">
        <v>1</v>
      </c>
      <c r="O291" s="836">
        <v>1</v>
      </c>
      <c r="P291" s="835">
        <v>425.17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13</v>
      </c>
      <c r="B292" s="832" t="s">
        <v>1257</v>
      </c>
      <c r="C292" s="832" t="s">
        <v>1263</v>
      </c>
      <c r="D292" s="833" t="s">
        <v>2502</v>
      </c>
      <c r="E292" s="834" t="s">
        <v>1278</v>
      </c>
      <c r="F292" s="832" t="s">
        <v>1258</v>
      </c>
      <c r="G292" s="832" t="s">
        <v>1304</v>
      </c>
      <c r="H292" s="832" t="s">
        <v>586</v>
      </c>
      <c r="I292" s="832" t="s">
        <v>1310</v>
      </c>
      <c r="J292" s="832" t="s">
        <v>1309</v>
      </c>
      <c r="K292" s="832" t="s">
        <v>1307</v>
      </c>
      <c r="L292" s="835">
        <v>119.69</v>
      </c>
      <c r="M292" s="835">
        <v>478.76</v>
      </c>
      <c r="N292" s="832">
        <v>4</v>
      </c>
      <c r="O292" s="836">
        <v>1.5</v>
      </c>
      <c r="P292" s="835">
        <v>478.76</v>
      </c>
      <c r="Q292" s="837">
        <v>1</v>
      </c>
      <c r="R292" s="832">
        <v>4</v>
      </c>
      <c r="S292" s="837">
        <v>1</v>
      </c>
      <c r="T292" s="836">
        <v>1.5</v>
      </c>
      <c r="U292" s="838">
        <v>1</v>
      </c>
    </row>
    <row r="293" spans="1:21" ht="14.4" customHeight="1" x14ac:dyDescent="0.3">
      <c r="A293" s="831">
        <v>13</v>
      </c>
      <c r="B293" s="832" t="s">
        <v>1257</v>
      </c>
      <c r="C293" s="832" t="s">
        <v>1263</v>
      </c>
      <c r="D293" s="833" t="s">
        <v>2502</v>
      </c>
      <c r="E293" s="834" t="s">
        <v>1278</v>
      </c>
      <c r="F293" s="832" t="s">
        <v>1258</v>
      </c>
      <c r="G293" s="832" t="s">
        <v>1315</v>
      </c>
      <c r="H293" s="832" t="s">
        <v>651</v>
      </c>
      <c r="I293" s="832" t="s">
        <v>1323</v>
      </c>
      <c r="J293" s="832" t="s">
        <v>1321</v>
      </c>
      <c r="K293" s="832" t="s">
        <v>1319</v>
      </c>
      <c r="L293" s="835">
        <v>129.75</v>
      </c>
      <c r="M293" s="835">
        <v>129.75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13</v>
      </c>
      <c r="B294" s="832" t="s">
        <v>1257</v>
      </c>
      <c r="C294" s="832" t="s">
        <v>1263</v>
      </c>
      <c r="D294" s="833" t="s">
        <v>2502</v>
      </c>
      <c r="E294" s="834" t="s">
        <v>1278</v>
      </c>
      <c r="F294" s="832" t="s">
        <v>1258</v>
      </c>
      <c r="G294" s="832" t="s">
        <v>1822</v>
      </c>
      <c r="H294" s="832" t="s">
        <v>586</v>
      </c>
      <c r="I294" s="832" t="s">
        <v>1823</v>
      </c>
      <c r="J294" s="832" t="s">
        <v>1824</v>
      </c>
      <c r="K294" s="832" t="s">
        <v>1825</v>
      </c>
      <c r="L294" s="835">
        <v>91.82</v>
      </c>
      <c r="M294" s="835">
        <v>91.82</v>
      </c>
      <c r="N294" s="832">
        <v>1</v>
      </c>
      <c r="O294" s="836">
        <v>1</v>
      </c>
      <c r="P294" s="835">
        <v>91.82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13</v>
      </c>
      <c r="B295" s="832" t="s">
        <v>1257</v>
      </c>
      <c r="C295" s="832" t="s">
        <v>1263</v>
      </c>
      <c r="D295" s="833" t="s">
        <v>2502</v>
      </c>
      <c r="E295" s="834" t="s">
        <v>1278</v>
      </c>
      <c r="F295" s="832" t="s">
        <v>1258</v>
      </c>
      <c r="G295" s="832" t="s">
        <v>1328</v>
      </c>
      <c r="H295" s="832" t="s">
        <v>586</v>
      </c>
      <c r="I295" s="832" t="s">
        <v>1826</v>
      </c>
      <c r="J295" s="832" t="s">
        <v>1582</v>
      </c>
      <c r="K295" s="832" t="s">
        <v>1149</v>
      </c>
      <c r="L295" s="835">
        <v>170.52</v>
      </c>
      <c r="M295" s="835">
        <v>682.08</v>
      </c>
      <c r="N295" s="832">
        <v>4</v>
      </c>
      <c r="O295" s="836">
        <v>2.5</v>
      </c>
      <c r="P295" s="835">
        <v>511.56000000000006</v>
      </c>
      <c r="Q295" s="837">
        <v>0.75</v>
      </c>
      <c r="R295" s="832">
        <v>3</v>
      </c>
      <c r="S295" s="837">
        <v>0.75</v>
      </c>
      <c r="T295" s="836">
        <v>1.5</v>
      </c>
      <c r="U295" s="838">
        <v>0.6</v>
      </c>
    </row>
    <row r="296" spans="1:21" ht="14.4" customHeight="1" x14ac:dyDescent="0.3">
      <c r="A296" s="831">
        <v>13</v>
      </c>
      <c r="B296" s="832" t="s">
        <v>1257</v>
      </c>
      <c r="C296" s="832" t="s">
        <v>1263</v>
      </c>
      <c r="D296" s="833" t="s">
        <v>2502</v>
      </c>
      <c r="E296" s="834" t="s">
        <v>1278</v>
      </c>
      <c r="F296" s="832" t="s">
        <v>1258</v>
      </c>
      <c r="G296" s="832" t="s">
        <v>1328</v>
      </c>
      <c r="H296" s="832" t="s">
        <v>586</v>
      </c>
      <c r="I296" s="832" t="s">
        <v>1827</v>
      </c>
      <c r="J296" s="832" t="s">
        <v>1582</v>
      </c>
      <c r="K296" s="832" t="s">
        <v>1828</v>
      </c>
      <c r="L296" s="835">
        <v>55.41</v>
      </c>
      <c r="M296" s="835">
        <v>110.82</v>
      </c>
      <c r="N296" s="832">
        <v>2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13</v>
      </c>
      <c r="B297" s="832" t="s">
        <v>1257</v>
      </c>
      <c r="C297" s="832" t="s">
        <v>1263</v>
      </c>
      <c r="D297" s="833" t="s">
        <v>2502</v>
      </c>
      <c r="E297" s="834" t="s">
        <v>1278</v>
      </c>
      <c r="F297" s="832" t="s">
        <v>1258</v>
      </c>
      <c r="G297" s="832" t="s">
        <v>1328</v>
      </c>
      <c r="H297" s="832" t="s">
        <v>586</v>
      </c>
      <c r="I297" s="832" t="s">
        <v>1829</v>
      </c>
      <c r="J297" s="832" t="s">
        <v>1582</v>
      </c>
      <c r="K297" s="832" t="s">
        <v>1149</v>
      </c>
      <c r="L297" s="835">
        <v>170.52</v>
      </c>
      <c r="M297" s="835">
        <v>170.52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13</v>
      </c>
      <c r="B298" s="832" t="s">
        <v>1257</v>
      </c>
      <c r="C298" s="832" t="s">
        <v>1263</v>
      </c>
      <c r="D298" s="833" t="s">
        <v>2502</v>
      </c>
      <c r="E298" s="834" t="s">
        <v>1278</v>
      </c>
      <c r="F298" s="832" t="s">
        <v>1258</v>
      </c>
      <c r="G298" s="832" t="s">
        <v>1584</v>
      </c>
      <c r="H298" s="832" t="s">
        <v>586</v>
      </c>
      <c r="I298" s="832" t="s">
        <v>1830</v>
      </c>
      <c r="J298" s="832" t="s">
        <v>1831</v>
      </c>
      <c r="K298" s="832" t="s">
        <v>1653</v>
      </c>
      <c r="L298" s="835">
        <v>0</v>
      </c>
      <c r="M298" s="835">
        <v>0</v>
      </c>
      <c r="N298" s="832">
        <v>1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13</v>
      </c>
      <c r="B299" s="832" t="s">
        <v>1257</v>
      </c>
      <c r="C299" s="832" t="s">
        <v>1263</v>
      </c>
      <c r="D299" s="833" t="s">
        <v>2502</v>
      </c>
      <c r="E299" s="834" t="s">
        <v>1278</v>
      </c>
      <c r="F299" s="832" t="s">
        <v>1258</v>
      </c>
      <c r="G299" s="832" t="s">
        <v>1442</v>
      </c>
      <c r="H299" s="832" t="s">
        <v>586</v>
      </c>
      <c r="I299" s="832" t="s">
        <v>1832</v>
      </c>
      <c r="J299" s="832" t="s">
        <v>1833</v>
      </c>
      <c r="K299" s="832" t="s">
        <v>1834</v>
      </c>
      <c r="L299" s="835">
        <v>58.86</v>
      </c>
      <c r="M299" s="835">
        <v>58.86</v>
      </c>
      <c r="N299" s="832">
        <v>1</v>
      </c>
      <c r="O299" s="836">
        <v>1</v>
      </c>
      <c r="P299" s="835">
        <v>58.86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13</v>
      </c>
      <c r="B300" s="832" t="s">
        <v>1257</v>
      </c>
      <c r="C300" s="832" t="s">
        <v>1263</v>
      </c>
      <c r="D300" s="833" t="s">
        <v>2502</v>
      </c>
      <c r="E300" s="834" t="s">
        <v>1278</v>
      </c>
      <c r="F300" s="832" t="s">
        <v>1258</v>
      </c>
      <c r="G300" s="832" t="s">
        <v>1334</v>
      </c>
      <c r="H300" s="832" t="s">
        <v>586</v>
      </c>
      <c r="I300" s="832" t="s">
        <v>1337</v>
      </c>
      <c r="J300" s="832" t="s">
        <v>1336</v>
      </c>
      <c r="K300" s="832" t="s">
        <v>1149</v>
      </c>
      <c r="L300" s="835">
        <v>78.33</v>
      </c>
      <c r="M300" s="835">
        <v>156.66</v>
      </c>
      <c r="N300" s="832">
        <v>2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13</v>
      </c>
      <c r="B301" s="832" t="s">
        <v>1257</v>
      </c>
      <c r="C301" s="832" t="s">
        <v>1263</v>
      </c>
      <c r="D301" s="833" t="s">
        <v>2502</v>
      </c>
      <c r="E301" s="834" t="s">
        <v>1278</v>
      </c>
      <c r="F301" s="832" t="s">
        <v>1258</v>
      </c>
      <c r="G301" s="832" t="s">
        <v>1342</v>
      </c>
      <c r="H301" s="832" t="s">
        <v>586</v>
      </c>
      <c r="I301" s="832" t="s">
        <v>1348</v>
      </c>
      <c r="J301" s="832" t="s">
        <v>1344</v>
      </c>
      <c r="K301" s="832" t="s">
        <v>1349</v>
      </c>
      <c r="L301" s="835">
        <v>176.32</v>
      </c>
      <c r="M301" s="835">
        <v>176.32</v>
      </c>
      <c r="N301" s="832">
        <v>1</v>
      </c>
      <c r="O301" s="836">
        <v>0.5</v>
      </c>
      <c r="P301" s="835">
        <v>176.32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13</v>
      </c>
      <c r="B302" s="832" t="s">
        <v>1257</v>
      </c>
      <c r="C302" s="832" t="s">
        <v>1263</v>
      </c>
      <c r="D302" s="833" t="s">
        <v>2502</v>
      </c>
      <c r="E302" s="834" t="s">
        <v>1278</v>
      </c>
      <c r="F302" s="832" t="s">
        <v>1258</v>
      </c>
      <c r="G302" s="832" t="s">
        <v>1365</v>
      </c>
      <c r="H302" s="832" t="s">
        <v>586</v>
      </c>
      <c r="I302" s="832" t="s">
        <v>1369</v>
      </c>
      <c r="J302" s="832" t="s">
        <v>804</v>
      </c>
      <c r="K302" s="832" t="s">
        <v>805</v>
      </c>
      <c r="L302" s="835">
        <v>42.05</v>
      </c>
      <c r="M302" s="835">
        <v>378.45000000000005</v>
      </c>
      <c r="N302" s="832">
        <v>9</v>
      </c>
      <c r="O302" s="836">
        <v>9</v>
      </c>
      <c r="P302" s="835">
        <v>294.35000000000002</v>
      </c>
      <c r="Q302" s="837">
        <v>0.77777777777777779</v>
      </c>
      <c r="R302" s="832">
        <v>7</v>
      </c>
      <c r="S302" s="837">
        <v>0.77777777777777779</v>
      </c>
      <c r="T302" s="836">
        <v>7</v>
      </c>
      <c r="U302" s="838">
        <v>0.77777777777777779</v>
      </c>
    </row>
    <row r="303" spans="1:21" ht="14.4" customHeight="1" x14ac:dyDescent="0.3">
      <c r="A303" s="831">
        <v>13</v>
      </c>
      <c r="B303" s="832" t="s">
        <v>1257</v>
      </c>
      <c r="C303" s="832" t="s">
        <v>1263</v>
      </c>
      <c r="D303" s="833" t="s">
        <v>2502</v>
      </c>
      <c r="E303" s="834" t="s">
        <v>1278</v>
      </c>
      <c r="F303" s="832" t="s">
        <v>1258</v>
      </c>
      <c r="G303" s="832" t="s">
        <v>1377</v>
      </c>
      <c r="H303" s="832" t="s">
        <v>586</v>
      </c>
      <c r="I303" s="832" t="s">
        <v>1380</v>
      </c>
      <c r="J303" s="832" t="s">
        <v>705</v>
      </c>
      <c r="K303" s="832" t="s">
        <v>1381</v>
      </c>
      <c r="L303" s="835">
        <v>159.16999999999999</v>
      </c>
      <c r="M303" s="835">
        <v>318.33999999999997</v>
      </c>
      <c r="N303" s="832">
        <v>2</v>
      </c>
      <c r="O303" s="836">
        <v>2</v>
      </c>
      <c r="P303" s="835">
        <v>318.33999999999997</v>
      </c>
      <c r="Q303" s="837">
        <v>1</v>
      </c>
      <c r="R303" s="832">
        <v>2</v>
      </c>
      <c r="S303" s="837">
        <v>1</v>
      </c>
      <c r="T303" s="836">
        <v>2</v>
      </c>
      <c r="U303" s="838">
        <v>1</v>
      </c>
    </row>
    <row r="304" spans="1:21" ht="14.4" customHeight="1" x14ac:dyDescent="0.3">
      <c r="A304" s="831">
        <v>13</v>
      </c>
      <c r="B304" s="832" t="s">
        <v>1257</v>
      </c>
      <c r="C304" s="832" t="s">
        <v>1263</v>
      </c>
      <c r="D304" s="833" t="s">
        <v>2502</v>
      </c>
      <c r="E304" s="834" t="s">
        <v>1278</v>
      </c>
      <c r="F304" s="832" t="s">
        <v>1258</v>
      </c>
      <c r="G304" s="832" t="s">
        <v>1377</v>
      </c>
      <c r="H304" s="832" t="s">
        <v>586</v>
      </c>
      <c r="I304" s="832" t="s">
        <v>1835</v>
      </c>
      <c r="J304" s="832" t="s">
        <v>705</v>
      </c>
      <c r="K304" s="832" t="s">
        <v>1836</v>
      </c>
      <c r="L304" s="835">
        <v>477.5</v>
      </c>
      <c r="M304" s="835">
        <v>477.5</v>
      </c>
      <c r="N304" s="832">
        <v>1</v>
      </c>
      <c r="O304" s="836">
        <v>1</v>
      </c>
      <c r="P304" s="835">
        <v>477.5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13</v>
      </c>
      <c r="B305" s="832" t="s">
        <v>1257</v>
      </c>
      <c r="C305" s="832" t="s">
        <v>1263</v>
      </c>
      <c r="D305" s="833" t="s">
        <v>2502</v>
      </c>
      <c r="E305" s="834" t="s">
        <v>1278</v>
      </c>
      <c r="F305" s="832" t="s">
        <v>1258</v>
      </c>
      <c r="G305" s="832" t="s">
        <v>1382</v>
      </c>
      <c r="H305" s="832" t="s">
        <v>586</v>
      </c>
      <c r="I305" s="832" t="s">
        <v>1383</v>
      </c>
      <c r="J305" s="832" t="s">
        <v>1384</v>
      </c>
      <c r="K305" s="832" t="s">
        <v>1385</v>
      </c>
      <c r="L305" s="835">
        <v>121.07</v>
      </c>
      <c r="M305" s="835">
        <v>2058.1899999999996</v>
      </c>
      <c r="N305" s="832">
        <v>17</v>
      </c>
      <c r="O305" s="836">
        <v>7.5</v>
      </c>
      <c r="P305" s="835">
        <v>605.34999999999991</v>
      </c>
      <c r="Q305" s="837">
        <v>0.29411764705882354</v>
      </c>
      <c r="R305" s="832">
        <v>5</v>
      </c>
      <c r="S305" s="837">
        <v>0.29411764705882354</v>
      </c>
      <c r="T305" s="836">
        <v>3</v>
      </c>
      <c r="U305" s="838">
        <v>0.4</v>
      </c>
    </row>
    <row r="306" spans="1:21" ht="14.4" customHeight="1" x14ac:dyDescent="0.3">
      <c r="A306" s="831">
        <v>13</v>
      </c>
      <c r="B306" s="832" t="s">
        <v>1257</v>
      </c>
      <c r="C306" s="832" t="s">
        <v>1263</v>
      </c>
      <c r="D306" s="833" t="s">
        <v>2502</v>
      </c>
      <c r="E306" s="834" t="s">
        <v>1278</v>
      </c>
      <c r="F306" s="832" t="s">
        <v>1258</v>
      </c>
      <c r="G306" s="832" t="s">
        <v>1837</v>
      </c>
      <c r="H306" s="832" t="s">
        <v>586</v>
      </c>
      <c r="I306" s="832" t="s">
        <v>1838</v>
      </c>
      <c r="J306" s="832" t="s">
        <v>991</v>
      </c>
      <c r="K306" s="832" t="s">
        <v>1839</v>
      </c>
      <c r="L306" s="835">
        <v>0</v>
      </c>
      <c r="M306" s="835">
        <v>0</v>
      </c>
      <c r="N306" s="832">
        <v>1</v>
      </c>
      <c r="O306" s="836">
        <v>1</v>
      </c>
      <c r="P306" s="835">
        <v>0</v>
      </c>
      <c r="Q306" s="837"/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13</v>
      </c>
      <c r="B307" s="832" t="s">
        <v>1257</v>
      </c>
      <c r="C307" s="832" t="s">
        <v>1263</v>
      </c>
      <c r="D307" s="833" t="s">
        <v>2502</v>
      </c>
      <c r="E307" s="834" t="s">
        <v>1278</v>
      </c>
      <c r="F307" s="832" t="s">
        <v>1258</v>
      </c>
      <c r="G307" s="832" t="s">
        <v>1478</v>
      </c>
      <c r="H307" s="832" t="s">
        <v>586</v>
      </c>
      <c r="I307" s="832" t="s">
        <v>1479</v>
      </c>
      <c r="J307" s="832" t="s">
        <v>973</v>
      </c>
      <c r="K307" s="832" t="s">
        <v>1480</v>
      </c>
      <c r="L307" s="835">
        <v>48.09</v>
      </c>
      <c r="M307" s="835">
        <v>48.09</v>
      </c>
      <c r="N307" s="832">
        <v>1</v>
      </c>
      <c r="O307" s="836">
        <v>1</v>
      </c>
      <c r="P307" s="835">
        <v>48.09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13</v>
      </c>
      <c r="B308" s="832" t="s">
        <v>1257</v>
      </c>
      <c r="C308" s="832" t="s">
        <v>1263</v>
      </c>
      <c r="D308" s="833" t="s">
        <v>2502</v>
      </c>
      <c r="E308" s="834" t="s">
        <v>1278</v>
      </c>
      <c r="F308" s="832" t="s">
        <v>1258</v>
      </c>
      <c r="G308" s="832" t="s">
        <v>1840</v>
      </c>
      <c r="H308" s="832" t="s">
        <v>586</v>
      </c>
      <c r="I308" s="832" t="s">
        <v>1841</v>
      </c>
      <c r="J308" s="832" t="s">
        <v>1842</v>
      </c>
      <c r="K308" s="832" t="s">
        <v>1843</v>
      </c>
      <c r="L308" s="835">
        <v>132.97999999999999</v>
      </c>
      <c r="M308" s="835">
        <v>265.95999999999998</v>
      </c>
      <c r="N308" s="832">
        <v>2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13</v>
      </c>
      <c r="B309" s="832" t="s">
        <v>1257</v>
      </c>
      <c r="C309" s="832" t="s">
        <v>1263</v>
      </c>
      <c r="D309" s="833" t="s">
        <v>2502</v>
      </c>
      <c r="E309" s="834" t="s">
        <v>1278</v>
      </c>
      <c r="F309" s="832" t="s">
        <v>1258</v>
      </c>
      <c r="G309" s="832" t="s">
        <v>1844</v>
      </c>
      <c r="H309" s="832" t="s">
        <v>586</v>
      </c>
      <c r="I309" s="832" t="s">
        <v>1845</v>
      </c>
      <c r="J309" s="832" t="s">
        <v>1040</v>
      </c>
      <c r="K309" s="832" t="s">
        <v>1846</v>
      </c>
      <c r="L309" s="835">
        <v>61.97</v>
      </c>
      <c r="M309" s="835">
        <v>61.97</v>
      </c>
      <c r="N309" s="832">
        <v>1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13</v>
      </c>
      <c r="B310" s="832" t="s">
        <v>1257</v>
      </c>
      <c r="C310" s="832" t="s">
        <v>1263</v>
      </c>
      <c r="D310" s="833" t="s">
        <v>2502</v>
      </c>
      <c r="E310" s="834" t="s">
        <v>1278</v>
      </c>
      <c r="F310" s="832" t="s">
        <v>1258</v>
      </c>
      <c r="G310" s="832" t="s">
        <v>1800</v>
      </c>
      <c r="H310" s="832" t="s">
        <v>586</v>
      </c>
      <c r="I310" s="832" t="s">
        <v>1847</v>
      </c>
      <c r="J310" s="832" t="s">
        <v>1802</v>
      </c>
      <c r="K310" s="832" t="s">
        <v>1355</v>
      </c>
      <c r="L310" s="835">
        <v>58.77</v>
      </c>
      <c r="M310" s="835">
        <v>58.77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13</v>
      </c>
      <c r="B311" s="832" t="s">
        <v>1257</v>
      </c>
      <c r="C311" s="832" t="s">
        <v>1263</v>
      </c>
      <c r="D311" s="833" t="s">
        <v>2502</v>
      </c>
      <c r="E311" s="834" t="s">
        <v>1278</v>
      </c>
      <c r="F311" s="832" t="s">
        <v>1258</v>
      </c>
      <c r="G311" s="832" t="s">
        <v>1800</v>
      </c>
      <c r="H311" s="832" t="s">
        <v>586</v>
      </c>
      <c r="I311" s="832" t="s">
        <v>1801</v>
      </c>
      <c r="J311" s="832" t="s">
        <v>1802</v>
      </c>
      <c r="K311" s="832" t="s">
        <v>1455</v>
      </c>
      <c r="L311" s="835">
        <v>176.32</v>
      </c>
      <c r="M311" s="835">
        <v>352.64</v>
      </c>
      <c r="N311" s="832">
        <v>2</v>
      </c>
      <c r="O311" s="836">
        <v>2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13</v>
      </c>
      <c r="B312" s="832" t="s">
        <v>1257</v>
      </c>
      <c r="C312" s="832" t="s">
        <v>1263</v>
      </c>
      <c r="D312" s="833" t="s">
        <v>2502</v>
      </c>
      <c r="E312" s="834" t="s">
        <v>1278</v>
      </c>
      <c r="F312" s="832" t="s">
        <v>1258</v>
      </c>
      <c r="G312" s="832" t="s">
        <v>1394</v>
      </c>
      <c r="H312" s="832" t="s">
        <v>586</v>
      </c>
      <c r="I312" s="832" t="s">
        <v>1848</v>
      </c>
      <c r="J312" s="832" t="s">
        <v>1849</v>
      </c>
      <c r="K312" s="832" t="s">
        <v>1850</v>
      </c>
      <c r="L312" s="835">
        <v>141.25</v>
      </c>
      <c r="M312" s="835">
        <v>1977.5</v>
      </c>
      <c r="N312" s="832">
        <v>14</v>
      </c>
      <c r="O312" s="836">
        <v>5</v>
      </c>
      <c r="P312" s="835">
        <v>423.75</v>
      </c>
      <c r="Q312" s="837">
        <v>0.21428571428571427</v>
      </c>
      <c r="R312" s="832">
        <v>3</v>
      </c>
      <c r="S312" s="837">
        <v>0.21428571428571427</v>
      </c>
      <c r="T312" s="836">
        <v>1</v>
      </c>
      <c r="U312" s="838">
        <v>0.2</v>
      </c>
    </row>
    <row r="313" spans="1:21" ht="14.4" customHeight="1" x14ac:dyDescent="0.3">
      <c r="A313" s="831">
        <v>13</v>
      </c>
      <c r="B313" s="832" t="s">
        <v>1257</v>
      </c>
      <c r="C313" s="832" t="s">
        <v>1263</v>
      </c>
      <c r="D313" s="833" t="s">
        <v>2502</v>
      </c>
      <c r="E313" s="834" t="s">
        <v>1278</v>
      </c>
      <c r="F313" s="832" t="s">
        <v>1258</v>
      </c>
      <c r="G313" s="832" t="s">
        <v>1394</v>
      </c>
      <c r="H313" s="832" t="s">
        <v>651</v>
      </c>
      <c r="I313" s="832" t="s">
        <v>1395</v>
      </c>
      <c r="J313" s="832" t="s">
        <v>1396</v>
      </c>
      <c r="K313" s="832" t="s">
        <v>1397</v>
      </c>
      <c r="L313" s="835">
        <v>141.25</v>
      </c>
      <c r="M313" s="835">
        <v>4378.75</v>
      </c>
      <c r="N313" s="832">
        <v>31</v>
      </c>
      <c r="O313" s="836">
        <v>19.5</v>
      </c>
      <c r="P313" s="835">
        <v>2683.75</v>
      </c>
      <c r="Q313" s="837">
        <v>0.61290322580645162</v>
      </c>
      <c r="R313" s="832">
        <v>19</v>
      </c>
      <c r="S313" s="837">
        <v>0.61290322580645162</v>
      </c>
      <c r="T313" s="836">
        <v>12.5</v>
      </c>
      <c r="U313" s="838">
        <v>0.64102564102564108</v>
      </c>
    </row>
    <row r="314" spans="1:21" ht="14.4" customHeight="1" x14ac:dyDescent="0.3">
      <c r="A314" s="831">
        <v>13</v>
      </c>
      <c r="B314" s="832" t="s">
        <v>1257</v>
      </c>
      <c r="C314" s="832" t="s">
        <v>1263</v>
      </c>
      <c r="D314" s="833" t="s">
        <v>2502</v>
      </c>
      <c r="E314" s="834" t="s">
        <v>1278</v>
      </c>
      <c r="F314" s="832" t="s">
        <v>1258</v>
      </c>
      <c r="G314" s="832" t="s">
        <v>1394</v>
      </c>
      <c r="H314" s="832" t="s">
        <v>586</v>
      </c>
      <c r="I314" s="832" t="s">
        <v>1851</v>
      </c>
      <c r="J314" s="832" t="s">
        <v>1852</v>
      </c>
      <c r="K314" s="832" t="s">
        <v>1853</v>
      </c>
      <c r="L314" s="835">
        <v>141.25</v>
      </c>
      <c r="M314" s="835">
        <v>423.75</v>
      </c>
      <c r="N314" s="832">
        <v>3</v>
      </c>
      <c r="O314" s="836">
        <v>1</v>
      </c>
      <c r="P314" s="835">
        <v>423.75</v>
      </c>
      <c r="Q314" s="837">
        <v>1</v>
      </c>
      <c r="R314" s="832">
        <v>3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13</v>
      </c>
      <c r="B315" s="832" t="s">
        <v>1257</v>
      </c>
      <c r="C315" s="832" t="s">
        <v>1263</v>
      </c>
      <c r="D315" s="833" t="s">
        <v>2502</v>
      </c>
      <c r="E315" s="834" t="s">
        <v>1278</v>
      </c>
      <c r="F315" s="832" t="s">
        <v>1258</v>
      </c>
      <c r="G315" s="832" t="s">
        <v>1394</v>
      </c>
      <c r="H315" s="832" t="s">
        <v>586</v>
      </c>
      <c r="I315" s="832" t="s">
        <v>1806</v>
      </c>
      <c r="J315" s="832" t="s">
        <v>1396</v>
      </c>
      <c r="K315" s="832" t="s">
        <v>1807</v>
      </c>
      <c r="L315" s="835">
        <v>423.75</v>
      </c>
      <c r="M315" s="835">
        <v>23730</v>
      </c>
      <c r="N315" s="832">
        <v>56</v>
      </c>
      <c r="O315" s="836">
        <v>52</v>
      </c>
      <c r="P315" s="835">
        <v>12712.5</v>
      </c>
      <c r="Q315" s="837">
        <v>0.5357142857142857</v>
      </c>
      <c r="R315" s="832">
        <v>30</v>
      </c>
      <c r="S315" s="837">
        <v>0.5357142857142857</v>
      </c>
      <c r="T315" s="836">
        <v>26.5</v>
      </c>
      <c r="U315" s="838">
        <v>0.50961538461538458</v>
      </c>
    </row>
    <row r="316" spans="1:21" ht="14.4" customHeight="1" x14ac:dyDescent="0.3">
      <c r="A316" s="831">
        <v>13</v>
      </c>
      <c r="B316" s="832" t="s">
        <v>1257</v>
      </c>
      <c r="C316" s="832" t="s">
        <v>1263</v>
      </c>
      <c r="D316" s="833" t="s">
        <v>2502</v>
      </c>
      <c r="E316" s="834" t="s">
        <v>1278</v>
      </c>
      <c r="F316" s="832" t="s">
        <v>1258</v>
      </c>
      <c r="G316" s="832" t="s">
        <v>1854</v>
      </c>
      <c r="H316" s="832" t="s">
        <v>586</v>
      </c>
      <c r="I316" s="832" t="s">
        <v>1855</v>
      </c>
      <c r="J316" s="832" t="s">
        <v>703</v>
      </c>
      <c r="K316" s="832" t="s">
        <v>1856</v>
      </c>
      <c r="L316" s="835">
        <v>134.47999999999999</v>
      </c>
      <c r="M316" s="835">
        <v>268.95999999999998</v>
      </c>
      <c r="N316" s="832">
        <v>2</v>
      </c>
      <c r="O316" s="836">
        <v>2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13</v>
      </c>
      <c r="B317" s="832" t="s">
        <v>1257</v>
      </c>
      <c r="C317" s="832" t="s">
        <v>1263</v>
      </c>
      <c r="D317" s="833" t="s">
        <v>2502</v>
      </c>
      <c r="E317" s="834" t="s">
        <v>1278</v>
      </c>
      <c r="F317" s="832" t="s">
        <v>1258</v>
      </c>
      <c r="G317" s="832" t="s">
        <v>1402</v>
      </c>
      <c r="H317" s="832" t="s">
        <v>586</v>
      </c>
      <c r="I317" s="832" t="s">
        <v>1403</v>
      </c>
      <c r="J317" s="832" t="s">
        <v>745</v>
      </c>
      <c r="K317" s="832" t="s">
        <v>1404</v>
      </c>
      <c r="L317" s="835">
        <v>32.25</v>
      </c>
      <c r="M317" s="835">
        <v>96.75</v>
      </c>
      <c r="N317" s="832">
        <v>3</v>
      </c>
      <c r="O317" s="836">
        <v>1.5</v>
      </c>
      <c r="P317" s="835">
        <v>96.75</v>
      </c>
      <c r="Q317" s="837">
        <v>1</v>
      </c>
      <c r="R317" s="832">
        <v>3</v>
      </c>
      <c r="S317" s="837">
        <v>1</v>
      </c>
      <c r="T317" s="836">
        <v>1.5</v>
      </c>
      <c r="U317" s="838">
        <v>1</v>
      </c>
    </row>
    <row r="318" spans="1:21" ht="14.4" customHeight="1" x14ac:dyDescent="0.3">
      <c r="A318" s="831">
        <v>13</v>
      </c>
      <c r="B318" s="832" t="s">
        <v>1257</v>
      </c>
      <c r="C318" s="832" t="s">
        <v>1263</v>
      </c>
      <c r="D318" s="833" t="s">
        <v>2502</v>
      </c>
      <c r="E318" s="834" t="s">
        <v>1278</v>
      </c>
      <c r="F318" s="832" t="s">
        <v>1258</v>
      </c>
      <c r="G318" s="832" t="s">
        <v>1516</v>
      </c>
      <c r="H318" s="832" t="s">
        <v>586</v>
      </c>
      <c r="I318" s="832" t="s">
        <v>1520</v>
      </c>
      <c r="J318" s="832" t="s">
        <v>1518</v>
      </c>
      <c r="K318" s="832" t="s">
        <v>1521</v>
      </c>
      <c r="L318" s="835">
        <v>87.67</v>
      </c>
      <c r="M318" s="835">
        <v>613.69000000000005</v>
      </c>
      <c r="N318" s="832">
        <v>7</v>
      </c>
      <c r="O318" s="836">
        <v>5.5</v>
      </c>
      <c r="P318" s="835">
        <v>438.35</v>
      </c>
      <c r="Q318" s="837">
        <v>0.7142857142857143</v>
      </c>
      <c r="R318" s="832">
        <v>5</v>
      </c>
      <c r="S318" s="837">
        <v>0.7142857142857143</v>
      </c>
      <c r="T318" s="836">
        <v>4</v>
      </c>
      <c r="U318" s="838">
        <v>0.72727272727272729</v>
      </c>
    </row>
    <row r="319" spans="1:21" ht="14.4" customHeight="1" x14ac:dyDescent="0.3">
      <c r="A319" s="831">
        <v>13</v>
      </c>
      <c r="B319" s="832" t="s">
        <v>1257</v>
      </c>
      <c r="C319" s="832" t="s">
        <v>1263</v>
      </c>
      <c r="D319" s="833" t="s">
        <v>2502</v>
      </c>
      <c r="E319" s="834" t="s">
        <v>1278</v>
      </c>
      <c r="F319" s="832" t="s">
        <v>1258</v>
      </c>
      <c r="G319" s="832" t="s">
        <v>1522</v>
      </c>
      <c r="H319" s="832" t="s">
        <v>586</v>
      </c>
      <c r="I319" s="832" t="s">
        <v>1811</v>
      </c>
      <c r="J319" s="832" t="s">
        <v>664</v>
      </c>
      <c r="K319" s="832" t="s">
        <v>1812</v>
      </c>
      <c r="L319" s="835">
        <v>0</v>
      </c>
      <c r="M319" s="835">
        <v>0</v>
      </c>
      <c r="N319" s="832">
        <v>7</v>
      </c>
      <c r="O319" s="836">
        <v>5.5</v>
      </c>
      <c r="P319" s="835">
        <v>0</v>
      </c>
      <c r="Q319" s="837"/>
      <c r="R319" s="832">
        <v>5</v>
      </c>
      <c r="S319" s="837">
        <v>0.7142857142857143</v>
      </c>
      <c r="T319" s="836">
        <v>3.5</v>
      </c>
      <c r="U319" s="838">
        <v>0.63636363636363635</v>
      </c>
    </row>
    <row r="320" spans="1:21" ht="14.4" customHeight="1" x14ac:dyDescent="0.3">
      <c r="A320" s="831">
        <v>13</v>
      </c>
      <c r="B320" s="832" t="s">
        <v>1257</v>
      </c>
      <c r="C320" s="832" t="s">
        <v>1263</v>
      </c>
      <c r="D320" s="833" t="s">
        <v>2502</v>
      </c>
      <c r="E320" s="834" t="s">
        <v>1278</v>
      </c>
      <c r="F320" s="832" t="s">
        <v>1258</v>
      </c>
      <c r="G320" s="832" t="s">
        <v>1522</v>
      </c>
      <c r="H320" s="832" t="s">
        <v>586</v>
      </c>
      <c r="I320" s="832" t="s">
        <v>1629</v>
      </c>
      <c r="J320" s="832" t="s">
        <v>664</v>
      </c>
      <c r="K320" s="832" t="s">
        <v>1630</v>
      </c>
      <c r="L320" s="835">
        <v>0</v>
      </c>
      <c r="M320" s="835">
        <v>0</v>
      </c>
      <c r="N320" s="832">
        <v>1</v>
      </c>
      <c r="O320" s="836">
        <v>1</v>
      </c>
      <c r="P320" s="835">
        <v>0</v>
      </c>
      <c r="Q320" s="837"/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13</v>
      </c>
      <c r="B321" s="832" t="s">
        <v>1257</v>
      </c>
      <c r="C321" s="832" t="s">
        <v>1263</v>
      </c>
      <c r="D321" s="833" t="s">
        <v>2502</v>
      </c>
      <c r="E321" s="834" t="s">
        <v>1278</v>
      </c>
      <c r="F321" s="832" t="s">
        <v>1258</v>
      </c>
      <c r="G321" s="832" t="s">
        <v>1416</v>
      </c>
      <c r="H321" s="832" t="s">
        <v>586</v>
      </c>
      <c r="I321" s="832" t="s">
        <v>1417</v>
      </c>
      <c r="J321" s="832" t="s">
        <v>1418</v>
      </c>
      <c r="K321" s="832" t="s">
        <v>1419</v>
      </c>
      <c r="L321" s="835">
        <v>172.7</v>
      </c>
      <c r="M321" s="835">
        <v>2072.3999999999996</v>
      </c>
      <c r="N321" s="832">
        <v>12</v>
      </c>
      <c r="O321" s="836">
        <v>4</v>
      </c>
      <c r="P321" s="835">
        <v>1208.8999999999999</v>
      </c>
      <c r="Q321" s="837">
        <v>0.58333333333333337</v>
      </c>
      <c r="R321" s="832">
        <v>7</v>
      </c>
      <c r="S321" s="837">
        <v>0.58333333333333337</v>
      </c>
      <c r="T321" s="836">
        <v>2</v>
      </c>
      <c r="U321" s="838">
        <v>0.5</v>
      </c>
    </row>
    <row r="322" spans="1:21" ht="14.4" customHeight="1" x14ac:dyDescent="0.3">
      <c r="A322" s="831">
        <v>13</v>
      </c>
      <c r="B322" s="832" t="s">
        <v>1257</v>
      </c>
      <c r="C322" s="832" t="s">
        <v>1263</v>
      </c>
      <c r="D322" s="833" t="s">
        <v>2502</v>
      </c>
      <c r="E322" s="834" t="s">
        <v>1278</v>
      </c>
      <c r="F322" s="832" t="s">
        <v>1258</v>
      </c>
      <c r="G322" s="832" t="s">
        <v>1420</v>
      </c>
      <c r="H322" s="832" t="s">
        <v>651</v>
      </c>
      <c r="I322" s="832" t="s">
        <v>1421</v>
      </c>
      <c r="J322" s="832" t="s">
        <v>952</v>
      </c>
      <c r="K322" s="832" t="s">
        <v>1422</v>
      </c>
      <c r="L322" s="835">
        <v>154.36000000000001</v>
      </c>
      <c r="M322" s="835">
        <v>308.72000000000003</v>
      </c>
      <c r="N322" s="832">
        <v>2</v>
      </c>
      <c r="O322" s="836">
        <v>2</v>
      </c>
      <c r="P322" s="835">
        <v>154.36000000000001</v>
      </c>
      <c r="Q322" s="837">
        <v>0.5</v>
      </c>
      <c r="R322" s="832">
        <v>1</v>
      </c>
      <c r="S322" s="837">
        <v>0.5</v>
      </c>
      <c r="T322" s="836">
        <v>1</v>
      </c>
      <c r="U322" s="838">
        <v>0.5</v>
      </c>
    </row>
    <row r="323" spans="1:21" ht="14.4" customHeight="1" x14ac:dyDescent="0.3">
      <c r="A323" s="831">
        <v>13</v>
      </c>
      <c r="B323" s="832" t="s">
        <v>1257</v>
      </c>
      <c r="C323" s="832" t="s">
        <v>1263</v>
      </c>
      <c r="D323" s="833" t="s">
        <v>2502</v>
      </c>
      <c r="E323" s="834" t="s">
        <v>1278</v>
      </c>
      <c r="F323" s="832" t="s">
        <v>1258</v>
      </c>
      <c r="G323" s="832" t="s">
        <v>1554</v>
      </c>
      <c r="H323" s="832" t="s">
        <v>586</v>
      </c>
      <c r="I323" s="832" t="s">
        <v>1857</v>
      </c>
      <c r="J323" s="832" t="s">
        <v>1858</v>
      </c>
      <c r="K323" s="832" t="s">
        <v>1859</v>
      </c>
      <c r="L323" s="835">
        <v>0</v>
      </c>
      <c r="M323" s="835">
        <v>0</v>
      </c>
      <c r="N323" s="832">
        <v>2</v>
      </c>
      <c r="O323" s="836">
        <v>1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13</v>
      </c>
      <c r="B324" s="832" t="s">
        <v>1257</v>
      </c>
      <c r="C324" s="832" t="s">
        <v>1263</v>
      </c>
      <c r="D324" s="833" t="s">
        <v>2502</v>
      </c>
      <c r="E324" s="834" t="s">
        <v>1278</v>
      </c>
      <c r="F324" s="832" t="s">
        <v>1258</v>
      </c>
      <c r="G324" s="832" t="s">
        <v>1860</v>
      </c>
      <c r="H324" s="832" t="s">
        <v>586</v>
      </c>
      <c r="I324" s="832" t="s">
        <v>1861</v>
      </c>
      <c r="J324" s="832" t="s">
        <v>1862</v>
      </c>
      <c r="K324" s="832" t="s">
        <v>1863</v>
      </c>
      <c r="L324" s="835">
        <v>0</v>
      </c>
      <c r="M324" s="835">
        <v>0</v>
      </c>
      <c r="N324" s="832">
        <v>1</v>
      </c>
      <c r="O324" s="836">
        <v>1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13</v>
      </c>
      <c r="B325" s="832" t="s">
        <v>1257</v>
      </c>
      <c r="C325" s="832" t="s">
        <v>1263</v>
      </c>
      <c r="D325" s="833" t="s">
        <v>2502</v>
      </c>
      <c r="E325" s="834" t="s">
        <v>1278</v>
      </c>
      <c r="F325" s="832" t="s">
        <v>1260</v>
      </c>
      <c r="G325" s="832" t="s">
        <v>1431</v>
      </c>
      <c r="H325" s="832" t="s">
        <v>586</v>
      </c>
      <c r="I325" s="832" t="s">
        <v>1864</v>
      </c>
      <c r="J325" s="832" t="s">
        <v>1865</v>
      </c>
      <c r="K325" s="832"/>
      <c r="L325" s="835">
        <v>0</v>
      </c>
      <c r="M325" s="835">
        <v>0</v>
      </c>
      <c r="N325" s="832">
        <v>1</v>
      </c>
      <c r="O325" s="836">
        <v>1</v>
      </c>
      <c r="P325" s="835"/>
      <c r="Q325" s="837"/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13</v>
      </c>
      <c r="B326" s="832" t="s">
        <v>1257</v>
      </c>
      <c r="C326" s="832" t="s">
        <v>1263</v>
      </c>
      <c r="D326" s="833" t="s">
        <v>2502</v>
      </c>
      <c r="E326" s="834" t="s">
        <v>1279</v>
      </c>
      <c r="F326" s="832" t="s">
        <v>1258</v>
      </c>
      <c r="G326" s="832" t="s">
        <v>1315</v>
      </c>
      <c r="H326" s="832" t="s">
        <v>586</v>
      </c>
      <c r="I326" s="832" t="s">
        <v>1438</v>
      </c>
      <c r="J326" s="832" t="s">
        <v>642</v>
      </c>
      <c r="K326" s="832" t="s">
        <v>643</v>
      </c>
      <c r="L326" s="835">
        <v>103.8</v>
      </c>
      <c r="M326" s="835">
        <v>103.8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13</v>
      </c>
      <c r="B327" s="832" t="s">
        <v>1257</v>
      </c>
      <c r="C327" s="832" t="s">
        <v>1263</v>
      </c>
      <c r="D327" s="833" t="s">
        <v>2502</v>
      </c>
      <c r="E327" s="834" t="s">
        <v>1279</v>
      </c>
      <c r="F327" s="832" t="s">
        <v>1258</v>
      </c>
      <c r="G327" s="832" t="s">
        <v>1315</v>
      </c>
      <c r="H327" s="832" t="s">
        <v>586</v>
      </c>
      <c r="I327" s="832" t="s">
        <v>1316</v>
      </c>
      <c r="J327" s="832" t="s">
        <v>642</v>
      </c>
      <c r="K327" s="832" t="s">
        <v>1317</v>
      </c>
      <c r="L327" s="835">
        <v>155.69999999999999</v>
      </c>
      <c r="M327" s="835">
        <v>622.79999999999995</v>
      </c>
      <c r="N327" s="832">
        <v>4</v>
      </c>
      <c r="O327" s="836">
        <v>1.5</v>
      </c>
      <c r="P327" s="835">
        <v>155.69999999999999</v>
      </c>
      <c r="Q327" s="837">
        <v>0.25</v>
      </c>
      <c r="R327" s="832">
        <v>1</v>
      </c>
      <c r="S327" s="837">
        <v>0.25</v>
      </c>
      <c r="T327" s="836">
        <v>0.5</v>
      </c>
      <c r="U327" s="838">
        <v>0.33333333333333331</v>
      </c>
    </row>
    <row r="328" spans="1:21" ht="14.4" customHeight="1" x14ac:dyDescent="0.3">
      <c r="A328" s="831">
        <v>13</v>
      </c>
      <c r="B328" s="832" t="s">
        <v>1257</v>
      </c>
      <c r="C328" s="832" t="s">
        <v>1263</v>
      </c>
      <c r="D328" s="833" t="s">
        <v>2502</v>
      </c>
      <c r="E328" s="834" t="s">
        <v>1279</v>
      </c>
      <c r="F328" s="832" t="s">
        <v>1258</v>
      </c>
      <c r="G328" s="832" t="s">
        <v>1315</v>
      </c>
      <c r="H328" s="832" t="s">
        <v>651</v>
      </c>
      <c r="I328" s="832" t="s">
        <v>1576</v>
      </c>
      <c r="J328" s="832" t="s">
        <v>1440</v>
      </c>
      <c r="K328" s="832" t="s">
        <v>643</v>
      </c>
      <c r="L328" s="835">
        <v>103.8</v>
      </c>
      <c r="M328" s="835">
        <v>311.39999999999998</v>
      </c>
      <c r="N328" s="832">
        <v>3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13</v>
      </c>
      <c r="B329" s="832" t="s">
        <v>1257</v>
      </c>
      <c r="C329" s="832" t="s">
        <v>1263</v>
      </c>
      <c r="D329" s="833" t="s">
        <v>2502</v>
      </c>
      <c r="E329" s="834" t="s">
        <v>1279</v>
      </c>
      <c r="F329" s="832" t="s">
        <v>1258</v>
      </c>
      <c r="G329" s="832" t="s">
        <v>1315</v>
      </c>
      <c r="H329" s="832" t="s">
        <v>651</v>
      </c>
      <c r="I329" s="832" t="s">
        <v>1320</v>
      </c>
      <c r="J329" s="832" t="s">
        <v>1321</v>
      </c>
      <c r="K329" s="832" t="s">
        <v>1319</v>
      </c>
      <c r="L329" s="835">
        <v>129.75</v>
      </c>
      <c r="M329" s="835">
        <v>389.25</v>
      </c>
      <c r="N329" s="832">
        <v>3</v>
      </c>
      <c r="O329" s="836">
        <v>1</v>
      </c>
      <c r="P329" s="835">
        <v>389.25</v>
      </c>
      <c r="Q329" s="837">
        <v>1</v>
      </c>
      <c r="R329" s="832">
        <v>3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13</v>
      </c>
      <c r="B330" s="832" t="s">
        <v>1257</v>
      </c>
      <c r="C330" s="832" t="s">
        <v>1263</v>
      </c>
      <c r="D330" s="833" t="s">
        <v>2502</v>
      </c>
      <c r="E330" s="834" t="s">
        <v>1279</v>
      </c>
      <c r="F330" s="832" t="s">
        <v>1258</v>
      </c>
      <c r="G330" s="832" t="s">
        <v>1866</v>
      </c>
      <c r="H330" s="832" t="s">
        <v>586</v>
      </c>
      <c r="I330" s="832" t="s">
        <v>1867</v>
      </c>
      <c r="J330" s="832" t="s">
        <v>1868</v>
      </c>
      <c r="K330" s="832" t="s">
        <v>1869</v>
      </c>
      <c r="L330" s="835">
        <v>97.96</v>
      </c>
      <c r="M330" s="835">
        <v>195.92</v>
      </c>
      <c r="N330" s="832">
        <v>2</v>
      </c>
      <c r="O330" s="836">
        <v>2</v>
      </c>
      <c r="P330" s="835">
        <v>97.96</v>
      </c>
      <c r="Q330" s="837">
        <v>0.5</v>
      </c>
      <c r="R330" s="832">
        <v>1</v>
      </c>
      <c r="S330" s="837">
        <v>0.5</v>
      </c>
      <c r="T330" s="836">
        <v>1</v>
      </c>
      <c r="U330" s="838">
        <v>0.5</v>
      </c>
    </row>
    <row r="331" spans="1:21" ht="14.4" customHeight="1" x14ac:dyDescent="0.3">
      <c r="A331" s="831">
        <v>13</v>
      </c>
      <c r="B331" s="832" t="s">
        <v>1257</v>
      </c>
      <c r="C331" s="832" t="s">
        <v>1263</v>
      </c>
      <c r="D331" s="833" t="s">
        <v>2502</v>
      </c>
      <c r="E331" s="834" t="s">
        <v>1279</v>
      </c>
      <c r="F331" s="832" t="s">
        <v>1258</v>
      </c>
      <c r="G331" s="832" t="s">
        <v>1794</v>
      </c>
      <c r="H331" s="832" t="s">
        <v>586</v>
      </c>
      <c r="I331" s="832" t="s">
        <v>1870</v>
      </c>
      <c r="J331" s="832" t="s">
        <v>1871</v>
      </c>
      <c r="K331" s="832" t="s">
        <v>1349</v>
      </c>
      <c r="L331" s="835">
        <v>105.32</v>
      </c>
      <c r="M331" s="835">
        <v>105.32</v>
      </c>
      <c r="N331" s="832">
        <v>1</v>
      </c>
      <c r="O331" s="836">
        <v>0.5</v>
      </c>
      <c r="P331" s="835">
        <v>105.32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13</v>
      </c>
      <c r="B332" s="832" t="s">
        <v>1257</v>
      </c>
      <c r="C332" s="832" t="s">
        <v>1263</v>
      </c>
      <c r="D332" s="833" t="s">
        <v>2502</v>
      </c>
      <c r="E332" s="834" t="s">
        <v>1279</v>
      </c>
      <c r="F332" s="832" t="s">
        <v>1258</v>
      </c>
      <c r="G332" s="832" t="s">
        <v>1334</v>
      </c>
      <c r="H332" s="832" t="s">
        <v>586</v>
      </c>
      <c r="I332" s="832" t="s">
        <v>1335</v>
      </c>
      <c r="J332" s="832" t="s">
        <v>1336</v>
      </c>
      <c r="K332" s="832" t="s">
        <v>659</v>
      </c>
      <c r="L332" s="835">
        <v>75.819999999999993</v>
      </c>
      <c r="M332" s="835">
        <v>75.819999999999993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13</v>
      </c>
      <c r="B333" s="832" t="s">
        <v>1257</v>
      </c>
      <c r="C333" s="832" t="s">
        <v>1263</v>
      </c>
      <c r="D333" s="833" t="s">
        <v>2502</v>
      </c>
      <c r="E333" s="834" t="s">
        <v>1279</v>
      </c>
      <c r="F333" s="832" t="s">
        <v>1258</v>
      </c>
      <c r="G333" s="832" t="s">
        <v>1334</v>
      </c>
      <c r="H333" s="832" t="s">
        <v>586</v>
      </c>
      <c r="I333" s="832" t="s">
        <v>1337</v>
      </c>
      <c r="J333" s="832" t="s">
        <v>1336</v>
      </c>
      <c r="K333" s="832" t="s">
        <v>1149</v>
      </c>
      <c r="L333" s="835">
        <v>78.33</v>
      </c>
      <c r="M333" s="835">
        <v>313.32</v>
      </c>
      <c r="N333" s="832">
        <v>4</v>
      </c>
      <c r="O333" s="836">
        <v>2</v>
      </c>
      <c r="P333" s="835">
        <v>156.66</v>
      </c>
      <c r="Q333" s="837">
        <v>0.5</v>
      </c>
      <c r="R333" s="832">
        <v>2</v>
      </c>
      <c r="S333" s="837">
        <v>0.5</v>
      </c>
      <c r="T333" s="836">
        <v>1</v>
      </c>
      <c r="U333" s="838">
        <v>0.5</v>
      </c>
    </row>
    <row r="334" spans="1:21" ht="14.4" customHeight="1" x14ac:dyDescent="0.3">
      <c r="A334" s="831">
        <v>13</v>
      </c>
      <c r="B334" s="832" t="s">
        <v>1257</v>
      </c>
      <c r="C334" s="832" t="s">
        <v>1263</v>
      </c>
      <c r="D334" s="833" t="s">
        <v>2502</v>
      </c>
      <c r="E334" s="834" t="s">
        <v>1279</v>
      </c>
      <c r="F334" s="832" t="s">
        <v>1258</v>
      </c>
      <c r="G334" s="832" t="s">
        <v>1342</v>
      </c>
      <c r="H334" s="832" t="s">
        <v>586</v>
      </c>
      <c r="I334" s="832" t="s">
        <v>1446</v>
      </c>
      <c r="J334" s="832" t="s">
        <v>1351</v>
      </c>
      <c r="K334" s="832" t="s">
        <v>1447</v>
      </c>
      <c r="L334" s="835">
        <v>29.39</v>
      </c>
      <c r="M334" s="835">
        <v>29.39</v>
      </c>
      <c r="N334" s="832">
        <v>1</v>
      </c>
      <c r="O334" s="836">
        <v>0.5</v>
      </c>
      <c r="P334" s="835">
        <v>29.39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13</v>
      </c>
      <c r="B335" s="832" t="s">
        <v>1257</v>
      </c>
      <c r="C335" s="832" t="s">
        <v>1263</v>
      </c>
      <c r="D335" s="833" t="s">
        <v>2502</v>
      </c>
      <c r="E335" s="834" t="s">
        <v>1279</v>
      </c>
      <c r="F335" s="832" t="s">
        <v>1258</v>
      </c>
      <c r="G335" s="832" t="s">
        <v>1342</v>
      </c>
      <c r="H335" s="832" t="s">
        <v>651</v>
      </c>
      <c r="I335" s="832" t="s">
        <v>1353</v>
      </c>
      <c r="J335" s="832" t="s">
        <v>1354</v>
      </c>
      <c r="K335" s="832" t="s">
        <v>1355</v>
      </c>
      <c r="L335" s="835">
        <v>58.77</v>
      </c>
      <c r="M335" s="835">
        <v>176.31</v>
      </c>
      <c r="N335" s="832">
        <v>3</v>
      </c>
      <c r="O335" s="836">
        <v>2.5</v>
      </c>
      <c r="P335" s="835">
        <v>58.77</v>
      </c>
      <c r="Q335" s="837">
        <v>0.33333333333333337</v>
      </c>
      <c r="R335" s="832">
        <v>1</v>
      </c>
      <c r="S335" s="837">
        <v>0.33333333333333331</v>
      </c>
      <c r="T335" s="836">
        <v>0.5</v>
      </c>
      <c r="U335" s="838">
        <v>0.2</v>
      </c>
    </row>
    <row r="336" spans="1:21" ht="14.4" customHeight="1" x14ac:dyDescent="0.3">
      <c r="A336" s="831">
        <v>13</v>
      </c>
      <c r="B336" s="832" t="s">
        <v>1257</v>
      </c>
      <c r="C336" s="832" t="s">
        <v>1263</v>
      </c>
      <c r="D336" s="833" t="s">
        <v>2502</v>
      </c>
      <c r="E336" s="834" t="s">
        <v>1279</v>
      </c>
      <c r="F336" s="832" t="s">
        <v>1258</v>
      </c>
      <c r="G336" s="832" t="s">
        <v>1360</v>
      </c>
      <c r="H336" s="832" t="s">
        <v>586</v>
      </c>
      <c r="I336" s="832" t="s">
        <v>1363</v>
      </c>
      <c r="J336" s="832" t="s">
        <v>840</v>
      </c>
      <c r="K336" s="832" t="s">
        <v>1364</v>
      </c>
      <c r="L336" s="835">
        <v>147.85</v>
      </c>
      <c r="M336" s="835">
        <v>739.25</v>
      </c>
      <c r="N336" s="832">
        <v>5</v>
      </c>
      <c r="O336" s="836">
        <v>4.5</v>
      </c>
      <c r="P336" s="835">
        <v>591.4</v>
      </c>
      <c r="Q336" s="837">
        <v>0.79999999999999993</v>
      </c>
      <c r="R336" s="832">
        <v>4</v>
      </c>
      <c r="S336" s="837">
        <v>0.8</v>
      </c>
      <c r="T336" s="836">
        <v>3.5</v>
      </c>
      <c r="U336" s="838">
        <v>0.77777777777777779</v>
      </c>
    </row>
    <row r="337" spans="1:21" ht="14.4" customHeight="1" x14ac:dyDescent="0.3">
      <c r="A337" s="831">
        <v>13</v>
      </c>
      <c r="B337" s="832" t="s">
        <v>1257</v>
      </c>
      <c r="C337" s="832" t="s">
        <v>1263</v>
      </c>
      <c r="D337" s="833" t="s">
        <v>2502</v>
      </c>
      <c r="E337" s="834" t="s">
        <v>1279</v>
      </c>
      <c r="F337" s="832" t="s">
        <v>1258</v>
      </c>
      <c r="G337" s="832" t="s">
        <v>1365</v>
      </c>
      <c r="H337" s="832" t="s">
        <v>586</v>
      </c>
      <c r="I337" s="832" t="s">
        <v>1369</v>
      </c>
      <c r="J337" s="832" t="s">
        <v>804</v>
      </c>
      <c r="K337" s="832" t="s">
        <v>805</v>
      </c>
      <c r="L337" s="835">
        <v>42.05</v>
      </c>
      <c r="M337" s="835">
        <v>42.05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13</v>
      </c>
      <c r="B338" s="832" t="s">
        <v>1257</v>
      </c>
      <c r="C338" s="832" t="s">
        <v>1263</v>
      </c>
      <c r="D338" s="833" t="s">
        <v>2502</v>
      </c>
      <c r="E338" s="834" t="s">
        <v>1279</v>
      </c>
      <c r="F338" s="832" t="s">
        <v>1258</v>
      </c>
      <c r="G338" s="832" t="s">
        <v>1377</v>
      </c>
      <c r="H338" s="832" t="s">
        <v>586</v>
      </c>
      <c r="I338" s="832" t="s">
        <v>1380</v>
      </c>
      <c r="J338" s="832" t="s">
        <v>705</v>
      </c>
      <c r="K338" s="832" t="s">
        <v>1381</v>
      </c>
      <c r="L338" s="835">
        <v>159.16999999999999</v>
      </c>
      <c r="M338" s="835">
        <v>318.33999999999997</v>
      </c>
      <c r="N338" s="832">
        <v>2</v>
      </c>
      <c r="O338" s="836">
        <v>1</v>
      </c>
      <c r="P338" s="835">
        <v>318.33999999999997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13</v>
      </c>
      <c r="B339" s="832" t="s">
        <v>1257</v>
      </c>
      <c r="C339" s="832" t="s">
        <v>1263</v>
      </c>
      <c r="D339" s="833" t="s">
        <v>2502</v>
      </c>
      <c r="E339" s="834" t="s">
        <v>1279</v>
      </c>
      <c r="F339" s="832" t="s">
        <v>1258</v>
      </c>
      <c r="G339" s="832" t="s">
        <v>1462</v>
      </c>
      <c r="H339" s="832" t="s">
        <v>586</v>
      </c>
      <c r="I339" s="832" t="s">
        <v>1463</v>
      </c>
      <c r="J339" s="832" t="s">
        <v>1464</v>
      </c>
      <c r="K339" s="832" t="s">
        <v>1465</v>
      </c>
      <c r="L339" s="835">
        <v>140.96</v>
      </c>
      <c r="M339" s="835">
        <v>140.96</v>
      </c>
      <c r="N339" s="832">
        <v>1</v>
      </c>
      <c r="O339" s="836">
        <v>1</v>
      </c>
      <c r="P339" s="835">
        <v>140.96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13</v>
      </c>
      <c r="B340" s="832" t="s">
        <v>1257</v>
      </c>
      <c r="C340" s="832" t="s">
        <v>1263</v>
      </c>
      <c r="D340" s="833" t="s">
        <v>2502</v>
      </c>
      <c r="E340" s="834" t="s">
        <v>1279</v>
      </c>
      <c r="F340" s="832" t="s">
        <v>1258</v>
      </c>
      <c r="G340" s="832" t="s">
        <v>1466</v>
      </c>
      <c r="H340" s="832" t="s">
        <v>586</v>
      </c>
      <c r="I340" s="832" t="s">
        <v>1756</v>
      </c>
      <c r="J340" s="832" t="s">
        <v>1468</v>
      </c>
      <c r="K340" s="832" t="s">
        <v>1757</v>
      </c>
      <c r="L340" s="835">
        <v>37.68</v>
      </c>
      <c r="M340" s="835">
        <v>37.68</v>
      </c>
      <c r="N340" s="832">
        <v>1</v>
      </c>
      <c r="O340" s="836">
        <v>1</v>
      </c>
      <c r="P340" s="835">
        <v>37.68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13</v>
      </c>
      <c r="B341" s="832" t="s">
        <v>1257</v>
      </c>
      <c r="C341" s="832" t="s">
        <v>1263</v>
      </c>
      <c r="D341" s="833" t="s">
        <v>2502</v>
      </c>
      <c r="E341" s="834" t="s">
        <v>1279</v>
      </c>
      <c r="F341" s="832" t="s">
        <v>1258</v>
      </c>
      <c r="G341" s="832" t="s">
        <v>1382</v>
      </c>
      <c r="H341" s="832" t="s">
        <v>586</v>
      </c>
      <c r="I341" s="832" t="s">
        <v>1383</v>
      </c>
      <c r="J341" s="832" t="s">
        <v>1384</v>
      </c>
      <c r="K341" s="832" t="s">
        <v>1385</v>
      </c>
      <c r="L341" s="835">
        <v>121.07</v>
      </c>
      <c r="M341" s="835">
        <v>2784.6099999999997</v>
      </c>
      <c r="N341" s="832">
        <v>23</v>
      </c>
      <c r="O341" s="836">
        <v>17</v>
      </c>
      <c r="P341" s="835">
        <v>1937.1199999999997</v>
      </c>
      <c r="Q341" s="837">
        <v>0.69565217391304346</v>
      </c>
      <c r="R341" s="832">
        <v>16</v>
      </c>
      <c r="S341" s="837">
        <v>0.69565217391304346</v>
      </c>
      <c r="T341" s="836">
        <v>12</v>
      </c>
      <c r="U341" s="838">
        <v>0.70588235294117652</v>
      </c>
    </row>
    <row r="342" spans="1:21" ht="14.4" customHeight="1" x14ac:dyDescent="0.3">
      <c r="A342" s="831">
        <v>13</v>
      </c>
      <c r="B342" s="832" t="s">
        <v>1257</v>
      </c>
      <c r="C342" s="832" t="s">
        <v>1263</v>
      </c>
      <c r="D342" s="833" t="s">
        <v>2502</v>
      </c>
      <c r="E342" s="834" t="s">
        <v>1279</v>
      </c>
      <c r="F342" s="832" t="s">
        <v>1258</v>
      </c>
      <c r="G342" s="832" t="s">
        <v>1478</v>
      </c>
      <c r="H342" s="832" t="s">
        <v>586</v>
      </c>
      <c r="I342" s="832" t="s">
        <v>1479</v>
      </c>
      <c r="J342" s="832" t="s">
        <v>973</v>
      </c>
      <c r="K342" s="832" t="s">
        <v>1480</v>
      </c>
      <c r="L342" s="835">
        <v>48.09</v>
      </c>
      <c r="M342" s="835">
        <v>96.18</v>
      </c>
      <c r="N342" s="832">
        <v>2</v>
      </c>
      <c r="O342" s="836">
        <v>2</v>
      </c>
      <c r="P342" s="835">
        <v>96.18</v>
      </c>
      <c r="Q342" s="837">
        <v>1</v>
      </c>
      <c r="R342" s="832">
        <v>2</v>
      </c>
      <c r="S342" s="837">
        <v>1</v>
      </c>
      <c r="T342" s="836">
        <v>2</v>
      </c>
      <c r="U342" s="838">
        <v>1</v>
      </c>
    </row>
    <row r="343" spans="1:21" ht="14.4" customHeight="1" x14ac:dyDescent="0.3">
      <c r="A343" s="831">
        <v>13</v>
      </c>
      <c r="B343" s="832" t="s">
        <v>1257</v>
      </c>
      <c r="C343" s="832" t="s">
        <v>1263</v>
      </c>
      <c r="D343" s="833" t="s">
        <v>2502</v>
      </c>
      <c r="E343" s="834" t="s">
        <v>1279</v>
      </c>
      <c r="F343" s="832" t="s">
        <v>1258</v>
      </c>
      <c r="G343" s="832" t="s">
        <v>1478</v>
      </c>
      <c r="H343" s="832" t="s">
        <v>586</v>
      </c>
      <c r="I343" s="832" t="s">
        <v>1481</v>
      </c>
      <c r="J343" s="832" t="s">
        <v>1024</v>
      </c>
      <c r="K343" s="832" t="s">
        <v>1482</v>
      </c>
      <c r="L343" s="835">
        <v>89.91</v>
      </c>
      <c r="M343" s="835">
        <v>89.91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13</v>
      </c>
      <c r="B344" s="832" t="s">
        <v>1257</v>
      </c>
      <c r="C344" s="832" t="s">
        <v>1263</v>
      </c>
      <c r="D344" s="833" t="s">
        <v>2502</v>
      </c>
      <c r="E344" s="834" t="s">
        <v>1279</v>
      </c>
      <c r="F344" s="832" t="s">
        <v>1258</v>
      </c>
      <c r="G344" s="832" t="s">
        <v>1386</v>
      </c>
      <c r="H344" s="832" t="s">
        <v>586</v>
      </c>
      <c r="I344" s="832" t="s">
        <v>1387</v>
      </c>
      <c r="J344" s="832" t="s">
        <v>1388</v>
      </c>
      <c r="K344" s="832" t="s">
        <v>1389</v>
      </c>
      <c r="L344" s="835">
        <v>111.72</v>
      </c>
      <c r="M344" s="835">
        <v>558.59999999999991</v>
      </c>
      <c r="N344" s="832">
        <v>5</v>
      </c>
      <c r="O344" s="836">
        <v>2.5</v>
      </c>
      <c r="P344" s="835">
        <v>223.44</v>
      </c>
      <c r="Q344" s="837">
        <v>0.40000000000000008</v>
      </c>
      <c r="R344" s="832">
        <v>2</v>
      </c>
      <c r="S344" s="837">
        <v>0.4</v>
      </c>
      <c r="T344" s="836">
        <v>1</v>
      </c>
      <c r="U344" s="838">
        <v>0.4</v>
      </c>
    </row>
    <row r="345" spans="1:21" ht="14.4" customHeight="1" x14ac:dyDescent="0.3">
      <c r="A345" s="831">
        <v>13</v>
      </c>
      <c r="B345" s="832" t="s">
        <v>1257</v>
      </c>
      <c r="C345" s="832" t="s">
        <v>1263</v>
      </c>
      <c r="D345" s="833" t="s">
        <v>2502</v>
      </c>
      <c r="E345" s="834" t="s">
        <v>1279</v>
      </c>
      <c r="F345" s="832" t="s">
        <v>1258</v>
      </c>
      <c r="G345" s="832" t="s">
        <v>1386</v>
      </c>
      <c r="H345" s="832" t="s">
        <v>586</v>
      </c>
      <c r="I345" s="832" t="s">
        <v>1483</v>
      </c>
      <c r="J345" s="832" t="s">
        <v>1388</v>
      </c>
      <c r="K345" s="832" t="s">
        <v>1389</v>
      </c>
      <c r="L345" s="835">
        <v>111.72</v>
      </c>
      <c r="M345" s="835">
        <v>111.72</v>
      </c>
      <c r="N345" s="832">
        <v>1</v>
      </c>
      <c r="O345" s="836">
        <v>0.5</v>
      </c>
      <c r="P345" s="835">
        <v>111.72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13</v>
      </c>
      <c r="B346" s="832" t="s">
        <v>1257</v>
      </c>
      <c r="C346" s="832" t="s">
        <v>1263</v>
      </c>
      <c r="D346" s="833" t="s">
        <v>2502</v>
      </c>
      <c r="E346" s="834" t="s">
        <v>1279</v>
      </c>
      <c r="F346" s="832" t="s">
        <v>1258</v>
      </c>
      <c r="G346" s="832" t="s">
        <v>1840</v>
      </c>
      <c r="H346" s="832" t="s">
        <v>586</v>
      </c>
      <c r="I346" s="832" t="s">
        <v>1841</v>
      </c>
      <c r="J346" s="832" t="s">
        <v>1842</v>
      </c>
      <c r="K346" s="832" t="s">
        <v>1843</v>
      </c>
      <c r="L346" s="835">
        <v>132.97999999999999</v>
      </c>
      <c r="M346" s="835">
        <v>265.95999999999998</v>
      </c>
      <c r="N346" s="832">
        <v>2</v>
      </c>
      <c r="O346" s="836">
        <v>1</v>
      </c>
      <c r="P346" s="835">
        <v>265.95999999999998</v>
      </c>
      <c r="Q346" s="837">
        <v>1</v>
      </c>
      <c r="R346" s="832">
        <v>2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13</v>
      </c>
      <c r="B347" s="832" t="s">
        <v>1257</v>
      </c>
      <c r="C347" s="832" t="s">
        <v>1263</v>
      </c>
      <c r="D347" s="833" t="s">
        <v>2502</v>
      </c>
      <c r="E347" s="834" t="s">
        <v>1279</v>
      </c>
      <c r="F347" s="832" t="s">
        <v>1258</v>
      </c>
      <c r="G347" s="832" t="s">
        <v>1872</v>
      </c>
      <c r="H347" s="832" t="s">
        <v>651</v>
      </c>
      <c r="I347" s="832" t="s">
        <v>1873</v>
      </c>
      <c r="J347" s="832" t="s">
        <v>1874</v>
      </c>
      <c r="K347" s="832" t="s">
        <v>1875</v>
      </c>
      <c r="L347" s="835">
        <v>366.31</v>
      </c>
      <c r="M347" s="835">
        <v>366.31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13</v>
      </c>
      <c r="B348" s="832" t="s">
        <v>1257</v>
      </c>
      <c r="C348" s="832" t="s">
        <v>1263</v>
      </c>
      <c r="D348" s="833" t="s">
        <v>2502</v>
      </c>
      <c r="E348" s="834" t="s">
        <v>1279</v>
      </c>
      <c r="F348" s="832" t="s">
        <v>1258</v>
      </c>
      <c r="G348" s="832" t="s">
        <v>1800</v>
      </c>
      <c r="H348" s="832" t="s">
        <v>586</v>
      </c>
      <c r="I348" s="832" t="s">
        <v>1876</v>
      </c>
      <c r="J348" s="832" t="s">
        <v>1804</v>
      </c>
      <c r="K348" s="832" t="s">
        <v>1202</v>
      </c>
      <c r="L348" s="835">
        <v>54.85</v>
      </c>
      <c r="M348" s="835">
        <v>54.85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13</v>
      </c>
      <c r="B349" s="832" t="s">
        <v>1257</v>
      </c>
      <c r="C349" s="832" t="s">
        <v>1263</v>
      </c>
      <c r="D349" s="833" t="s">
        <v>2502</v>
      </c>
      <c r="E349" s="834" t="s">
        <v>1279</v>
      </c>
      <c r="F349" s="832" t="s">
        <v>1258</v>
      </c>
      <c r="G349" s="832" t="s">
        <v>1877</v>
      </c>
      <c r="H349" s="832" t="s">
        <v>651</v>
      </c>
      <c r="I349" s="832" t="s">
        <v>1878</v>
      </c>
      <c r="J349" s="832" t="s">
        <v>721</v>
      </c>
      <c r="K349" s="832" t="s">
        <v>1222</v>
      </c>
      <c r="L349" s="835">
        <v>58.77</v>
      </c>
      <c r="M349" s="835">
        <v>58.77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13</v>
      </c>
      <c r="B350" s="832" t="s">
        <v>1257</v>
      </c>
      <c r="C350" s="832" t="s">
        <v>1263</v>
      </c>
      <c r="D350" s="833" t="s">
        <v>2502</v>
      </c>
      <c r="E350" s="834" t="s">
        <v>1279</v>
      </c>
      <c r="F350" s="832" t="s">
        <v>1258</v>
      </c>
      <c r="G350" s="832" t="s">
        <v>1879</v>
      </c>
      <c r="H350" s="832" t="s">
        <v>651</v>
      </c>
      <c r="I350" s="832" t="s">
        <v>1880</v>
      </c>
      <c r="J350" s="832" t="s">
        <v>1881</v>
      </c>
      <c r="K350" s="832" t="s">
        <v>1882</v>
      </c>
      <c r="L350" s="835">
        <v>234.07</v>
      </c>
      <c r="M350" s="835">
        <v>234.07</v>
      </c>
      <c r="N350" s="832">
        <v>1</v>
      </c>
      <c r="O350" s="836">
        <v>1</v>
      </c>
      <c r="P350" s="835">
        <v>234.07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13</v>
      </c>
      <c r="B351" s="832" t="s">
        <v>1257</v>
      </c>
      <c r="C351" s="832" t="s">
        <v>1263</v>
      </c>
      <c r="D351" s="833" t="s">
        <v>2502</v>
      </c>
      <c r="E351" s="834" t="s">
        <v>1279</v>
      </c>
      <c r="F351" s="832" t="s">
        <v>1258</v>
      </c>
      <c r="G351" s="832" t="s">
        <v>1394</v>
      </c>
      <c r="H351" s="832" t="s">
        <v>651</v>
      </c>
      <c r="I351" s="832" t="s">
        <v>1395</v>
      </c>
      <c r="J351" s="832" t="s">
        <v>1396</v>
      </c>
      <c r="K351" s="832" t="s">
        <v>1397</v>
      </c>
      <c r="L351" s="835">
        <v>141.25</v>
      </c>
      <c r="M351" s="835">
        <v>11300</v>
      </c>
      <c r="N351" s="832">
        <v>80</v>
      </c>
      <c r="O351" s="836">
        <v>40.5</v>
      </c>
      <c r="P351" s="835">
        <v>7486.25</v>
      </c>
      <c r="Q351" s="837">
        <v>0.66249999999999998</v>
      </c>
      <c r="R351" s="832">
        <v>53</v>
      </c>
      <c r="S351" s="837">
        <v>0.66249999999999998</v>
      </c>
      <c r="T351" s="836">
        <v>28.5</v>
      </c>
      <c r="U351" s="838">
        <v>0.70370370370370372</v>
      </c>
    </row>
    <row r="352" spans="1:21" ht="14.4" customHeight="1" x14ac:dyDescent="0.3">
      <c r="A352" s="831">
        <v>13</v>
      </c>
      <c r="B352" s="832" t="s">
        <v>1257</v>
      </c>
      <c r="C352" s="832" t="s">
        <v>1263</v>
      </c>
      <c r="D352" s="833" t="s">
        <v>2502</v>
      </c>
      <c r="E352" s="834" t="s">
        <v>1279</v>
      </c>
      <c r="F352" s="832" t="s">
        <v>1258</v>
      </c>
      <c r="G352" s="832" t="s">
        <v>1394</v>
      </c>
      <c r="H352" s="832" t="s">
        <v>586</v>
      </c>
      <c r="I352" s="832" t="s">
        <v>1806</v>
      </c>
      <c r="J352" s="832" t="s">
        <v>1396</v>
      </c>
      <c r="K352" s="832" t="s">
        <v>1807</v>
      </c>
      <c r="L352" s="835">
        <v>423.75</v>
      </c>
      <c r="M352" s="835">
        <v>1271.25</v>
      </c>
      <c r="N352" s="832">
        <v>3</v>
      </c>
      <c r="O352" s="836">
        <v>3</v>
      </c>
      <c r="P352" s="835">
        <v>847.5</v>
      </c>
      <c r="Q352" s="837">
        <v>0.66666666666666663</v>
      </c>
      <c r="R352" s="832">
        <v>2</v>
      </c>
      <c r="S352" s="837">
        <v>0.66666666666666663</v>
      </c>
      <c r="T352" s="836">
        <v>2</v>
      </c>
      <c r="U352" s="838">
        <v>0.66666666666666663</v>
      </c>
    </row>
    <row r="353" spans="1:21" ht="14.4" customHeight="1" x14ac:dyDescent="0.3">
      <c r="A353" s="831">
        <v>13</v>
      </c>
      <c r="B353" s="832" t="s">
        <v>1257</v>
      </c>
      <c r="C353" s="832" t="s">
        <v>1263</v>
      </c>
      <c r="D353" s="833" t="s">
        <v>2502</v>
      </c>
      <c r="E353" s="834" t="s">
        <v>1279</v>
      </c>
      <c r="F353" s="832" t="s">
        <v>1258</v>
      </c>
      <c r="G353" s="832" t="s">
        <v>1883</v>
      </c>
      <c r="H353" s="832" t="s">
        <v>586</v>
      </c>
      <c r="I353" s="832" t="s">
        <v>1884</v>
      </c>
      <c r="J353" s="832" t="s">
        <v>1885</v>
      </c>
      <c r="K353" s="832" t="s">
        <v>1886</v>
      </c>
      <c r="L353" s="835">
        <v>0</v>
      </c>
      <c r="M353" s="835">
        <v>0</v>
      </c>
      <c r="N353" s="832">
        <v>1</v>
      </c>
      <c r="O353" s="836">
        <v>1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13</v>
      </c>
      <c r="B354" s="832" t="s">
        <v>1257</v>
      </c>
      <c r="C354" s="832" t="s">
        <v>1263</v>
      </c>
      <c r="D354" s="833" t="s">
        <v>2502</v>
      </c>
      <c r="E354" s="834" t="s">
        <v>1279</v>
      </c>
      <c r="F354" s="832" t="s">
        <v>1258</v>
      </c>
      <c r="G354" s="832" t="s">
        <v>1402</v>
      </c>
      <c r="H354" s="832" t="s">
        <v>586</v>
      </c>
      <c r="I354" s="832" t="s">
        <v>1403</v>
      </c>
      <c r="J354" s="832" t="s">
        <v>745</v>
      </c>
      <c r="K354" s="832" t="s">
        <v>1404</v>
      </c>
      <c r="L354" s="835">
        <v>32.25</v>
      </c>
      <c r="M354" s="835">
        <v>32.25</v>
      </c>
      <c r="N354" s="832">
        <v>1</v>
      </c>
      <c r="O354" s="836">
        <v>1</v>
      </c>
      <c r="P354" s="835">
        <v>32.25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13</v>
      </c>
      <c r="B355" s="832" t="s">
        <v>1257</v>
      </c>
      <c r="C355" s="832" t="s">
        <v>1263</v>
      </c>
      <c r="D355" s="833" t="s">
        <v>2502</v>
      </c>
      <c r="E355" s="834" t="s">
        <v>1279</v>
      </c>
      <c r="F355" s="832" t="s">
        <v>1258</v>
      </c>
      <c r="G355" s="832" t="s">
        <v>1402</v>
      </c>
      <c r="H355" s="832" t="s">
        <v>586</v>
      </c>
      <c r="I355" s="832" t="s">
        <v>1505</v>
      </c>
      <c r="J355" s="832" t="s">
        <v>745</v>
      </c>
      <c r="K355" s="832" t="s">
        <v>1506</v>
      </c>
      <c r="L355" s="835">
        <v>103.67</v>
      </c>
      <c r="M355" s="835">
        <v>103.67</v>
      </c>
      <c r="N355" s="832">
        <v>1</v>
      </c>
      <c r="O355" s="836">
        <v>1</v>
      </c>
      <c r="P355" s="835">
        <v>103.67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13</v>
      </c>
      <c r="B356" s="832" t="s">
        <v>1257</v>
      </c>
      <c r="C356" s="832" t="s">
        <v>1263</v>
      </c>
      <c r="D356" s="833" t="s">
        <v>2502</v>
      </c>
      <c r="E356" s="834" t="s">
        <v>1279</v>
      </c>
      <c r="F356" s="832" t="s">
        <v>1258</v>
      </c>
      <c r="G356" s="832" t="s">
        <v>1887</v>
      </c>
      <c r="H356" s="832" t="s">
        <v>586</v>
      </c>
      <c r="I356" s="832" t="s">
        <v>1888</v>
      </c>
      <c r="J356" s="832" t="s">
        <v>1889</v>
      </c>
      <c r="K356" s="832" t="s">
        <v>1890</v>
      </c>
      <c r="L356" s="835">
        <v>143.09</v>
      </c>
      <c r="M356" s="835">
        <v>143.09</v>
      </c>
      <c r="N356" s="832">
        <v>1</v>
      </c>
      <c r="O356" s="836">
        <v>0.5</v>
      </c>
      <c r="P356" s="835">
        <v>143.09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13</v>
      </c>
      <c r="B357" s="832" t="s">
        <v>1257</v>
      </c>
      <c r="C357" s="832" t="s">
        <v>1263</v>
      </c>
      <c r="D357" s="833" t="s">
        <v>2502</v>
      </c>
      <c r="E357" s="834" t="s">
        <v>1279</v>
      </c>
      <c r="F357" s="832" t="s">
        <v>1258</v>
      </c>
      <c r="G357" s="832" t="s">
        <v>1891</v>
      </c>
      <c r="H357" s="832" t="s">
        <v>586</v>
      </c>
      <c r="I357" s="832" t="s">
        <v>1892</v>
      </c>
      <c r="J357" s="832" t="s">
        <v>1893</v>
      </c>
      <c r="K357" s="832" t="s">
        <v>1894</v>
      </c>
      <c r="L357" s="835">
        <v>218.62</v>
      </c>
      <c r="M357" s="835">
        <v>218.62</v>
      </c>
      <c r="N357" s="832">
        <v>1</v>
      </c>
      <c r="O357" s="836">
        <v>1</v>
      </c>
      <c r="P357" s="835">
        <v>218.62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13</v>
      </c>
      <c r="B358" s="832" t="s">
        <v>1257</v>
      </c>
      <c r="C358" s="832" t="s">
        <v>1263</v>
      </c>
      <c r="D358" s="833" t="s">
        <v>2502</v>
      </c>
      <c r="E358" s="834" t="s">
        <v>1279</v>
      </c>
      <c r="F358" s="832" t="s">
        <v>1258</v>
      </c>
      <c r="G358" s="832" t="s">
        <v>1516</v>
      </c>
      <c r="H358" s="832" t="s">
        <v>586</v>
      </c>
      <c r="I358" s="832" t="s">
        <v>1520</v>
      </c>
      <c r="J358" s="832" t="s">
        <v>1518</v>
      </c>
      <c r="K358" s="832" t="s">
        <v>1521</v>
      </c>
      <c r="L358" s="835">
        <v>87.67</v>
      </c>
      <c r="M358" s="835">
        <v>964.37000000000012</v>
      </c>
      <c r="N358" s="832">
        <v>11</v>
      </c>
      <c r="O358" s="836">
        <v>4</v>
      </c>
      <c r="P358" s="835">
        <v>789.03000000000009</v>
      </c>
      <c r="Q358" s="837">
        <v>0.81818181818181812</v>
      </c>
      <c r="R358" s="832">
        <v>9</v>
      </c>
      <c r="S358" s="837">
        <v>0.81818181818181823</v>
      </c>
      <c r="T358" s="836">
        <v>3.5</v>
      </c>
      <c r="U358" s="838">
        <v>0.875</v>
      </c>
    </row>
    <row r="359" spans="1:21" ht="14.4" customHeight="1" x14ac:dyDescent="0.3">
      <c r="A359" s="831">
        <v>13</v>
      </c>
      <c r="B359" s="832" t="s">
        <v>1257</v>
      </c>
      <c r="C359" s="832" t="s">
        <v>1263</v>
      </c>
      <c r="D359" s="833" t="s">
        <v>2502</v>
      </c>
      <c r="E359" s="834" t="s">
        <v>1279</v>
      </c>
      <c r="F359" s="832" t="s">
        <v>1258</v>
      </c>
      <c r="G359" s="832" t="s">
        <v>1522</v>
      </c>
      <c r="H359" s="832" t="s">
        <v>586</v>
      </c>
      <c r="I359" s="832" t="s">
        <v>1629</v>
      </c>
      <c r="J359" s="832" t="s">
        <v>664</v>
      </c>
      <c r="K359" s="832" t="s">
        <v>1630</v>
      </c>
      <c r="L359" s="835">
        <v>0</v>
      </c>
      <c r="M359" s="835">
        <v>0</v>
      </c>
      <c r="N359" s="832">
        <v>3</v>
      </c>
      <c r="O359" s="836">
        <v>2.5</v>
      </c>
      <c r="P359" s="835">
        <v>0</v>
      </c>
      <c r="Q359" s="837"/>
      <c r="R359" s="832">
        <v>3</v>
      </c>
      <c r="S359" s="837">
        <v>1</v>
      </c>
      <c r="T359" s="836">
        <v>2.5</v>
      </c>
      <c r="U359" s="838">
        <v>1</v>
      </c>
    </row>
    <row r="360" spans="1:21" ht="14.4" customHeight="1" x14ac:dyDescent="0.3">
      <c r="A360" s="831">
        <v>13</v>
      </c>
      <c r="B360" s="832" t="s">
        <v>1257</v>
      </c>
      <c r="C360" s="832" t="s">
        <v>1263</v>
      </c>
      <c r="D360" s="833" t="s">
        <v>2502</v>
      </c>
      <c r="E360" s="834" t="s">
        <v>1279</v>
      </c>
      <c r="F360" s="832" t="s">
        <v>1258</v>
      </c>
      <c r="G360" s="832" t="s">
        <v>1895</v>
      </c>
      <c r="H360" s="832" t="s">
        <v>586</v>
      </c>
      <c r="I360" s="832" t="s">
        <v>1896</v>
      </c>
      <c r="J360" s="832" t="s">
        <v>1897</v>
      </c>
      <c r="K360" s="832" t="s">
        <v>1898</v>
      </c>
      <c r="L360" s="835">
        <v>117.46</v>
      </c>
      <c r="M360" s="835">
        <v>352.38</v>
      </c>
      <c r="N360" s="832">
        <v>3</v>
      </c>
      <c r="O360" s="836">
        <v>1</v>
      </c>
      <c r="P360" s="835">
        <v>352.38</v>
      </c>
      <c r="Q360" s="837">
        <v>1</v>
      </c>
      <c r="R360" s="832">
        <v>3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13</v>
      </c>
      <c r="B361" s="832" t="s">
        <v>1257</v>
      </c>
      <c r="C361" s="832" t="s">
        <v>1263</v>
      </c>
      <c r="D361" s="833" t="s">
        <v>2502</v>
      </c>
      <c r="E361" s="834" t="s">
        <v>1279</v>
      </c>
      <c r="F361" s="832" t="s">
        <v>1258</v>
      </c>
      <c r="G361" s="832" t="s">
        <v>1899</v>
      </c>
      <c r="H361" s="832" t="s">
        <v>586</v>
      </c>
      <c r="I361" s="832" t="s">
        <v>1900</v>
      </c>
      <c r="J361" s="832" t="s">
        <v>1901</v>
      </c>
      <c r="K361" s="832" t="s">
        <v>1902</v>
      </c>
      <c r="L361" s="835">
        <v>0</v>
      </c>
      <c r="M361" s="835">
        <v>0</v>
      </c>
      <c r="N361" s="832">
        <v>1</v>
      </c>
      <c r="O361" s="836">
        <v>1</v>
      </c>
      <c r="P361" s="835">
        <v>0</v>
      </c>
      <c r="Q361" s="837"/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13</v>
      </c>
      <c r="B362" s="832" t="s">
        <v>1257</v>
      </c>
      <c r="C362" s="832" t="s">
        <v>1263</v>
      </c>
      <c r="D362" s="833" t="s">
        <v>2502</v>
      </c>
      <c r="E362" s="834" t="s">
        <v>1279</v>
      </c>
      <c r="F362" s="832" t="s">
        <v>1258</v>
      </c>
      <c r="G362" s="832" t="s">
        <v>1415</v>
      </c>
      <c r="H362" s="832" t="s">
        <v>651</v>
      </c>
      <c r="I362" s="832" t="s">
        <v>1223</v>
      </c>
      <c r="J362" s="832" t="s">
        <v>655</v>
      </c>
      <c r="K362" s="832" t="s">
        <v>1224</v>
      </c>
      <c r="L362" s="835">
        <v>0</v>
      </c>
      <c r="M362" s="835">
        <v>0</v>
      </c>
      <c r="N362" s="832">
        <v>4</v>
      </c>
      <c r="O362" s="836">
        <v>3</v>
      </c>
      <c r="P362" s="835">
        <v>0</v>
      </c>
      <c r="Q362" s="837"/>
      <c r="R362" s="832">
        <v>1</v>
      </c>
      <c r="S362" s="837">
        <v>0.25</v>
      </c>
      <c r="T362" s="836">
        <v>0.5</v>
      </c>
      <c r="U362" s="838">
        <v>0.16666666666666666</v>
      </c>
    </row>
    <row r="363" spans="1:21" ht="14.4" customHeight="1" x14ac:dyDescent="0.3">
      <c r="A363" s="831">
        <v>13</v>
      </c>
      <c r="B363" s="832" t="s">
        <v>1257</v>
      </c>
      <c r="C363" s="832" t="s">
        <v>1263</v>
      </c>
      <c r="D363" s="833" t="s">
        <v>2502</v>
      </c>
      <c r="E363" s="834" t="s">
        <v>1279</v>
      </c>
      <c r="F363" s="832" t="s">
        <v>1258</v>
      </c>
      <c r="G363" s="832" t="s">
        <v>1416</v>
      </c>
      <c r="H363" s="832" t="s">
        <v>586</v>
      </c>
      <c r="I363" s="832" t="s">
        <v>1417</v>
      </c>
      <c r="J363" s="832" t="s">
        <v>1418</v>
      </c>
      <c r="K363" s="832" t="s">
        <v>1419</v>
      </c>
      <c r="L363" s="835">
        <v>172.7</v>
      </c>
      <c r="M363" s="835">
        <v>345.4</v>
      </c>
      <c r="N363" s="832">
        <v>2</v>
      </c>
      <c r="O363" s="836">
        <v>1</v>
      </c>
      <c r="P363" s="835">
        <v>345.4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13</v>
      </c>
      <c r="B364" s="832" t="s">
        <v>1257</v>
      </c>
      <c r="C364" s="832" t="s">
        <v>1263</v>
      </c>
      <c r="D364" s="833" t="s">
        <v>2502</v>
      </c>
      <c r="E364" s="834" t="s">
        <v>1279</v>
      </c>
      <c r="F364" s="832" t="s">
        <v>1258</v>
      </c>
      <c r="G364" s="832" t="s">
        <v>1420</v>
      </c>
      <c r="H364" s="832" t="s">
        <v>651</v>
      </c>
      <c r="I364" s="832" t="s">
        <v>1421</v>
      </c>
      <c r="J364" s="832" t="s">
        <v>952</v>
      </c>
      <c r="K364" s="832" t="s">
        <v>1422</v>
      </c>
      <c r="L364" s="835">
        <v>154.36000000000001</v>
      </c>
      <c r="M364" s="835">
        <v>1234.8800000000001</v>
      </c>
      <c r="N364" s="832">
        <v>8</v>
      </c>
      <c r="O364" s="836">
        <v>7.5</v>
      </c>
      <c r="P364" s="835">
        <v>771.80000000000007</v>
      </c>
      <c r="Q364" s="837">
        <v>0.625</v>
      </c>
      <c r="R364" s="832">
        <v>5</v>
      </c>
      <c r="S364" s="837">
        <v>0.625</v>
      </c>
      <c r="T364" s="836">
        <v>4.5</v>
      </c>
      <c r="U364" s="838">
        <v>0.6</v>
      </c>
    </row>
    <row r="365" spans="1:21" ht="14.4" customHeight="1" x14ac:dyDescent="0.3">
      <c r="A365" s="831">
        <v>13</v>
      </c>
      <c r="B365" s="832" t="s">
        <v>1257</v>
      </c>
      <c r="C365" s="832" t="s">
        <v>1263</v>
      </c>
      <c r="D365" s="833" t="s">
        <v>2502</v>
      </c>
      <c r="E365" s="834" t="s">
        <v>1279</v>
      </c>
      <c r="F365" s="832" t="s">
        <v>1258</v>
      </c>
      <c r="G365" s="832" t="s">
        <v>1420</v>
      </c>
      <c r="H365" s="832" t="s">
        <v>651</v>
      </c>
      <c r="I365" s="832" t="s">
        <v>1903</v>
      </c>
      <c r="J365" s="832" t="s">
        <v>1904</v>
      </c>
      <c r="K365" s="832" t="s">
        <v>1905</v>
      </c>
      <c r="L365" s="835">
        <v>80.28</v>
      </c>
      <c r="M365" s="835">
        <v>80.28</v>
      </c>
      <c r="N365" s="832">
        <v>1</v>
      </c>
      <c r="O365" s="836">
        <v>0.5</v>
      </c>
      <c r="P365" s="835">
        <v>80.28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13</v>
      </c>
      <c r="B366" s="832" t="s">
        <v>1257</v>
      </c>
      <c r="C366" s="832" t="s">
        <v>1263</v>
      </c>
      <c r="D366" s="833" t="s">
        <v>2502</v>
      </c>
      <c r="E366" s="834" t="s">
        <v>1279</v>
      </c>
      <c r="F366" s="832" t="s">
        <v>1258</v>
      </c>
      <c r="G366" s="832" t="s">
        <v>1420</v>
      </c>
      <c r="H366" s="832" t="s">
        <v>651</v>
      </c>
      <c r="I366" s="832" t="s">
        <v>1423</v>
      </c>
      <c r="J366" s="832" t="s">
        <v>1424</v>
      </c>
      <c r="K366" s="832" t="s">
        <v>1425</v>
      </c>
      <c r="L366" s="835">
        <v>75.73</v>
      </c>
      <c r="M366" s="835">
        <v>75.73</v>
      </c>
      <c r="N366" s="832">
        <v>1</v>
      </c>
      <c r="O366" s="836">
        <v>0.5</v>
      </c>
      <c r="P366" s="835">
        <v>75.73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13</v>
      </c>
      <c r="B367" s="832" t="s">
        <v>1257</v>
      </c>
      <c r="C367" s="832" t="s">
        <v>1263</v>
      </c>
      <c r="D367" s="833" t="s">
        <v>2502</v>
      </c>
      <c r="E367" s="834" t="s">
        <v>1279</v>
      </c>
      <c r="F367" s="832" t="s">
        <v>1258</v>
      </c>
      <c r="G367" s="832" t="s">
        <v>1675</v>
      </c>
      <c r="H367" s="832" t="s">
        <v>586</v>
      </c>
      <c r="I367" s="832" t="s">
        <v>1676</v>
      </c>
      <c r="J367" s="832" t="s">
        <v>1017</v>
      </c>
      <c r="K367" s="832" t="s">
        <v>1018</v>
      </c>
      <c r="L367" s="835">
        <v>107.27</v>
      </c>
      <c r="M367" s="835">
        <v>107.27</v>
      </c>
      <c r="N367" s="832">
        <v>1</v>
      </c>
      <c r="O367" s="836">
        <v>1</v>
      </c>
      <c r="P367" s="835">
        <v>107.27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13</v>
      </c>
      <c r="B368" s="832" t="s">
        <v>1257</v>
      </c>
      <c r="C368" s="832" t="s">
        <v>1263</v>
      </c>
      <c r="D368" s="833" t="s">
        <v>2502</v>
      </c>
      <c r="E368" s="834" t="s">
        <v>1279</v>
      </c>
      <c r="F368" s="832" t="s">
        <v>1260</v>
      </c>
      <c r="G368" s="832" t="s">
        <v>1563</v>
      </c>
      <c r="H368" s="832" t="s">
        <v>586</v>
      </c>
      <c r="I368" s="832" t="s">
        <v>1697</v>
      </c>
      <c r="J368" s="832" t="s">
        <v>1698</v>
      </c>
      <c r="K368" s="832" t="s">
        <v>1699</v>
      </c>
      <c r="L368" s="835">
        <v>453</v>
      </c>
      <c r="M368" s="835">
        <v>453</v>
      </c>
      <c r="N368" s="832">
        <v>1</v>
      </c>
      <c r="O368" s="836">
        <v>1</v>
      </c>
      <c r="P368" s="835">
        <v>453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13</v>
      </c>
      <c r="B369" s="832" t="s">
        <v>1257</v>
      </c>
      <c r="C369" s="832" t="s">
        <v>1263</v>
      </c>
      <c r="D369" s="833" t="s">
        <v>2502</v>
      </c>
      <c r="E369" s="834" t="s">
        <v>1282</v>
      </c>
      <c r="F369" s="832" t="s">
        <v>1258</v>
      </c>
      <c r="G369" s="832" t="s">
        <v>1304</v>
      </c>
      <c r="H369" s="832" t="s">
        <v>651</v>
      </c>
      <c r="I369" s="832" t="s">
        <v>1305</v>
      </c>
      <c r="J369" s="832" t="s">
        <v>1306</v>
      </c>
      <c r="K369" s="832" t="s">
        <v>1307</v>
      </c>
      <c r="L369" s="835">
        <v>119.7</v>
      </c>
      <c r="M369" s="835">
        <v>359.1</v>
      </c>
      <c r="N369" s="832">
        <v>3</v>
      </c>
      <c r="O369" s="836">
        <v>1</v>
      </c>
      <c r="P369" s="835">
        <v>359.1</v>
      </c>
      <c r="Q369" s="837">
        <v>1</v>
      </c>
      <c r="R369" s="832">
        <v>3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13</v>
      </c>
      <c r="B370" s="832" t="s">
        <v>1257</v>
      </c>
      <c r="C370" s="832" t="s">
        <v>1263</v>
      </c>
      <c r="D370" s="833" t="s">
        <v>2502</v>
      </c>
      <c r="E370" s="834" t="s">
        <v>1282</v>
      </c>
      <c r="F370" s="832" t="s">
        <v>1258</v>
      </c>
      <c r="G370" s="832" t="s">
        <v>1420</v>
      </c>
      <c r="H370" s="832" t="s">
        <v>651</v>
      </c>
      <c r="I370" s="832" t="s">
        <v>1423</v>
      </c>
      <c r="J370" s="832" t="s">
        <v>1424</v>
      </c>
      <c r="K370" s="832" t="s">
        <v>1425</v>
      </c>
      <c r="L370" s="835">
        <v>75.73</v>
      </c>
      <c r="M370" s="835">
        <v>75.73</v>
      </c>
      <c r="N370" s="832">
        <v>1</v>
      </c>
      <c r="O370" s="836">
        <v>1</v>
      </c>
      <c r="P370" s="835">
        <v>75.73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13</v>
      </c>
      <c r="B371" s="832" t="s">
        <v>1257</v>
      </c>
      <c r="C371" s="832" t="s">
        <v>1263</v>
      </c>
      <c r="D371" s="833" t="s">
        <v>2502</v>
      </c>
      <c r="E371" s="834" t="s">
        <v>1283</v>
      </c>
      <c r="F371" s="832" t="s">
        <v>1258</v>
      </c>
      <c r="G371" s="832" t="s">
        <v>1297</v>
      </c>
      <c r="H371" s="832" t="s">
        <v>586</v>
      </c>
      <c r="I371" s="832" t="s">
        <v>1298</v>
      </c>
      <c r="J371" s="832" t="s">
        <v>1299</v>
      </c>
      <c r="K371" s="832" t="s">
        <v>1300</v>
      </c>
      <c r="L371" s="835">
        <v>75.819999999999993</v>
      </c>
      <c r="M371" s="835">
        <v>75.819999999999993</v>
      </c>
      <c r="N371" s="832">
        <v>1</v>
      </c>
      <c r="O371" s="836">
        <v>1</v>
      </c>
      <c r="P371" s="835">
        <v>75.819999999999993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13</v>
      </c>
      <c r="B372" s="832" t="s">
        <v>1257</v>
      </c>
      <c r="C372" s="832" t="s">
        <v>1263</v>
      </c>
      <c r="D372" s="833" t="s">
        <v>2502</v>
      </c>
      <c r="E372" s="834" t="s">
        <v>1283</v>
      </c>
      <c r="F372" s="832" t="s">
        <v>1258</v>
      </c>
      <c r="G372" s="832" t="s">
        <v>1311</v>
      </c>
      <c r="H372" s="832" t="s">
        <v>586</v>
      </c>
      <c r="I372" s="832" t="s">
        <v>1906</v>
      </c>
      <c r="J372" s="832" t="s">
        <v>1907</v>
      </c>
      <c r="K372" s="832" t="s">
        <v>1908</v>
      </c>
      <c r="L372" s="835">
        <v>25.06</v>
      </c>
      <c r="M372" s="835">
        <v>50.12</v>
      </c>
      <c r="N372" s="832">
        <v>2</v>
      </c>
      <c r="O372" s="836">
        <v>1</v>
      </c>
      <c r="P372" s="835">
        <v>50.12</v>
      </c>
      <c r="Q372" s="837">
        <v>1</v>
      </c>
      <c r="R372" s="832">
        <v>2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13</v>
      </c>
      <c r="B373" s="832" t="s">
        <v>1257</v>
      </c>
      <c r="C373" s="832" t="s">
        <v>1263</v>
      </c>
      <c r="D373" s="833" t="s">
        <v>2502</v>
      </c>
      <c r="E373" s="834" t="s">
        <v>1283</v>
      </c>
      <c r="F373" s="832" t="s">
        <v>1258</v>
      </c>
      <c r="G373" s="832" t="s">
        <v>1315</v>
      </c>
      <c r="H373" s="832" t="s">
        <v>586</v>
      </c>
      <c r="I373" s="832" t="s">
        <v>1438</v>
      </c>
      <c r="J373" s="832" t="s">
        <v>642</v>
      </c>
      <c r="K373" s="832" t="s">
        <v>643</v>
      </c>
      <c r="L373" s="835">
        <v>103.8</v>
      </c>
      <c r="M373" s="835">
        <v>622.79999999999995</v>
      </c>
      <c r="N373" s="832">
        <v>6</v>
      </c>
      <c r="O373" s="836">
        <v>2</v>
      </c>
      <c r="P373" s="835">
        <v>622.79999999999995</v>
      </c>
      <c r="Q373" s="837">
        <v>1</v>
      </c>
      <c r="R373" s="832">
        <v>6</v>
      </c>
      <c r="S373" s="837">
        <v>1</v>
      </c>
      <c r="T373" s="836">
        <v>2</v>
      </c>
      <c r="U373" s="838">
        <v>1</v>
      </c>
    </row>
    <row r="374" spans="1:21" ht="14.4" customHeight="1" x14ac:dyDescent="0.3">
      <c r="A374" s="831">
        <v>13</v>
      </c>
      <c r="B374" s="832" t="s">
        <v>1257</v>
      </c>
      <c r="C374" s="832" t="s">
        <v>1263</v>
      </c>
      <c r="D374" s="833" t="s">
        <v>2502</v>
      </c>
      <c r="E374" s="834" t="s">
        <v>1283</v>
      </c>
      <c r="F374" s="832" t="s">
        <v>1258</v>
      </c>
      <c r="G374" s="832" t="s">
        <v>1315</v>
      </c>
      <c r="H374" s="832" t="s">
        <v>586</v>
      </c>
      <c r="I374" s="832" t="s">
        <v>1316</v>
      </c>
      <c r="J374" s="832" t="s">
        <v>642</v>
      </c>
      <c r="K374" s="832" t="s">
        <v>1317</v>
      </c>
      <c r="L374" s="835">
        <v>155.69999999999999</v>
      </c>
      <c r="M374" s="835">
        <v>2491.1999999999998</v>
      </c>
      <c r="N374" s="832">
        <v>16</v>
      </c>
      <c r="O374" s="836">
        <v>6.5</v>
      </c>
      <c r="P374" s="835">
        <v>1245.5999999999999</v>
      </c>
      <c r="Q374" s="837">
        <v>0.5</v>
      </c>
      <c r="R374" s="832">
        <v>8</v>
      </c>
      <c r="S374" s="837">
        <v>0.5</v>
      </c>
      <c r="T374" s="836">
        <v>3.5</v>
      </c>
      <c r="U374" s="838">
        <v>0.53846153846153844</v>
      </c>
    </row>
    <row r="375" spans="1:21" ht="14.4" customHeight="1" x14ac:dyDescent="0.3">
      <c r="A375" s="831">
        <v>13</v>
      </c>
      <c r="B375" s="832" t="s">
        <v>1257</v>
      </c>
      <c r="C375" s="832" t="s">
        <v>1263</v>
      </c>
      <c r="D375" s="833" t="s">
        <v>2502</v>
      </c>
      <c r="E375" s="834" t="s">
        <v>1283</v>
      </c>
      <c r="F375" s="832" t="s">
        <v>1258</v>
      </c>
      <c r="G375" s="832" t="s">
        <v>1315</v>
      </c>
      <c r="H375" s="832" t="s">
        <v>651</v>
      </c>
      <c r="I375" s="832" t="s">
        <v>1576</v>
      </c>
      <c r="J375" s="832" t="s">
        <v>1440</v>
      </c>
      <c r="K375" s="832" t="s">
        <v>643</v>
      </c>
      <c r="L375" s="835">
        <v>103.8</v>
      </c>
      <c r="M375" s="835">
        <v>622.79999999999995</v>
      </c>
      <c r="N375" s="832">
        <v>6</v>
      </c>
      <c r="O375" s="836">
        <v>2</v>
      </c>
      <c r="P375" s="835">
        <v>622.79999999999995</v>
      </c>
      <c r="Q375" s="837">
        <v>1</v>
      </c>
      <c r="R375" s="832">
        <v>6</v>
      </c>
      <c r="S375" s="837">
        <v>1</v>
      </c>
      <c r="T375" s="836">
        <v>2</v>
      </c>
      <c r="U375" s="838">
        <v>1</v>
      </c>
    </row>
    <row r="376" spans="1:21" ht="14.4" customHeight="1" x14ac:dyDescent="0.3">
      <c r="A376" s="831">
        <v>13</v>
      </c>
      <c r="B376" s="832" t="s">
        <v>1257</v>
      </c>
      <c r="C376" s="832" t="s">
        <v>1263</v>
      </c>
      <c r="D376" s="833" t="s">
        <v>2502</v>
      </c>
      <c r="E376" s="834" t="s">
        <v>1283</v>
      </c>
      <c r="F376" s="832" t="s">
        <v>1258</v>
      </c>
      <c r="G376" s="832" t="s">
        <v>1315</v>
      </c>
      <c r="H376" s="832" t="s">
        <v>586</v>
      </c>
      <c r="I376" s="832" t="s">
        <v>1318</v>
      </c>
      <c r="J376" s="832" t="s">
        <v>1233</v>
      </c>
      <c r="K376" s="832" t="s">
        <v>1319</v>
      </c>
      <c r="L376" s="835">
        <v>129.75</v>
      </c>
      <c r="M376" s="835">
        <v>648.75</v>
      </c>
      <c r="N376" s="832">
        <v>5</v>
      </c>
      <c r="O376" s="836">
        <v>1.5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13</v>
      </c>
      <c r="B377" s="832" t="s">
        <v>1257</v>
      </c>
      <c r="C377" s="832" t="s">
        <v>1263</v>
      </c>
      <c r="D377" s="833" t="s">
        <v>2502</v>
      </c>
      <c r="E377" s="834" t="s">
        <v>1283</v>
      </c>
      <c r="F377" s="832" t="s">
        <v>1258</v>
      </c>
      <c r="G377" s="832" t="s">
        <v>1315</v>
      </c>
      <c r="H377" s="832" t="s">
        <v>651</v>
      </c>
      <c r="I377" s="832" t="s">
        <v>1320</v>
      </c>
      <c r="J377" s="832" t="s">
        <v>1321</v>
      </c>
      <c r="K377" s="832" t="s">
        <v>1319</v>
      </c>
      <c r="L377" s="835">
        <v>129.75</v>
      </c>
      <c r="M377" s="835">
        <v>648.75</v>
      </c>
      <c r="N377" s="832">
        <v>5</v>
      </c>
      <c r="O377" s="836">
        <v>2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13</v>
      </c>
      <c r="B378" s="832" t="s">
        <v>1257</v>
      </c>
      <c r="C378" s="832" t="s">
        <v>1263</v>
      </c>
      <c r="D378" s="833" t="s">
        <v>2502</v>
      </c>
      <c r="E378" s="834" t="s">
        <v>1283</v>
      </c>
      <c r="F378" s="832" t="s">
        <v>1258</v>
      </c>
      <c r="G378" s="832" t="s">
        <v>1866</v>
      </c>
      <c r="H378" s="832" t="s">
        <v>586</v>
      </c>
      <c r="I378" s="832" t="s">
        <v>1867</v>
      </c>
      <c r="J378" s="832" t="s">
        <v>1868</v>
      </c>
      <c r="K378" s="832" t="s">
        <v>1869</v>
      </c>
      <c r="L378" s="835">
        <v>97.96</v>
      </c>
      <c r="M378" s="835">
        <v>195.92</v>
      </c>
      <c r="N378" s="832">
        <v>2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13</v>
      </c>
      <c r="B379" s="832" t="s">
        <v>1257</v>
      </c>
      <c r="C379" s="832" t="s">
        <v>1263</v>
      </c>
      <c r="D379" s="833" t="s">
        <v>2502</v>
      </c>
      <c r="E379" s="834" t="s">
        <v>1283</v>
      </c>
      <c r="F379" s="832" t="s">
        <v>1258</v>
      </c>
      <c r="G379" s="832" t="s">
        <v>1324</v>
      </c>
      <c r="H379" s="832" t="s">
        <v>586</v>
      </c>
      <c r="I379" s="832" t="s">
        <v>1441</v>
      </c>
      <c r="J379" s="832" t="s">
        <v>1326</v>
      </c>
      <c r="K379" s="832" t="s">
        <v>1149</v>
      </c>
      <c r="L379" s="835">
        <v>170.52</v>
      </c>
      <c r="M379" s="835">
        <v>170.52</v>
      </c>
      <c r="N379" s="832">
        <v>1</v>
      </c>
      <c r="O379" s="836">
        <v>0.5</v>
      </c>
      <c r="P379" s="835">
        <v>170.52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13</v>
      </c>
      <c r="B380" s="832" t="s">
        <v>1257</v>
      </c>
      <c r="C380" s="832" t="s">
        <v>1263</v>
      </c>
      <c r="D380" s="833" t="s">
        <v>2502</v>
      </c>
      <c r="E380" s="834" t="s">
        <v>1283</v>
      </c>
      <c r="F380" s="832" t="s">
        <v>1258</v>
      </c>
      <c r="G380" s="832" t="s">
        <v>1324</v>
      </c>
      <c r="H380" s="832" t="s">
        <v>586</v>
      </c>
      <c r="I380" s="832" t="s">
        <v>1909</v>
      </c>
      <c r="J380" s="832" t="s">
        <v>1910</v>
      </c>
      <c r="K380" s="832" t="s">
        <v>1911</v>
      </c>
      <c r="L380" s="835">
        <v>102.31</v>
      </c>
      <c r="M380" s="835">
        <v>409.24</v>
      </c>
      <c r="N380" s="832">
        <v>4</v>
      </c>
      <c r="O380" s="836">
        <v>3</v>
      </c>
      <c r="P380" s="835">
        <v>409.24</v>
      </c>
      <c r="Q380" s="837">
        <v>1</v>
      </c>
      <c r="R380" s="832">
        <v>4</v>
      </c>
      <c r="S380" s="837">
        <v>1</v>
      </c>
      <c r="T380" s="836">
        <v>3</v>
      </c>
      <c r="U380" s="838">
        <v>1</v>
      </c>
    </row>
    <row r="381" spans="1:21" ht="14.4" customHeight="1" x14ac:dyDescent="0.3">
      <c r="A381" s="831">
        <v>13</v>
      </c>
      <c r="B381" s="832" t="s">
        <v>1257</v>
      </c>
      <c r="C381" s="832" t="s">
        <v>1263</v>
      </c>
      <c r="D381" s="833" t="s">
        <v>2502</v>
      </c>
      <c r="E381" s="834" t="s">
        <v>1283</v>
      </c>
      <c r="F381" s="832" t="s">
        <v>1258</v>
      </c>
      <c r="G381" s="832" t="s">
        <v>1328</v>
      </c>
      <c r="H381" s="832" t="s">
        <v>651</v>
      </c>
      <c r="I381" s="832" t="s">
        <v>1147</v>
      </c>
      <c r="J381" s="832" t="s">
        <v>1148</v>
      </c>
      <c r="K381" s="832" t="s">
        <v>1149</v>
      </c>
      <c r="L381" s="835">
        <v>170.52</v>
      </c>
      <c r="M381" s="835">
        <v>3069.36</v>
      </c>
      <c r="N381" s="832">
        <v>18</v>
      </c>
      <c r="O381" s="836">
        <v>5.5</v>
      </c>
      <c r="P381" s="835">
        <v>2387.2800000000002</v>
      </c>
      <c r="Q381" s="837">
        <v>0.77777777777777779</v>
      </c>
      <c r="R381" s="832">
        <v>14</v>
      </c>
      <c r="S381" s="837">
        <v>0.77777777777777779</v>
      </c>
      <c r="T381" s="836">
        <v>4.5</v>
      </c>
      <c r="U381" s="838">
        <v>0.81818181818181823</v>
      </c>
    </row>
    <row r="382" spans="1:21" ht="14.4" customHeight="1" x14ac:dyDescent="0.3">
      <c r="A382" s="831">
        <v>13</v>
      </c>
      <c r="B382" s="832" t="s">
        <v>1257</v>
      </c>
      <c r="C382" s="832" t="s">
        <v>1263</v>
      </c>
      <c r="D382" s="833" t="s">
        <v>2502</v>
      </c>
      <c r="E382" s="834" t="s">
        <v>1283</v>
      </c>
      <c r="F382" s="832" t="s">
        <v>1258</v>
      </c>
      <c r="G382" s="832" t="s">
        <v>1328</v>
      </c>
      <c r="H382" s="832" t="s">
        <v>651</v>
      </c>
      <c r="I382" s="832" t="s">
        <v>1912</v>
      </c>
      <c r="J382" s="832" t="s">
        <v>1148</v>
      </c>
      <c r="K382" s="832" t="s">
        <v>1913</v>
      </c>
      <c r="L382" s="835">
        <v>272.83</v>
      </c>
      <c r="M382" s="835">
        <v>1364.1499999999999</v>
      </c>
      <c r="N382" s="832">
        <v>5</v>
      </c>
      <c r="O382" s="836">
        <v>4.5</v>
      </c>
      <c r="P382" s="835">
        <v>1364.1499999999999</v>
      </c>
      <c r="Q382" s="837">
        <v>1</v>
      </c>
      <c r="R382" s="832">
        <v>5</v>
      </c>
      <c r="S382" s="837">
        <v>1</v>
      </c>
      <c r="T382" s="836">
        <v>4.5</v>
      </c>
      <c r="U382" s="838">
        <v>1</v>
      </c>
    </row>
    <row r="383" spans="1:21" ht="14.4" customHeight="1" x14ac:dyDescent="0.3">
      <c r="A383" s="831">
        <v>13</v>
      </c>
      <c r="B383" s="832" t="s">
        <v>1257</v>
      </c>
      <c r="C383" s="832" t="s">
        <v>1263</v>
      </c>
      <c r="D383" s="833" t="s">
        <v>2502</v>
      </c>
      <c r="E383" s="834" t="s">
        <v>1283</v>
      </c>
      <c r="F383" s="832" t="s">
        <v>1258</v>
      </c>
      <c r="G383" s="832" t="s">
        <v>1328</v>
      </c>
      <c r="H383" s="832" t="s">
        <v>586</v>
      </c>
      <c r="I383" s="832" t="s">
        <v>1914</v>
      </c>
      <c r="J383" s="832" t="s">
        <v>1737</v>
      </c>
      <c r="K383" s="832" t="s">
        <v>1149</v>
      </c>
      <c r="L383" s="835">
        <v>170.52</v>
      </c>
      <c r="M383" s="835">
        <v>170.52</v>
      </c>
      <c r="N383" s="832">
        <v>1</v>
      </c>
      <c r="O383" s="836">
        <v>1</v>
      </c>
      <c r="P383" s="835">
        <v>170.52</v>
      </c>
      <c r="Q383" s="837">
        <v>1</v>
      </c>
      <c r="R383" s="832">
        <v>1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13</v>
      </c>
      <c r="B384" s="832" t="s">
        <v>1257</v>
      </c>
      <c r="C384" s="832" t="s">
        <v>1263</v>
      </c>
      <c r="D384" s="833" t="s">
        <v>2502</v>
      </c>
      <c r="E384" s="834" t="s">
        <v>1283</v>
      </c>
      <c r="F384" s="832" t="s">
        <v>1258</v>
      </c>
      <c r="G384" s="832" t="s">
        <v>1584</v>
      </c>
      <c r="H384" s="832" t="s">
        <v>586</v>
      </c>
      <c r="I384" s="832" t="s">
        <v>1915</v>
      </c>
      <c r="J384" s="832" t="s">
        <v>1831</v>
      </c>
      <c r="K384" s="832" t="s">
        <v>1916</v>
      </c>
      <c r="L384" s="835">
        <v>176.32</v>
      </c>
      <c r="M384" s="835">
        <v>176.32</v>
      </c>
      <c r="N384" s="832">
        <v>1</v>
      </c>
      <c r="O384" s="836">
        <v>1</v>
      </c>
      <c r="P384" s="835">
        <v>176.32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13</v>
      </c>
      <c r="B385" s="832" t="s">
        <v>1257</v>
      </c>
      <c r="C385" s="832" t="s">
        <v>1263</v>
      </c>
      <c r="D385" s="833" t="s">
        <v>2502</v>
      </c>
      <c r="E385" s="834" t="s">
        <v>1283</v>
      </c>
      <c r="F385" s="832" t="s">
        <v>1258</v>
      </c>
      <c r="G385" s="832" t="s">
        <v>1584</v>
      </c>
      <c r="H385" s="832" t="s">
        <v>651</v>
      </c>
      <c r="I385" s="832" t="s">
        <v>1917</v>
      </c>
      <c r="J385" s="832" t="s">
        <v>922</v>
      </c>
      <c r="K385" s="832" t="s">
        <v>1916</v>
      </c>
      <c r="L385" s="835">
        <v>176.32</v>
      </c>
      <c r="M385" s="835">
        <v>176.32</v>
      </c>
      <c r="N385" s="832">
        <v>1</v>
      </c>
      <c r="O385" s="836">
        <v>0.5</v>
      </c>
      <c r="P385" s="835">
        <v>176.32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13</v>
      </c>
      <c r="B386" s="832" t="s">
        <v>1257</v>
      </c>
      <c r="C386" s="832" t="s">
        <v>1263</v>
      </c>
      <c r="D386" s="833" t="s">
        <v>2502</v>
      </c>
      <c r="E386" s="834" t="s">
        <v>1283</v>
      </c>
      <c r="F386" s="832" t="s">
        <v>1258</v>
      </c>
      <c r="G386" s="832" t="s">
        <v>1442</v>
      </c>
      <c r="H386" s="832" t="s">
        <v>586</v>
      </c>
      <c r="I386" s="832" t="s">
        <v>1443</v>
      </c>
      <c r="J386" s="832" t="s">
        <v>1444</v>
      </c>
      <c r="K386" s="832" t="s">
        <v>1445</v>
      </c>
      <c r="L386" s="835">
        <v>58.86</v>
      </c>
      <c r="M386" s="835">
        <v>58.86</v>
      </c>
      <c r="N386" s="832">
        <v>1</v>
      </c>
      <c r="O386" s="836">
        <v>1</v>
      </c>
      <c r="P386" s="835">
        <v>58.86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13</v>
      </c>
      <c r="B387" s="832" t="s">
        <v>1257</v>
      </c>
      <c r="C387" s="832" t="s">
        <v>1263</v>
      </c>
      <c r="D387" s="833" t="s">
        <v>2502</v>
      </c>
      <c r="E387" s="834" t="s">
        <v>1283</v>
      </c>
      <c r="F387" s="832" t="s">
        <v>1258</v>
      </c>
      <c r="G387" s="832" t="s">
        <v>1334</v>
      </c>
      <c r="H387" s="832" t="s">
        <v>586</v>
      </c>
      <c r="I387" s="832" t="s">
        <v>1335</v>
      </c>
      <c r="J387" s="832" t="s">
        <v>1336</v>
      </c>
      <c r="K387" s="832" t="s">
        <v>659</v>
      </c>
      <c r="L387" s="835">
        <v>75.819999999999993</v>
      </c>
      <c r="M387" s="835">
        <v>75.819999999999993</v>
      </c>
      <c r="N387" s="832">
        <v>1</v>
      </c>
      <c r="O387" s="836">
        <v>1</v>
      </c>
      <c r="P387" s="835">
        <v>75.819999999999993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13</v>
      </c>
      <c r="B388" s="832" t="s">
        <v>1257</v>
      </c>
      <c r="C388" s="832" t="s">
        <v>1263</v>
      </c>
      <c r="D388" s="833" t="s">
        <v>2502</v>
      </c>
      <c r="E388" s="834" t="s">
        <v>1283</v>
      </c>
      <c r="F388" s="832" t="s">
        <v>1258</v>
      </c>
      <c r="G388" s="832" t="s">
        <v>1334</v>
      </c>
      <c r="H388" s="832" t="s">
        <v>586</v>
      </c>
      <c r="I388" s="832" t="s">
        <v>1337</v>
      </c>
      <c r="J388" s="832" t="s">
        <v>1336</v>
      </c>
      <c r="K388" s="832" t="s">
        <v>1149</v>
      </c>
      <c r="L388" s="835">
        <v>78.33</v>
      </c>
      <c r="M388" s="835">
        <v>234.99</v>
      </c>
      <c r="N388" s="832">
        <v>3</v>
      </c>
      <c r="O388" s="836">
        <v>1</v>
      </c>
      <c r="P388" s="835">
        <v>234.99</v>
      </c>
      <c r="Q388" s="837">
        <v>1</v>
      </c>
      <c r="R388" s="832">
        <v>3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13</v>
      </c>
      <c r="B389" s="832" t="s">
        <v>1257</v>
      </c>
      <c r="C389" s="832" t="s">
        <v>1263</v>
      </c>
      <c r="D389" s="833" t="s">
        <v>2502</v>
      </c>
      <c r="E389" s="834" t="s">
        <v>1283</v>
      </c>
      <c r="F389" s="832" t="s">
        <v>1258</v>
      </c>
      <c r="G389" s="832" t="s">
        <v>1342</v>
      </c>
      <c r="H389" s="832" t="s">
        <v>586</v>
      </c>
      <c r="I389" s="832" t="s">
        <v>1348</v>
      </c>
      <c r="J389" s="832" t="s">
        <v>1344</v>
      </c>
      <c r="K389" s="832" t="s">
        <v>1349</v>
      </c>
      <c r="L389" s="835">
        <v>176.32</v>
      </c>
      <c r="M389" s="835">
        <v>352.64</v>
      </c>
      <c r="N389" s="832">
        <v>2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13</v>
      </c>
      <c r="B390" s="832" t="s">
        <v>1257</v>
      </c>
      <c r="C390" s="832" t="s">
        <v>1263</v>
      </c>
      <c r="D390" s="833" t="s">
        <v>2502</v>
      </c>
      <c r="E390" s="834" t="s">
        <v>1283</v>
      </c>
      <c r="F390" s="832" t="s">
        <v>1258</v>
      </c>
      <c r="G390" s="832" t="s">
        <v>1342</v>
      </c>
      <c r="H390" s="832" t="s">
        <v>586</v>
      </c>
      <c r="I390" s="832" t="s">
        <v>1918</v>
      </c>
      <c r="J390" s="832" t="s">
        <v>1351</v>
      </c>
      <c r="K390" s="832" t="s">
        <v>1349</v>
      </c>
      <c r="L390" s="835">
        <v>176.32</v>
      </c>
      <c r="M390" s="835">
        <v>176.32</v>
      </c>
      <c r="N390" s="832">
        <v>1</v>
      </c>
      <c r="O390" s="836">
        <v>0.5</v>
      </c>
      <c r="P390" s="835">
        <v>176.32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13</v>
      </c>
      <c r="B391" s="832" t="s">
        <v>1257</v>
      </c>
      <c r="C391" s="832" t="s">
        <v>1263</v>
      </c>
      <c r="D391" s="833" t="s">
        <v>2502</v>
      </c>
      <c r="E391" s="834" t="s">
        <v>1283</v>
      </c>
      <c r="F391" s="832" t="s">
        <v>1258</v>
      </c>
      <c r="G391" s="832" t="s">
        <v>1342</v>
      </c>
      <c r="H391" s="832" t="s">
        <v>586</v>
      </c>
      <c r="I391" s="832" t="s">
        <v>1919</v>
      </c>
      <c r="J391" s="832" t="s">
        <v>1351</v>
      </c>
      <c r="K391" s="832" t="s">
        <v>1920</v>
      </c>
      <c r="L391" s="835">
        <v>176.32</v>
      </c>
      <c r="M391" s="835">
        <v>176.32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13</v>
      </c>
      <c r="B392" s="832" t="s">
        <v>1257</v>
      </c>
      <c r="C392" s="832" t="s">
        <v>1263</v>
      </c>
      <c r="D392" s="833" t="s">
        <v>2502</v>
      </c>
      <c r="E392" s="834" t="s">
        <v>1283</v>
      </c>
      <c r="F392" s="832" t="s">
        <v>1258</v>
      </c>
      <c r="G392" s="832" t="s">
        <v>1342</v>
      </c>
      <c r="H392" s="832" t="s">
        <v>586</v>
      </c>
      <c r="I392" s="832" t="s">
        <v>1446</v>
      </c>
      <c r="J392" s="832" t="s">
        <v>1351</v>
      </c>
      <c r="K392" s="832" t="s">
        <v>1447</v>
      </c>
      <c r="L392" s="835">
        <v>29.39</v>
      </c>
      <c r="M392" s="835">
        <v>29.39</v>
      </c>
      <c r="N392" s="832">
        <v>1</v>
      </c>
      <c r="O392" s="836">
        <v>1</v>
      </c>
      <c r="P392" s="835">
        <v>29.39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13</v>
      </c>
      <c r="B393" s="832" t="s">
        <v>1257</v>
      </c>
      <c r="C393" s="832" t="s">
        <v>1263</v>
      </c>
      <c r="D393" s="833" t="s">
        <v>2502</v>
      </c>
      <c r="E393" s="834" t="s">
        <v>1283</v>
      </c>
      <c r="F393" s="832" t="s">
        <v>1258</v>
      </c>
      <c r="G393" s="832" t="s">
        <v>1342</v>
      </c>
      <c r="H393" s="832" t="s">
        <v>586</v>
      </c>
      <c r="I393" s="832" t="s">
        <v>1448</v>
      </c>
      <c r="J393" s="832" t="s">
        <v>1351</v>
      </c>
      <c r="K393" s="832" t="s">
        <v>1449</v>
      </c>
      <c r="L393" s="835">
        <v>58.77</v>
      </c>
      <c r="M393" s="835">
        <v>117.54</v>
      </c>
      <c r="N393" s="832">
        <v>2</v>
      </c>
      <c r="O393" s="836">
        <v>1</v>
      </c>
      <c r="P393" s="835">
        <v>58.77</v>
      </c>
      <c r="Q393" s="837">
        <v>0.5</v>
      </c>
      <c r="R393" s="832">
        <v>1</v>
      </c>
      <c r="S393" s="837">
        <v>0.5</v>
      </c>
      <c r="T393" s="836">
        <v>0.5</v>
      </c>
      <c r="U393" s="838">
        <v>0.5</v>
      </c>
    </row>
    <row r="394" spans="1:21" ht="14.4" customHeight="1" x14ac:dyDescent="0.3">
      <c r="A394" s="831">
        <v>13</v>
      </c>
      <c r="B394" s="832" t="s">
        <v>1257</v>
      </c>
      <c r="C394" s="832" t="s">
        <v>1263</v>
      </c>
      <c r="D394" s="833" t="s">
        <v>2502</v>
      </c>
      <c r="E394" s="834" t="s">
        <v>1283</v>
      </c>
      <c r="F394" s="832" t="s">
        <v>1258</v>
      </c>
      <c r="G394" s="832" t="s">
        <v>1342</v>
      </c>
      <c r="H394" s="832" t="s">
        <v>586</v>
      </c>
      <c r="I394" s="832" t="s">
        <v>1350</v>
      </c>
      <c r="J394" s="832" t="s">
        <v>1351</v>
      </c>
      <c r="K394" s="832" t="s">
        <v>1352</v>
      </c>
      <c r="L394" s="835">
        <v>11.75</v>
      </c>
      <c r="M394" s="835">
        <v>129.25</v>
      </c>
      <c r="N394" s="832">
        <v>11</v>
      </c>
      <c r="O394" s="836">
        <v>8.5</v>
      </c>
      <c r="P394" s="835">
        <v>94</v>
      </c>
      <c r="Q394" s="837">
        <v>0.72727272727272729</v>
      </c>
      <c r="R394" s="832">
        <v>8</v>
      </c>
      <c r="S394" s="837">
        <v>0.72727272727272729</v>
      </c>
      <c r="T394" s="836">
        <v>6.5</v>
      </c>
      <c r="U394" s="838">
        <v>0.76470588235294112</v>
      </c>
    </row>
    <row r="395" spans="1:21" ht="14.4" customHeight="1" x14ac:dyDescent="0.3">
      <c r="A395" s="831">
        <v>13</v>
      </c>
      <c r="B395" s="832" t="s">
        <v>1257</v>
      </c>
      <c r="C395" s="832" t="s">
        <v>1263</v>
      </c>
      <c r="D395" s="833" t="s">
        <v>2502</v>
      </c>
      <c r="E395" s="834" t="s">
        <v>1283</v>
      </c>
      <c r="F395" s="832" t="s">
        <v>1258</v>
      </c>
      <c r="G395" s="832" t="s">
        <v>1342</v>
      </c>
      <c r="H395" s="832" t="s">
        <v>586</v>
      </c>
      <c r="I395" s="832" t="s">
        <v>1452</v>
      </c>
      <c r="J395" s="832" t="s">
        <v>1351</v>
      </c>
      <c r="K395" s="832" t="s">
        <v>1453</v>
      </c>
      <c r="L395" s="835">
        <v>23.51</v>
      </c>
      <c r="M395" s="835">
        <v>446.69</v>
      </c>
      <c r="N395" s="832">
        <v>19</v>
      </c>
      <c r="O395" s="836">
        <v>13.5</v>
      </c>
      <c r="P395" s="835">
        <v>258.61</v>
      </c>
      <c r="Q395" s="837">
        <v>0.57894736842105265</v>
      </c>
      <c r="R395" s="832">
        <v>11</v>
      </c>
      <c r="S395" s="837">
        <v>0.57894736842105265</v>
      </c>
      <c r="T395" s="836">
        <v>7</v>
      </c>
      <c r="U395" s="838">
        <v>0.51851851851851849</v>
      </c>
    </row>
    <row r="396" spans="1:21" ht="14.4" customHeight="1" x14ac:dyDescent="0.3">
      <c r="A396" s="831">
        <v>13</v>
      </c>
      <c r="B396" s="832" t="s">
        <v>1257</v>
      </c>
      <c r="C396" s="832" t="s">
        <v>1263</v>
      </c>
      <c r="D396" s="833" t="s">
        <v>2502</v>
      </c>
      <c r="E396" s="834" t="s">
        <v>1283</v>
      </c>
      <c r="F396" s="832" t="s">
        <v>1258</v>
      </c>
      <c r="G396" s="832" t="s">
        <v>1342</v>
      </c>
      <c r="H396" s="832" t="s">
        <v>651</v>
      </c>
      <c r="I396" s="832" t="s">
        <v>1353</v>
      </c>
      <c r="J396" s="832" t="s">
        <v>1354</v>
      </c>
      <c r="K396" s="832" t="s">
        <v>1355</v>
      </c>
      <c r="L396" s="835">
        <v>58.77</v>
      </c>
      <c r="M396" s="835">
        <v>58.77</v>
      </c>
      <c r="N396" s="832">
        <v>1</v>
      </c>
      <c r="O396" s="836">
        <v>0.5</v>
      </c>
      <c r="P396" s="835">
        <v>58.77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13</v>
      </c>
      <c r="B397" s="832" t="s">
        <v>1257</v>
      </c>
      <c r="C397" s="832" t="s">
        <v>1263</v>
      </c>
      <c r="D397" s="833" t="s">
        <v>2502</v>
      </c>
      <c r="E397" s="834" t="s">
        <v>1283</v>
      </c>
      <c r="F397" s="832" t="s">
        <v>1258</v>
      </c>
      <c r="G397" s="832" t="s">
        <v>1360</v>
      </c>
      <c r="H397" s="832" t="s">
        <v>586</v>
      </c>
      <c r="I397" s="832" t="s">
        <v>1363</v>
      </c>
      <c r="J397" s="832" t="s">
        <v>840</v>
      </c>
      <c r="K397" s="832" t="s">
        <v>1364</v>
      </c>
      <c r="L397" s="835">
        <v>147.85</v>
      </c>
      <c r="M397" s="835">
        <v>4879.0499999999984</v>
      </c>
      <c r="N397" s="832">
        <v>33</v>
      </c>
      <c r="O397" s="836">
        <v>25.5</v>
      </c>
      <c r="P397" s="835">
        <v>3104.849999999999</v>
      </c>
      <c r="Q397" s="837">
        <v>0.63636363636363635</v>
      </c>
      <c r="R397" s="832">
        <v>21</v>
      </c>
      <c r="S397" s="837">
        <v>0.63636363636363635</v>
      </c>
      <c r="T397" s="836">
        <v>16</v>
      </c>
      <c r="U397" s="838">
        <v>0.62745098039215685</v>
      </c>
    </row>
    <row r="398" spans="1:21" ht="14.4" customHeight="1" x14ac:dyDescent="0.3">
      <c r="A398" s="831">
        <v>13</v>
      </c>
      <c r="B398" s="832" t="s">
        <v>1257</v>
      </c>
      <c r="C398" s="832" t="s">
        <v>1263</v>
      </c>
      <c r="D398" s="833" t="s">
        <v>2502</v>
      </c>
      <c r="E398" s="834" t="s">
        <v>1283</v>
      </c>
      <c r="F398" s="832" t="s">
        <v>1258</v>
      </c>
      <c r="G398" s="832" t="s">
        <v>1365</v>
      </c>
      <c r="H398" s="832" t="s">
        <v>586</v>
      </c>
      <c r="I398" s="832" t="s">
        <v>1366</v>
      </c>
      <c r="J398" s="832" t="s">
        <v>1367</v>
      </c>
      <c r="K398" s="832" t="s">
        <v>1368</v>
      </c>
      <c r="L398" s="835">
        <v>0</v>
      </c>
      <c r="M398" s="835">
        <v>0</v>
      </c>
      <c r="N398" s="832">
        <v>16</v>
      </c>
      <c r="O398" s="836">
        <v>12.5</v>
      </c>
      <c r="P398" s="835">
        <v>0</v>
      </c>
      <c r="Q398" s="837"/>
      <c r="R398" s="832">
        <v>11</v>
      </c>
      <c r="S398" s="837">
        <v>0.6875</v>
      </c>
      <c r="T398" s="836">
        <v>9</v>
      </c>
      <c r="U398" s="838">
        <v>0.72</v>
      </c>
    </row>
    <row r="399" spans="1:21" ht="14.4" customHeight="1" x14ac:dyDescent="0.3">
      <c r="A399" s="831">
        <v>13</v>
      </c>
      <c r="B399" s="832" t="s">
        <v>1257</v>
      </c>
      <c r="C399" s="832" t="s">
        <v>1263</v>
      </c>
      <c r="D399" s="833" t="s">
        <v>2502</v>
      </c>
      <c r="E399" s="834" t="s">
        <v>1283</v>
      </c>
      <c r="F399" s="832" t="s">
        <v>1258</v>
      </c>
      <c r="G399" s="832" t="s">
        <v>1365</v>
      </c>
      <c r="H399" s="832" t="s">
        <v>586</v>
      </c>
      <c r="I399" s="832" t="s">
        <v>1369</v>
      </c>
      <c r="J399" s="832" t="s">
        <v>804</v>
      </c>
      <c r="K399" s="832" t="s">
        <v>805</v>
      </c>
      <c r="L399" s="835">
        <v>42.05</v>
      </c>
      <c r="M399" s="835">
        <v>84.1</v>
      </c>
      <c r="N399" s="832">
        <v>2</v>
      </c>
      <c r="O399" s="836">
        <v>1</v>
      </c>
      <c r="P399" s="835">
        <v>42.05</v>
      </c>
      <c r="Q399" s="837">
        <v>0.5</v>
      </c>
      <c r="R399" s="832">
        <v>1</v>
      </c>
      <c r="S399" s="837">
        <v>0.5</v>
      </c>
      <c r="T399" s="836">
        <v>0.5</v>
      </c>
      <c r="U399" s="838">
        <v>0.5</v>
      </c>
    </row>
    <row r="400" spans="1:21" ht="14.4" customHeight="1" x14ac:dyDescent="0.3">
      <c r="A400" s="831">
        <v>13</v>
      </c>
      <c r="B400" s="832" t="s">
        <v>1257</v>
      </c>
      <c r="C400" s="832" t="s">
        <v>1263</v>
      </c>
      <c r="D400" s="833" t="s">
        <v>2502</v>
      </c>
      <c r="E400" s="834" t="s">
        <v>1283</v>
      </c>
      <c r="F400" s="832" t="s">
        <v>1258</v>
      </c>
      <c r="G400" s="832" t="s">
        <v>1377</v>
      </c>
      <c r="H400" s="832" t="s">
        <v>586</v>
      </c>
      <c r="I400" s="832" t="s">
        <v>1380</v>
      </c>
      <c r="J400" s="832" t="s">
        <v>705</v>
      </c>
      <c r="K400" s="832" t="s">
        <v>1381</v>
      </c>
      <c r="L400" s="835">
        <v>159.16999999999999</v>
      </c>
      <c r="M400" s="835">
        <v>318.33999999999997</v>
      </c>
      <c r="N400" s="832">
        <v>2</v>
      </c>
      <c r="O400" s="836">
        <v>2</v>
      </c>
      <c r="P400" s="835">
        <v>159.16999999999999</v>
      </c>
      <c r="Q400" s="837">
        <v>0.5</v>
      </c>
      <c r="R400" s="832">
        <v>1</v>
      </c>
      <c r="S400" s="837">
        <v>0.5</v>
      </c>
      <c r="T400" s="836">
        <v>1</v>
      </c>
      <c r="U400" s="838">
        <v>0.5</v>
      </c>
    </row>
    <row r="401" spans="1:21" ht="14.4" customHeight="1" x14ac:dyDescent="0.3">
      <c r="A401" s="831">
        <v>13</v>
      </c>
      <c r="B401" s="832" t="s">
        <v>1257</v>
      </c>
      <c r="C401" s="832" t="s">
        <v>1263</v>
      </c>
      <c r="D401" s="833" t="s">
        <v>2502</v>
      </c>
      <c r="E401" s="834" t="s">
        <v>1283</v>
      </c>
      <c r="F401" s="832" t="s">
        <v>1258</v>
      </c>
      <c r="G401" s="832" t="s">
        <v>1462</v>
      </c>
      <c r="H401" s="832" t="s">
        <v>586</v>
      </c>
      <c r="I401" s="832" t="s">
        <v>1463</v>
      </c>
      <c r="J401" s="832" t="s">
        <v>1464</v>
      </c>
      <c r="K401" s="832" t="s">
        <v>1465</v>
      </c>
      <c r="L401" s="835">
        <v>140.96</v>
      </c>
      <c r="M401" s="835">
        <v>422.88</v>
      </c>
      <c r="N401" s="832">
        <v>3</v>
      </c>
      <c r="O401" s="836">
        <v>3</v>
      </c>
      <c r="P401" s="835">
        <v>281.92</v>
      </c>
      <c r="Q401" s="837">
        <v>0.66666666666666674</v>
      </c>
      <c r="R401" s="832">
        <v>2</v>
      </c>
      <c r="S401" s="837">
        <v>0.66666666666666663</v>
      </c>
      <c r="T401" s="836">
        <v>2</v>
      </c>
      <c r="U401" s="838">
        <v>0.66666666666666663</v>
      </c>
    </row>
    <row r="402" spans="1:21" ht="14.4" customHeight="1" x14ac:dyDescent="0.3">
      <c r="A402" s="831">
        <v>13</v>
      </c>
      <c r="B402" s="832" t="s">
        <v>1257</v>
      </c>
      <c r="C402" s="832" t="s">
        <v>1263</v>
      </c>
      <c r="D402" s="833" t="s">
        <v>2502</v>
      </c>
      <c r="E402" s="834" t="s">
        <v>1283</v>
      </c>
      <c r="F402" s="832" t="s">
        <v>1258</v>
      </c>
      <c r="G402" s="832" t="s">
        <v>1462</v>
      </c>
      <c r="H402" s="832" t="s">
        <v>586</v>
      </c>
      <c r="I402" s="832" t="s">
        <v>1921</v>
      </c>
      <c r="J402" s="832" t="s">
        <v>1464</v>
      </c>
      <c r="K402" s="832" t="s">
        <v>1465</v>
      </c>
      <c r="L402" s="835">
        <v>140.96</v>
      </c>
      <c r="M402" s="835">
        <v>140.96</v>
      </c>
      <c r="N402" s="832">
        <v>1</v>
      </c>
      <c r="O402" s="836">
        <v>1</v>
      </c>
      <c r="P402" s="835">
        <v>140.96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13</v>
      </c>
      <c r="B403" s="832" t="s">
        <v>1257</v>
      </c>
      <c r="C403" s="832" t="s">
        <v>1263</v>
      </c>
      <c r="D403" s="833" t="s">
        <v>2502</v>
      </c>
      <c r="E403" s="834" t="s">
        <v>1283</v>
      </c>
      <c r="F403" s="832" t="s">
        <v>1258</v>
      </c>
      <c r="G403" s="832" t="s">
        <v>1382</v>
      </c>
      <c r="H403" s="832" t="s">
        <v>586</v>
      </c>
      <c r="I403" s="832" t="s">
        <v>1383</v>
      </c>
      <c r="J403" s="832" t="s">
        <v>1384</v>
      </c>
      <c r="K403" s="832" t="s">
        <v>1385</v>
      </c>
      <c r="L403" s="835">
        <v>121.07</v>
      </c>
      <c r="M403" s="835">
        <v>1210.6999999999998</v>
      </c>
      <c r="N403" s="832">
        <v>10</v>
      </c>
      <c r="O403" s="836">
        <v>4.5</v>
      </c>
      <c r="P403" s="835">
        <v>726.42</v>
      </c>
      <c r="Q403" s="837">
        <v>0.60000000000000009</v>
      </c>
      <c r="R403" s="832">
        <v>6</v>
      </c>
      <c r="S403" s="837">
        <v>0.6</v>
      </c>
      <c r="T403" s="836">
        <v>2.5</v>
      </c>
      <c r="U403" s="838">
        <v>0.55555555555555558</v>
      </c>
    </row>
    <row r="404" spans="1:21" ht="14.4" customHeight="1" x14ac:dyDescent="0.3">
      <c r="A404" s="831">
        <v>13</v>
      </c>
      <c r="B404" s="832" t="s">
        <v>1257</v>
      </c>
      <c r="C404" s="832" t="s">
        <v>1263</v>
      </c>
      <c r="D404" s="833" t="s">
        <v>2502</v>
      </c>
      <c r="E404" s="834" t="s">
        <v>1283</v>
      </c>
      <c r="F404" s="832" t="s">
        <v>1258</v>
      </c>
      <c r="G404" s="832" t="s">
        <v>1922</v>
      </c>
      <c r="H404" s="832" t="s">
        <v>586</v>
      </c>
      <c r="I404" s="832" t="s">
        <v>1923</v>
      </c>
      <c r="J404" s="832" t="s">
        <v>1924</v>
      </c>
      <c r="K404" s="832" t="s">
        <v>1925</v>
      </c>
      <c r="L404" s="835">
        <v>0</v>
      </c>
      <c r="M404" s="835">
        <v>0</v>
      </c>
      <c r="N404" s="832">
        <v>1</v>
      </c>
      <c r="O404" s="836">
        <v>1</v>
      </c>
      <c r="P404" s="835">
        <v>0</v>
      </c>
      <c r="Q404" s="837"/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13</v>
      </c>
      <c r="B405" s="832" t="s">
        <v>1257</v>
      </c>
      <c r="C405" s="832" t="s">
        <v>1263</v>
      </c>
      <c r="D405" s="833" t="s">
        <v>2502</v>
      </c>
      <c r="E405" s="834" t="s">
        <v>1283</v>
      </c>
      <c r="F405" s="832" t="s">
        <v>1258</v>
      </c>
      <c r="G405" s="832" t="s">
        <v>1926</v>
      </c>
      <c r="H405" s="832" t="s">
        <v>586</v>
      </c>
      <c r="I405" s="832" t="s">
        <v>1927</v>
      </c>
      <c r="J405" s="832" t="s">
        <v>1928</v>
      </c>
      <c r="K405" s="832" t="s">
        <v>1929</v>
      </c>
      <c r="L405" s="835">
        <v>1515.62</v>
      </c>
      <c r="M405" s="835">
        <v>1515.62</v>
      </c>
      <c r="N405" s="832">
        <v>1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13</v>
      </c>
      <c r="B406" s="832" t="s">
        <v>1257</v>
      </c>
      <c r="C406" s="832" t="s">
        <v>1263</v>
      </c>
      <c r="D406" s="833" t="s">
        <v>2502</v>
      </c>
      <c r="E406" s="834" t="s">
        <v>1283</v>
      </c>
      <c r="F406" s="832" t="s">
        <v>1258</v>
      </c>
      <c r="G406" s="832" t="s">
        <v>1478</v>
      </c>
      <c r="H406" s="832" t="s">
        <v>586</v>
      </c>
      <c r="I406" s="832" t="s">
        <v>1479</v>
      </c>
      <c r="J406" s="832" t="s">
        <v>973</v>
      </c>
      <c r="K406" s="832" t="s">
        <v>1480</v>
      </c>
      <c r="L406" s="835">
        <v>48.09</v>
      </c>
      <c r="M406" s="835">
        <v>192.36</v>
      </c>
      <c r="N406" s="832">
        <v>4</v>
      </c>
      <c r="O406" s="836">
        <v>4</v>
      </c>
      <c r="P406" s="835">
        <v>48.09</v>
      </c>
      <c r="Q406" s="837">
        <v>0.25</v>
      </c>
      <c r="R406" s="832">
        <v>1</v>
      </c>
      <c r="S406" s="837">
        <v>0.25</v>
      </c>
      <c r="T406" s="836">
        <v>1</v>
      </c>
      <c r="U406" s="838">
        <v>0.25</v>
      </c>
    </row>
    <row r="407" spans="1:21" ht="14.4" customHeight="1" x14ac:dyDescent="0.3">
      <c r="A407" s="831">
        <v>13</v>
      </c>
      <c r="B407" s="832" t="s">
        <v>1257</v>
      </c>
      <c r="C407" s="832" t="s">
        <v>1263</v>
      </c>
      <c r="D407" s="833" t="s">
        <v>2502</v>
      </c>
      <c r="E407" s="834" t="s">
        <v>1283</v>
      </c>
      <c r="F407" s="832" t="s">
        <v>1258</v>
      </c>
      <c r="G407" s="832" t="s">
        <v>1478</v>
      </c>
      <c r="H407" s="832" t="s">
        <v>586</v>
      </c>
      <c r="I407" s="832" t="s">
        <v>1479</v>
      </c>
      <c r="J407" s="832" t="s">
        <v>973</v>
      </c>
      <c r="K407" s="832" t="s">
        <v>1480</v>
      </c>
      <c r="L407" s="835">
        <v>42.14</v>
      </c>
      <c r="M407" s="835">
        <v>126.42</v>
      </c>
      <c r="N407" s="832">
        <v>3</v>
      </c>
      <c r="O407" s="836">
        <v>2.5</v>
      </c>
      <c r="P407" s="835">
        <v>126.42</v>
      </c>
      <c r="Q407" s="837">
        <v>1</v>
      </c>
      <c r="R407" s="832">
        <v>3</v>
      </c>
      <c r="S407" s="837">
        <v>1</v>
      </c>
      <c r="T407" s="836">
        <v>2.5</v>
      </c>
      <c r="U407" s="838">
        <v>1</v>
      </c>
    </row>
    <row r="408" spans="1:21" ht="14.4" customHeight="1" x14ac:dyDescent="0.3">
      <c r="A408" s="831">
        <v>13</v>
      </c>
      <c r="B408" s="832" t="s">
        <v>1257</v>
      </c>
      <c r="C408" s="832" t="s">
        <v>1263</v>
      </c>
      <c r="D408" s="833" t="s">
        <v>2502</v>
      </c>
      <c r="E408" s="834" t="s">
        <v>1283</v>
      </c>
      <c r="F408" s="832" t="s">
        <v>1258</v>
      </c>
      <c r="G408" s="832" t="s">
        <v>1478</v>
      </c>
      <c r="H408" s="832" t="s">
        <v>586</v>
      </c>
      <c r="I408" s="832" t="s">
        <v>1481</v>
      </c>
      <c r="J408" s="832" t="s">
        <v>1024</v>
      </c>
      <c r="K408" s="832" t="s">
        <v>1482</v>
      </c>
      <c r="L408" s="835">
        <v>89.91</v>
      </c>
      <c r="M408" s="835">
        <v>629.36999999999989</v>
      </c>
      <c r="N408" s="832">
        <v>7</v>
      </c>
      <c r="O408" s="836">
        <v>6</v>
      </c>
      <c r="P408" s="835">
        <v>449.54999999999995</v>
      </c>
      <c r="Q408" s="837">
        <v>0.7142857142857143</v>
      </c>
      <c r="R408" s="832">
        <v>5</v>
      </c>
      <c r="S408" s="837">
        <v>0.7142857142857143</v>
      </c>
      <c r="T408" s="836">
        <v>4.5</v>
      </c>
      <c r="U408" s="838">
        <v>0.75</v>
      </c>
    </row>
    <row r="409" spans="1:21" ht="14.4" customHeight="1" x14ac:dyDescent="0.3">
      <c r="A409" s="831">
        <v>13</v>
      </c>
      <c r="B409" s="832" t="s">
        <v>1257</v>
      </c>
      <c r="C409" s="832" t="s">
        <v>1263</v>
      </c>
      <c r="D409" s="833" t="s">
        <v>2502</v>
      </c>
      <c r="E409" s="834" t="s">
        <v>1283</v>
      </c>
      <c r="F409" s="832" t="s">
        <v>1258</v>
      </c>
      <c r="G409" s="832" t="s">
        <v>1386</v>
      </c>
      <c r="H409" s="832" t="s">
        <v>586</v>
      </c>
      <c r="I409" s="832" t="s">
        <v>1387</v>
      </c>
      <c r="J409" s="832" t="s">
        <v>1388</v>
      </c>
      <c r="K409" s="832" t="s">
        <v>1389</v>
      </c>
      <c r="L409" s="835">
        <v>111.72</v>
      </c>
      <c r="M409" s="835">
        <v>558.59999999999991</v>
      </c>
      <c r="N409" s="832">
        <v>5</v>
      </c>
      <c r="O409" s="836">
        <v>2.5</v>
      </c>
      <c r="P409" s="835">
        <v>223.44</v>
      </c>
      <c r="Q409" s="837">
        <v>0.40000000000000008</v>
      </c>
      <c r="R409" s="832">
        <v>2</v>
      </c>
      <c r="S409" s="837">
        <v>0.4</v>
      </c>
      <c r="T409" s="836">
        <v>1</v>
      </c>
      <c r="U409" s="838">
        <v>0.4</v>
      </c>
    </row>
    <row r="410" spans="1:21" ht="14.4" customHeight="1" x14ac:dyDescent="0.3">
      <c r="A410" s="831">
        <v>13</v>
      </c>
      <c r="B410" s="832" t="s">
        <v>1257</v>
      </c>
      <c r="C410" s="832" t="s">
        <v>1263</v>
      </c>
      <c r="D410" s="833" t="s">
        <v>2502</v>
      </c>
      <c r="E410" s="834" t="s">
        <v>1283</v>
      </c>
      <c r="F410" s="832" t="s">
        <v>1258</v>
      </c>
      <c r="G410" s="832" t="s">
        <v>1840</v>
      </c>
      <c r="H410" s="832" t="s">
        <v>586</v>
      </c>
      <c r="I410" s="832" t="s">
        <v>1841</v>
      </c>
      <c r="J410" s="832" t="s">
        <v>1842</v>
      </c>
      <c r="K410" s="832" t="s">
        <v>1843</v>
      </c>
      <c r="L410" s="835">
        <v>132.97999999999999</v>
      </c>
      <c r="M410" s="835">
        <v>664.89999999999986</v>
      </c>
      <c r="N410" s="832">
        <v>5</v>
      </c>
      <c r="O410" s="836">
        <v>3</v>
      </c>
      <c r="P410" s="835">
        <v>398.93999999999994</v>
      </c>
      <c r="Q410" s="837">
        <v>0.60000000000000009</v>
      </c>
      <c r="R410" s="832">
        <v>3</v>
      </c>
      <c r="S410" s="837">
        <v>0.6</v>
      </c>
      <c r="T410" s="836">
        <v>2</v>
      </c>
      <c r="U410" s="838">
        <v>0.66666666666666663</v>
      </c>
    </row>
    <row r="411" spans="1:21" ht="14.4" customHeight="1" x14ac:dyDescent="0.3">
      <c r="A411" s="831">
        <v>13</v>
      </c>
      <c r="B411" s="832" t="s">
        <v>1257</v>
      </c>
      <c r="C411" s="832" t="s">
        <v>1263</v>
      </c>
      <c r="D411" s="833" t="s">
        <v>2502</v>
      </c>
      <c r="E411" s="834" t="s">
        <v>1283</v>
      </c>
      <c r="F411" s="832" t="s">
        <v>1258</v>
      </c>
      <c r="G411" s="832" t="s">
        <v>1800</v>
      </c>
      <c r="H411" s="832" t="s">
        <v>586</v>
      </c>
      <c r="I411" s="832" t="s">
        <v>1847</v>
      </c>
      <c r="J411" s="832" t="s">
        <v>1802</v>
      </c>
      <c r="K411" s="832" t="s">
        <v>1355</v>
      </c>
      <c r="L411" s="835">
        <v>58.77</v>
      </c>
      <c r="M411" s="835">
        <v>1821.87</v>
      </c>
      <c r="N411" s="832">
        <v>31</v>
      </c>
      <c r="O411" s="836">
        <v>21</v>
      </c>
      <c r="P411" s="835">
        <v>1175.3999999999999</v>
      </c>
      <c r="Q411" s="837">
        <v>0.64516129032258063</v>
      </c>
      <c r="R411" s="832">
        <v>20</v>
      </c>
      <c r="S411" s="837">
        <v>0.64516129032258063</v>
      </c>
      <c r="T411" s="836">
        <v>13</v>
      </c>
      <c r="U411" s="838">
        <v>0.61904761904761907</v>
      </c>
    </row>
    <row r="412" spans="1:21" ht="14.4" customHeight="1" x14ac:dyDescent="0.3">
      <c r="A412" s="831">
        <v>13</v>
      </c>
      <c r="B412" s="832" t="s">
        <v>1257</v>
      </c>
      <c r="C412" s="832" t="s">
        <v>1263</v>
      </c>
      <c r="D412" s="833" t="s">
        <v>2502</v>
      </c>
      <c r="E412" s="834" t="s">
        <v>1283</v>
      </c>
      <c r="F412" s="832" t="s">
        <v>1258</v>
      </c>
      <c r="G412" s="832" t="s">
        <v>1800</v>
      </c>
      <c r="H412" s="832" t="s">
        <v>586</v>
      </c>
      <c r="I412" s="832" t="s">
        <v>1801</v>
      </c>
      <c r="J412" s="832" t="s">
        <v>1802</v>
      </c>
      <c r="K412" s="832" t="s">
        <v>1455</v>
      </c>
      <c r="L412" s="835">
        <v>176.32</v>
      </c>
      <c r="M412" s="835">
        <v>3173.7599999999993</v>
      </c>
      <c r="N412" s="832">
        <v>18</v>
      </c>
      <c r="O412" s="836">
        <v>9</v>
      </c>
      <c r="P412" s="835">
        <v>1939.5199999999995</v>
      </c>
      <c r="Q412" s="837">
        <v>0.61111111111111105</v>
      </c>
      <c r="R412" s="832">
        <v>11</v>
      </c>
      <c r="S412" s="837">
        <v>0.61111111111111116</v>
      </c>
      <c r="T412" s="836">
        <v>5.5</v>
      </c>
      <c r="U412" s="838">
        <v>0.61111111111111116</v>
      </c>
    </row>
    <row r="413" spans="1:21" ht="14.4" customHeight="1" x14ac:dyDescent="0.3">
      <c r="A413" s="831">
        <v>13</v>
      </c>
      <c r="B413" s="832" t="s">
        <v>1257</v>
      </c>
      <c r="C413" s="832" t="s">
        <v>1263</v>
      </c>
      <c r="D413" s="833" t="s">
        <v>2502</v>
      </c>
      <c r="E413" s="834" t="s">
        <v>1283</v>
      </c>
      <c r="F413" s="832" t="s">
        <v>1258</v>
      </c>
      <c r="G413" s="832" t="s">
        <v>1800</v>
      </c>
      <c r="H413" s="832" t="s">
        <v>586</v>
      </c>
      <c r="I413" s="832" t="s">
        <v>1930</v>
      </c>
      <c r="J413" s="832" t="s">
        <v>1804</v>
      </c>
      <c r="K413" s="832" t="s">
        <v>1931</v>
      </c>
      <c r="L413" s="835">
        <v>39.18</v>
      </c>
      <c r="M413" s="835">
        <v>39.18</v>
      </c>
      <c r="N413" s="832">
        <v>1</v>
      </c>
      <c r="O413" s="836">
        <v>1</v>
      </c>
      <c r="P413" s="835">
        <v>39.18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13</v>
      </c>
      <c r="B414" s="832" t="s">
        <v>1257</v>
      </c>
      <c r="C414" s="832" t="s">
        <v>1263</v>
      </c>
      <c r="D414" s="833" t="s">
        <v>2502</v>
      </c>
      <c r="E414" s="834" t="s">
        <v>1283</v>
      </c>
      <c r="F414" s="832" t="s">
        <v>1258</v>
      </c>
      <c r="G414" s="832" t="s">
        <v>1800</v>
      </c>
      <c r="H414" s="832" t="s">
        <v>586</v>
      </c>
      <c r="I414" s="832" t="s">
        <v>1932</v>
      </c>
      <c r="J414" s="832" t="s">
        <v>1933</v>
      </c>
      <c r="K414" s="832" t="s">
        <v>1934</v>
      </c>
      <c r="L414" s="835">
        <v>176.32</v>
      </c>
      <c r="M414" s="835">
        <v>176.32</v>
      </c>
      <c r="N414" s="832">
        <v>1</v>
      </c>
      <c r="O414" s="836">
        <v>0.5</v>
      </c>
      <c r="P414" s="835">
        <v>176.32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13</v>
      </c>
      <c r="B415" s="832" t="s">
        <v>1257</v>
      </c>
      <c r="C415" s="832" t="s">
        <v>1263</v>
      </c>
      <c r="D415" s="833" t="s">
        <v>2502</v>
      </c>
      <c r="E415" s="834" t="s">
        <v>1283</v>
      </c>
      <c r="F415" s="832" t="s">
        <v>1258</v>
      </c>
      <c r="G415" s="832" t="s">
        <v>1877</v>
      </c>
      <c r="H415" s="832" t="s">
        <v>651</v>
      </c>
      <c r="I415" s="832" t="s">
        <v>1878</v>
      </c>
      <c r="J415" s="832" t="s">
        <v>721</v>
      </c>
      <c r="K415" s="832" t="s">
        <v>1222</v>
      </c>
      <c r="L415" s="835">
        <v>58.77</v>
      </c>
      <c r="M415" s="835">
        <v>293.85000000000002</v>
      </c>
      <c r="N415" s="832">
        <v>5</v>
      </c>
      <c r="O415" s="836">
        <v>4</v>
      </c>
      <c r="P415" s="835">
        <v>176.31</v>
      </c>
      <c r="Q415" s="837">
        <v>0.6</v>
      </c>
      <c r="R415" s="832">
        <v>3</v>
      </c>
      <c r="S415" s="837">
        <v>0.6</v>
      </c>
      <c r="T415" s="836">
        <v>3</v>
      </c>
      <c r="U415" s="838">
        <v>0.75</v>
      </c>
    </row>
    <row r="416" spans="1:21" ht="14.4" customHeight="1" x14ac:dyDescent="0.3">
      <c r="A416" s="831">
        <v>13</v>
      </c>
      <c r="B416" s="832" t="s">
        <v>1257</v>
      </c>
      <c r="C416" s="832" t="s">
        <v>1263</v>
      </c>
      <c r="D416" s="833" t="s">
        <v>2502</v>
      </c>
      <c r="E416" s="834" t="s">
        <v>1283</v>
      </c>
      <c r="F416" s="832" t="s">
        <v>1258</v>
      </c>
      <c r="G416" s="832" t="s">
        <v>1394</v>
      </c>
      <c r="H416" s="832" t="s">
        <v>586</v>
      </c>
      <c r="I416" s="832" t="s">
        <v>1848</v>
      </c>
      <c r="J416" s="832" t="s">
        <v>1849</v>
      </c>
      <c r="K416" s="832" t="s">
        <v>1850</v>
      </c>
      <c r="L416" s="835">
        <v>141.25</v>
      </c>
      <c r="M416" s="835">
        <v>141.25</v>
      </c>
      <c r="N416" s="832">
        <v>1</v>
      </c>
      <c r="O416" s="836">
        <v>1</v>
      </c>
      <c r="P416" s="835">
        <v>141.25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13</v>
      </c>
      <c r="B417" s="832" t="s">
        <v>1257</v>
      </c>
      <c r="C417" s="832" t="s">
        <v>1263</v>
      </c>
      <c r="D417" s="833" t="s">
        <v>2502</v>
      </c>
      <c r="E417" s="834" t="s">
        <v>1283</v>
      </c>
      <c r="F417" s="832" t="s">
        <v>1258</v>
      </c>
      <c r="G417" s="832" t="s">
        <v>1394</v>
      </c>
      <c r="H417" s="832" t="s">
        <v>651</v>
      </c>
      <c r="I417" s="832" t="s">
        <v>1395</v>
      </c>
      <c r="J417" s="832" t="s">
        <v>1396</v>
      </c>
      <c r="K417" s="832" t="s">
        <v>1397</v>
      </c>
      <c r="L417" s="835">
        <v>141.25</v>
      </c>
      <c r="M417" s="835">
        <v>47177.5</v>
      </c>
      <c r="N417" s="832">
        <v>334</v>
      </c>
      <c r="O417" s="836">
        <v>110</v>
      </c>
      <c r="P417" s="835">
        <v>30227.5</v>
      </c>
      <c r="Q417" s="837">
        <v>0.64071856287425155</v>
      </c>
      <c r="R417" s="832">
        <v>214</v>
      </c>
      <c r="S417" s="837">
        <v>0.64071856287425155</v>
      </c>
      <c r="T417" s="836">
        <v>70</v>
      </c>
      <c r="U417" s="838">
        <v>0.63636363636363635</v>
      </c>
    </row>
    <row r="418" spans="1:21" ht="14.4" customHeight="1" x14ac:dyDescent="0.3">
      <c r="A418" s="831">
        <v>13</v>
      </c>
      <c r="B418" s="832" t="s">
        <v>1257</v>
      </c>
      <c r="C418" s="832" t="s">
        <v>1263</v>
      </c>
      <c r="D418" s="833" t="s">
        <v>2502</v>
      </c>
      <c r="E418" s="834" t="s">
        <v>1283</v>
      </c>
      <c r="F418" s="832" t="s">
        <v>1258</v>
      </c>
      <c r="G418" s="832" t="s">
        <v>1620</v>
      </c>
      <c r="H418" s="832" t="s">
        <v>651</v>
      </c>
      <c r="I418" s="832" t="s">
        <v>1935</v>
      </c>
      <c r="J418" s="832" t="s">
        <v>1936</v>
      </c>
      <c r="K418" s="832" t="s">
        <v>1937</v>
      </c>
      <c r="L418" s="835">
        <v>1385.62</v>
      </c>
      <c r="M418" s="835">
        <v>1385.62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13</v>
      </c>
      <c r="B419" s="832" t="s">
        <v>1257</v>
      </c>
      <c r="C419" s="832" t="s">
        <v>1263</v>
      </c>
      <c r="D419" s="833" t="s">
        <v>2502</v>
      </c>
      <c r="E419" s="834" t="s">
        <v>1283</v>
      </c>
      <c r="F419" s="832" t="s">
        <v>1258</v>
      </c>
      <c r="G419" s="832" t="s">
        <v>1492</v>
      </c>
      <c r="H419" s="832" t="s">
        <v>586</v>
      </c>
      <c r="I419" s="832" t="s">
        <v>1938</v>
      </c>
      <c r="J419" s="832" t="s">
        <v>633</v>
      </c>
      <c r="K419" s="832" t="s">
        <v>1939</v>
      </c>
      <c r="L419" s="835">
        <v>17.62</v>
      </c>
      <c r="M419" s="835">
        <v>17.62</v>
      </c>
      <c r="N419" s="832">
        <v>1</v>
      </c>
      <c r="O419" s="836">
        <v>1</v>
      </c>
      <c r="P419" s="835">
        <v>17.62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13</v>
      </c>
      <c r="B420" s="832" t="s">
        <v>1257</v>
      </c>
      <c r="C420" s="832" t="s">
        <v>1263</v>
      </c>
      <c r="D420" s="833" t="s">
        <v>2502</v>
      </c>
      <c r="E420" s="834" t="s">
        <v>1283</v>
      </c>
      <c r="F420" s="832" t="s">
        <v>1258</v>
      </c>
      <c r="G420" s="832" t="s">
        <v>1402</v>
      </c>
      <c r="H420" s="832" t="s">
        <v>586</v>
      </c>
      <c r="I420" s="832" t="s">
        <v>1940</v>
      </c>
      <c r="J420" s="832" t="s">
        <v>745</v>
      </c>
      <c r="K420" s="832" t="s">
        <v>1941</v>
      </c>
      <c r="L420" s="835">
        <v>32.25</v>
      </c>
      <c r="M420" s="835">
        <v>32.25</v>
      </c>
      <c r="N420" s="832">
        <v>1</v>
      </c>
      <c r="O420" s="836">
        <v>0.5</v>
      </c>
      <c r="P420" s="835">
        <v>32.25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13</v>
      </c>
      <c r="B421" s="832" t="s">
        <v>1257</v>
      </c>
      <c r="C421" s="832" t="s">
        <v>1263</v>
      </c>
      <c r="D421" s="833" t="s">
        <v>2502</v>
      </c>
      <c r="E421" s="834" t="s">
        <v>1283</v>
      </c>
      <c r="F421" s="832" t="s">
        <v>1258</v>
      </c>
      <c r="G421" s="832" t="s">
        <v>1402</v>
      </c>
      <c r="H421" s="832" t="s">
        <v>586</v>
      </c>
      <c r="I421" s="832" t="s">
        <v>1769</v>
      </c>
      <c r="J421" s="832" t="s">
        <v>745</v>
      </c>
      <c r="K421" s="832" t="s">
        <v>1770</v>
      </c>
      <c r="L421" s="835">
        <v>103.67</v>
      </c>
      <c r="M421" s="835">
        <v>1140.3699999999999</v>
      </c>
      <c r="N421" s="832">
        <v>11</v>
      </c>
      <c r="O421" s="836">
        <v>7</v>
      </c>
      <c r="P421" s="835">
        <v>622.02</v>
      </c>
      <c r="Q421" s="837">
        <v>0.54545454545454553</v>
      </c>
      <c r="R421" s="832">
        <v>6</v>
      </c>
      <c r="S421" s="837">
        <v>0.54545454545454541</v>
      </c>
      <c r="T421" s="836">
        <v>3.5</v>
      </c>
      <c r="U421" s="838">
        <v>0.5</v>
      </c>
    </row>
    <row r="422" spans="1:21" ht="14.4" customHeight="1" x14ac:dyDescent="0.3">
      <c r="A422" s="831">
        <v>13</v>
      </c>
      <c r="B422" s="832" t="s">
        <v>1257</v>
      </c>
      <c r="C422" s="832" t="s">
        <v>1263</v>
      </c>
      <c r="D422" s="833" t="s">
        <v>2502</v>
      </c>
      <c r="E422" s="834" t="s">
        <v>1283</v>
      </c>
      <c r="F422" s="832" t="s">
        <v>1258</v>
      </c>
      <c r="G422" s="832" t="s">
        <v>1402</v>
      </c>
      <c r="H422" s="832" t="s">
        <v>586</v>
      </c>
      <c r="I422" s="832" t="s">
        <v>1403</v>
      </c>
      <c r="J422" s="832" t="s">
        <v>745</v>
      </c>
      <c r="K422" s="832" t="s">
        <v>1404</v>
      </c>
      <c r="L422" s="835">
        <v>32.25</v>
      </c>
      <c r="M422" s="835">
        <v>64.5</v>
      </c>
      <c r="N422" s="832">
        <v>2</v>
      </c>
      <c r="O422" s="836">
        <v>2</v>
      </c>
      <c r="P422" s="835">
        <v>32.25</v>
      </c>
      <c r="Q422" s="837">
        <v>0.5</v>
      </c>
      <c r="R422" s="832">
        <v>1</v>
      </c>
      <c r="S422" s="837">
        <v>0.5</v>
      </c>
      <c r="T422" s="836">
        <v>1</v>
      </c>
      <c r="U422" s="838">
        <v>0.5</v>
      </c>
    </row>
    <row r="423" spans="1:21" ht="14.4" customHeight="1" x14ac:dyDescent="0.3">
      <c r="A423" s="831">
        <v>13</v>
      </c>
      <c r="B423" s="832" t="s">
        <v>1257</v>
      </c>
      <c r="C423" s="832" t="s">
        <v>1263</v>
      </c>
      <c r="D423" s="833" t="s">
        <v>2502</v>
      </c>
      <c r="E423" s="834" t="s">
        <v>1283</v>
      </c>
      <c r="F423" s="832" t="s">
        <v>1258</v>
      </c>
      <c r="G423" s="832" t="s">
        <v>1402</v>
      </c>
      <c r="H423" s="832" t="s">
        <v>586</v>
      </c>
      <c r="I423" s="832" t="s">
        <v>1505</v>
      </c>
      <c r="J423" s="832" t="s">
        <v>745</v>
      </c>
      <c r="K423" s="832" t="s">
        <v>1506</v>
      </c>
      <c r="L423" s="835">
        <v>103.67</v>
      </c>
      <c r="M423" s="835">
        <v>1555.0499999999997</v>
      </c>
      <c r="N423" s="832">
        <v>15</v>
      </c>
      <c r="O423" s="836">
        <v>12</v>
      </c>
      <c r="P423" s="835">
        <v>933.02999999999986</v>
      </c>
      <c r="Q423" s="837">
        <v>0.6</v>
      </c>
      <c r="R423" s="832">
        <v>9</v>
      </c>
      <c r="S423" s="837">
        <v>0.6</v>
      </c>
      <c r="T423" s="836">
        <v>7</v>
      </c>
      <c r="U423" s="838">
        <v>0.58333333333333337</v>
      </c>
    </row>
    <row r="424" spans="1:21" ht="14.4" customHeight="1" x14ac:dyDescent="0.3">
      <c r="A424" s="831">
        <v>13</v>
      </c>
      <c r="B424" s="832" t="s">
        <v>1257</v>
      </c>
      <c r="C424" s="832" t="s">
        <v>1263</v>
      </c>
      <c r="D424" s="833" t="s">
        <v>2502</v>
      </c>
      <c r="E424" s="834" t="s">
        <v>1283</v>
      </c>
      <c r="F424" s="832" t="s">
        <v>1258</v>
      </c>
      <c r="G424" s="832" t="s">
        <v>1402</v>
      </c>
      <c r="H424" s="832" t="s">
        <v>586</v>
      </c>
      <c r="I424" s="832" t="s">
        <v>1942</v>
      </c>
      <c r="J424" s="832" t="s">
        <v>745</v>
      </c>
      <c r="K424" s="832" t="s">
        <v>1404</v>
      </c>
      <c r="L424" s="835">
        <v>32.25</v>
      </c>
      <c r="M424" s="835">
        <v>32.25</v>
      </c>
      <c r="N424" s="832">
        <v>1</v>
      </c>
      <c r="O424" s="836">
        <v>0.5</v>
      </c>
      <c r="P424" s="835">
        <v>32.25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13</v>
      </c>
      <c r="B425" s="832" t="s">
        <v>1257</v>
      </c>
      <c r="C425" s="832" t="s">
        <v>1263</v>
      </c>
      <c r="D425" s="833" t="s">
        <v>2502</v>
      </c>
      <c r="E425" s="834" t="s">
        <v>1283</v>
      </c>
      <c r="F425" s="832" t="s">
        <v>1258</v>
      </c>
      <c r="G425" s="832" t="s">
        <v>1402</v>
      </c>
      <c r="H425" s="832" t="s">
        <v>586</v>
      </c>
      <c r="I425" s="832" t="s">
        <v>1943</v>
      </c>
      <c r="J425" s="832" t="s">
        <v>1944</v>
      </c>
      <c r="K425" s="832" t="s">
        <v>1945</v>
      </c>
      <c r="L425" s="835">
        <v>0</v>
      </c>
      <c r="M425" s="835">
        <v>0</v>
      </c>
      <c r="N425" s="832">
        <v>1</v>
      </c>
      <c r="O425" s="836">
        <v>1</v>
      </c>
      <c r="P425" s="835">
        <v>0</v>
      </c>
      <c r="Q425" s="837"/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13</v>
      </c>
      <c r="B426" s="832" t="s">
        <v>1257</v>
      </c>
      <c r="C426" s="832" t="s">
        <v>1263</v>
      </c>
      <c r="D426" s="833" t="s">
        <v>2502</v>
      </c>
      <c r="E426" s="834" t="s">
        <v>1283</v>
      </c>
      <c r="F426" s="832" t="s">
        <v>1258</v>
      </c>
      <c r="G426" s="832" t="s">
        <v>1891</v>
      </c>
      <c r="H426" s="832" t="s">
        <v>586</v>
      </c>
      <c r="I426" s="832" t="s">
        <v>1946</v>
      </c>
      <c r="J426" s="832" t="s">
        <v>1893</v>
      </c>
      <c r="K426" s="832" t="s">
        <v>1947</v>
      </c>
      <c r="L426" s="835">
        <v>145.72999999999999</v>
      </c>
      <c r="M426" s="835">
        <v>291.45999999999998</v>
      </c>
      <c r="N426" s="832">
        <v>2</v>
      </c>
      <c r="O426" s="836">
        <v>1</v>
      </c>
      <c r="P426" s="835">
        <v>291.45999999999998</v>
      </c>
      <c r="Q426" s="837">
        <v>1</v>
      </c>
      <c r="R426" s="832">
        <v>2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13</v>
      </c>
      <c r="B427" s="832" t="s">
        <v>1257</v>
      </c>
      <c r="C427" s="832" t="s">
        <v>1263</v>
      </c>
      <c r="D427" s="833" t="s">
        <v>2502</v>
      </c>
      <c r="E427" s="834" t="s">
        <v>1283</v>
      </c>
      <c r="F427" s="832" t="s">
        <v>1258</v>
      </c>
      <c r="G427" s="832" t="s">
        <v>1513</v>
      </c>
      <c r="H427" s="832" t="s">
        <v>586</v>
      </c>
      <c r="I427" s="832" t="s">
        <v>1514</v>
      </c>
      <c r="J427" s="832" t="s">
        <v>619</v>
      </c>
      <c r="K427" s="832" t="s">
        <v>1515</v>
      </c>
      <c r="L427" s="835">
        <v>127.91</v>
      </c>
      <c r="M427" s="835">
        <v>511.64</v>
      </c>
      <c r="N427" s="832">
        <v>4</v>
      </c>
      <c r="O427" s="836">
        <v>3.5</v>
      </c>
      <c r="P427" s="835">
        <v>383.73</v>
      </c>
      <c r="Q427" s="837">
        <v>0.75000000000000011</v>
      </c>
      <c r="R427" s="832">
        <v>3</v>
      </c>
      <c r="S427" s="837">
        <v>0.75</v>
      </c>
      <c r="T427" s="836">
        <v>2.5</v>
      </c>
      <c r="U427" s="838">
        <v>0.7142857142857143</v>
      </c>
    </row>
    <row r="428" spans="1:21" ht="14.4" customHeight="1" x14ac:dyDescent="0.3">
      <c r="A428" s="831">
        <v>13</v>
      </c>
      <c r="B428" s="832" t="s">
        <v>1257</v>
      </c>
      <c r="C428" s="832" t="s">
        <v>1263</v>
      </c>
      <c r="D428" s="833" t="s">
        <v>2502</v>
      </c>
      <c r="E428" s="834" t="s">
        <v>1283</v>
      </c>
      <c r="F428" s="832" t="s">
        <v>1258</v>
      </c>
      <c r="G428" s="832" t="s">
        <v>1513</v>
      </c>
      <c r="H428" s="832" t="s">
        <v>586</v>
      </c>
      <c r="I428" s="832" t="s">
        <v>1948</v>
      </c>
      <c r="J428" s="832" t="s">
        <v>1949</v>
      </c>
      <c r="K428" s="832" t="s">
        <v>1950</v>
      </c>
      <c r="L428" s="835">
        <v>107.37</v>
      </c>
      <c r="M428" s="835">
        <v>107.37</v>
      </c>
      <c r="N428" s="832">
        <v>1</v>
      </c>
      <c r="O428" s="836">
        <v>1</v>
      </c>
      <c r="P428" s="835">
        <v>107.37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13</v>
      </c>
      <c r="B429" s="832" t="s">
        <v>1257</v>
      </c>
      <c r="C429" s="832" t="s">
        <v>1263</v>
      </c>
      <c r="D429" s="833" t="s">
        <v>2502</v>
      </c>
      <c r="E429" s="834" t="s">
        <v>1283</v>
      </c>
      <c r="F429" s="832" t="s">
        <v>1258</v>
      </c>
      <c r="G429" s="832" t="s">
        <v>1516</v>
      </c>
      <c r="H429" s="832" t="s">
        <v>586</v>
      </c>
      <c r="I429" s="832" t="s">
        <v>1517</v>
      </c>
      <c r="J429" s="832" t="s">
        <v>1518</v>
      </c>
      <c r="K429" s="832" t="s">
        <v>1519</v>
      </c>
      <c r="L429" s="835">
        <v>21.92</v>
      </c>
      <c r="M429" s="835">
        <v>21.92</v>
      </c>
      <c r="N429" s="832">
        <v>1</v>
      </c>
      <c r="O429" s="836">
        <v>0.5</v>
      </c>
      <c r="P429" s="835">
        <v>21.92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13</v>
      </c>
      <c r="B430" s="832" t="s">
        <v>1257</v>
      </c>
      <c r="C430" s="832" t="s">
        <v>1263</v>
      </c>
      <c r="D430" s="833" t="s">
        <v>2502</v>
      </c>
      <c r="E430" s="834" t="s">
        <v>1283</v>
      </c>
      <c r="F430" s="832" t="s">
        <v>1258</v>
      </c>
      <c r="G430" s="832" t="s">
        <v>1516</v>
      </c>
      <c r="H430" s="832" t="s">
        <v>586</v>
      </c>
      <c r="I430" s="832" t="s">
        <v>1520</v>
      </c>
      <c r="J430" s="832" t="s">
        <v>1518</v>
      </c>
      <c r="K430" s="832" t="s">
        <v>1521</v>
      </c>
      <c r="L430" s="835">
        <v>87.67</v>
      </c>
      <c r="M430" s="835">
        <v>1841.07</v>
      </c>
      <c r="N430" s="832">
        <v>21</v>
      </c>
      <c r="O430" s="836">
        <v>13</v>
      </c>
      <c r="P430" s="835">
        <v>1227.3799999999999</v>
      </c>
      <c r="Q430" s="837">
        <v>0.66666666666666663</v>
      </c>
      <c r="R430" s="832">
        <v>14</v>
      </c>
      <c r="S430" s="837">
        <v>0.66666666666666663</v>
      </c>
      <c r="T430" s="836">
        <v>8.5</v>
      </c>
      <c r="U430" s="838">
        <v>0.65384615384615385</v>
      </c>
    </row>
    <row r="431" spans="1:21" ht="14.4" customHeight="1" x14ac:dyDescent="0.3">
      <c r="A431" s="831">
        <v>13</v>
      </c>
      <c r="B431" s="832" t="s">
        <v>1257</v>
      </c>
      <c r="C431" s="832" t="s">
        <v>1263</v>
      </c>
      <c r="D431" s="833" t="s">
        <v>2502</v>
      </c>
      <c r="E431" s="834" t="s">
        <v>1283</v>
      </c>
      <c r="F431" s="832" t="s">
        <v>1258</v>
      </c>
      <c r="G431" s="832" t="s">
        <v>1522</v>
      </c>
      <c r="H431" s="832" t="s">
        <v>586</v>
      </c>
      <c r="I431" s="832" t="s">
        <v>1811</v>
      </c>
      <c r="J431" s="832" t="s">
        <v>664</v>
      </c>
      <c r="K431" s="832" t="s">
        <v>1812</v>
      </c>
      <c r="L431" s="835">
        <v>0</v>
      </c>
      <c r="M431" s="835">
        <v>0</v>
      </c>
      <c r="N431" s="832">
        <v>5</v>
      </c>
      <c r="O431" s="836">
        <v>2.5</v>
      </c>
      <c r="P431" s="835">
        <v>0</v>
      </c>
      <c r="Q431" s="837"/>
      <c r="R431" s="832">
        <v>3</v>
      </c>
      <c r="S431" s="837">
        <v>0.6</v>
      </c>
      <c r="T431" s="836">
        <v>1.5</v>
      </c>
      <c r="U431" s="838">
        <v>0.6</v>
      </c>
    </row>
    <row r="432" spans="1:21" ht="14.4" customHeight="1" x14ac:dyDescent="0.3">
      <c r="A432" s="831">
        <v>13</v>
      </c>
      <c r="B432" s="832" t="s">
        <v>1257</v>
      </c>
      <c r="C432" s="832" t="s">
        <v>1263</v>
      </c>
      <c r="D432" s="833" t="s">
        <v>2502</v>
      </c>
      <c r="E432" s="834" t="s">
        <v>1283</v>
      </c>
      <c r="F432" s="832" t="s">
        <v>1258</v>
      </c>
      <c r="G432" s="832" t="s">
        <v>1522</v>
      </c>
      <c r="H432" s="832" t="s">
        <v>586</v>
      </c>
      <c r="I432" s="832" t="s">
        <v>1629</v>
      </c>
      <c r="J432" s="832" t="s">
        <v>664</v>
      </c>
      <c r="K432" s="832" t="s">
        <v>1630</v>
      </c>
      <c r="L432" s="835">
        <v>0</v>
      </c>
      <c r="M432" s="835">
        <v>0</v>
      </c>
      <c r="N432" s="832">
        <v>20</v>
      </c>
      <c r="O432" s="836">
        <v>11</v>
      </c>
      <c r="P432" s="835">
        <v>0</v>
      </c>
      <c r="Q432" s="837"/>
      <c r="R432" s="832">
        <v>16</v>
      </c>
      <c r="S432" s="837">
        <v>0.8</v>
      </c>
      <c r="T432" s="836">
        <v>8.5</v>
      </c>
      <c r="U432" s="838">
        <v>0.77272727272727271</v>
      </c>
    </row>
    <row r="433" spans="1:21" ht="14.4" customHeight="1" x14ac:dyDescent="0.3">
      <c r="A433" s="831">
        <v>13</v>
      </c>
      <c r="B433" s="832" t="s">
        <v>1257</v>
      </c>
      <c r="C433" s="832" t="s">
        <v>1263</v>
      </c>
      <c r="D433" s="833" t="s">
        <v>2502</v>
      </c>
      <c r="E433" s="834" t="s">
        <v>1283</v>
      </c>
      <c r="F433" s="832" t="s">
        <v>1258</v>
      </c>
      <c r="G433" s="832" t="s">
        <v>1634</v>
      </c>
      <c r="H433" s="832" t="s">
        <v>651</v>
      </c>
      <c r="I433" s="832" t="s">
        <v>1187</v>
      </c>
      <c r="J433" s="832" t="s">
        <v>826</v>
      </c>
      <c r="K433" s="832" t="s">
        <v>828</v>
      </c>
      <c r="L433" s="835">
        <v>0</v>
      </c>
      <c r="M433" s="835">
        <v>0</v>
      </c>
      <c r="N433" s="832">
        <v>5</v>
      </c>
      <c r="O433" s="836">
        <v>3.5</v>
      </c>
      <c r="P433" s="835">
        <v>0</v>
      </c>
      <c r="Q433" s="837"/>
      <c r="R433" s="832">
        <v>4</v>
      </c>
      <c r="S433" s="837">
        <v>0.8</v>
      </c>
      <c r="T433" s="836">
        <v>2.5</v>
      </c>
      <c r="U433" s="838">
        <v>0.7142857142857143</v>
      </c>
    </row>
    <row r="434" spans="1:21" ht="14.4" customHeight="1" x14ac:dyDescent="0.3">
      <c r="A434" s="831">
        <v>13</v>
      </c>
      <c r="B434" s="832" t="s">
        <v>1257</v>
      </c>
      <c r="C434" s="832" t="s">
        <v>1263</v>
      </c>
      <c r="D434" s="833" t="s">
        <v>2502</v>
      </c>
      <c r="E434" s="834" t="s">
        <v>1283</v>
      </c>
      <c r="F434" s="832" t="s">
        <v>1258</v>
      </c>
      <c r="G434" s="832" t="s">
        <v>1411</v>
      </c>
      <c r="H434" s="832" t="s">
        <v>586</v>
      </c>
      <c r="I434" s="832" t="s">
        <v>1412</v>
      </c>
      <c r="J434" s="832" t="s">
        <v>1413</v>
      </c>
      <c r="K434" s="832" t="s">
        <v>1414</v>
      </c>
      <c r="L434" s="835">
        <v>55.16</v>
      </c>
      <c r="M434" s="835">
        <v>110.32</v>
      </c>
      <c r="N434" s="832">
        <v>2</v>
      </c>
      <c r="O434" s="836">
        <v>1</v>
      </c>
      <c r="P434" s="835">
        <v>110.32</v>
      </c>
      <c r="Q434" s="837">
        <v>1</v>
      </c>
      <c r="R434" s="832">
        <v>2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13</v>
      </c>
      <c r="B435" s="832" t="s">
        <v>1257</v>
      </c>
      <c r="C435" s="832" t="s">
        <v>1263</v>
      </c>
      <c r="D435" s="833" t="s">
        <v>2502</v>
      </c>
      <c r="E435" s="834" t="s">
        <v>1283</v>
      </c>
      <c r="F435" s="832" t="s">
        <v>1258</v>
      </c>
      <c r="G435" s="832" t="s">
        <v>1951</v>
      </c>
      <c r="H435" s="832" t="s">
        <v>651</v>
      </c>
      <c r="I435" s="832" t="s">
        <v>1169</v>
      </c>
      <c r="J435" s="832" t="s">
        <v>1170</v>
      </c>
      <c r="K435" s="832" t="s">
        <v>1171</v>
      </c>
      <c r="L435" s="835">
        <v>902.57</v>
      </c>
      <c r="M435" s="835">
        <v>902.57</v>
      </c>
      <c r="N435" s="832">
        <v>1</v>
      </c>
      <c r="O435" s="836">
        <v>1</v>
      </c>
      <c r="P435" s="835">
        <v>902.57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13</v>
      </c>
      <c r="B436" s="832" t="s">
        <v>1257</v>
      </c>
      <c r="C436" s="832" t="s">
        <v>1263</v>
      </c>
      <c r="D436" s="833" t="s">
        <v>2502</v>
      </c>
      <c r="E436" s="834" t="s">
        <v>1283</v>
      </c>
      <c r="F436" s="832" t="s">
        <v>1258</v>
      </c>
      <c r="G436" s="832" t="s">
        <v>1415</v>
      </c>
      <c r="H436" s="832" t="s">
        <v>651</v>
      </c>
      <c r="I436" s="832" t="s">
        <v>1221</v>
      </c>
      <c r="J436" s="832" t="s">
        <v>655</v>
      </c>
      <c r="K436" s="832" t="s">
        <v>1222</v>
      </c>
      <c r="L436" s="835">
        <v>0</v>
      </c>
      <c r="M436" s="835">
        <v>0</v>
      </c>
      <c r="N436" s="832">
        <v>3</v>
      </c>
      <c r="O436" s="836">
        <v>2.5</v>
      </c>
      <c r="P436" s="835">
        <v>0</v>
      </c>
      <c r="Q436" s="837"/>
      <c r="R436" s="832">
        <v>2</v>
      </c>
      <c r="S436" s="837">
        <v>0.66666666666666663</v>
      </c>
      <c r="T436" s="836">
        <v>1.5</v>
      </c>
      <c r="U436" s="838">
        <v>0.6</v>
      </c>
    </row>
    <row r="437" spans="1:21" ht="14.4" customHeight="1" x14ac:dyDescent="0.3">
      <c r="A437" s="831">
        <v>13</v>
      </c>
      <c r="B437" s="832" t="s">
        <v>1257</v>
      </c>
      <c r="C437" s="832" t="s">
        <v>1263</v>
      </c>
      <c r="D437" s="833" t="s">
        <v>2502</v>
      </c>
      <c r="E437" s="834" t="s">
        <v>1283</v>
      </c>
      <c r="F437" s="832" t="s">
        <v>1258</v>
      </c>
      <c r="G437" s="832" t="s">
        <v>1415</v>
      </c>
      <c r="H437" s="832" t="s">
        <v>651</v>
      </c>
      <c r="I437" s="832" t="s">
        <v>1223</v>
      </c>
      <c r="J437" s="832" t="s">
        <v>655</v>
      </c>
      <c r="K437" s="832" t="s">
        <v>1224</v>
      </c>
      <c r="L437" s="835">
        <v>0</v>
      </c>
      <c r="M437" s="835">
        <v>0</v>
      </c>
      <c r="N437" s="832">
        <v>8</v>
      </c>
      <c r="O437" s="836">
        <v>4</v>
      </c>
      <c r="P437" s="835">
        <v>0</v>
      </c>
      <c r="Q437" s="837"/>
      <c r="R437" s="832">
        <v>7</v>
      </c>
      <c r="S437" s="837">
        <v>0.875</v>
      </c>
      <c r="T437" s="836">
        <v>3.5</v>
      </c>
      <c r="U437" s="838">
        <v>0.875</v>
      </c>
    </row>
    <row r="438" spans="1:21" ht="14.4" customHeight="1" x14ac:dyDescent="0.3">
      <c r="A438" s="831">
        <v>13</v>
      </c>
      <c r="B438" s="832" t="s">
        <v>1257</v>
      </c>
      <c r="C438" s="832" t="s">
        <v>1263</v>
      </c>
      <c r="D438" s="833" t="s">
        <v>2502</v>
      </c>
      <c r="E438" s="834" t="s">
        <v>1283</v>
      </c>
      <c r="F438" s="832" t="s">
        <v>1258</v>
      </c>
      <c r="G438" s="832" t="s">
        <v>1415</v>
      </c>
      <c r="H438" s="832" t="s">
        <v>586</v>
      </c>
      <c r="I438" s="832" t="s">
        <v>1952</v>
      </c>
      <c r="J438" s="832" t="s">
        <v>655</v>
      </c>
      <c r="K438" s="832" t="s">
        <v>1224</v>
      </c>
      <c r="L438" s="835">
        <v>0</v>
      </c>
      <c r="M438" s="835">
        <v>0</v>
      </c>
      <c r="N438" s="832">
        <v>2</v>
      </c>
      <c r="O438" s="836">
        <v>2</v>
      </c>
      <c r="P438" s="835">
        <v>0</v>
      </c>
      <c r="Q438" s="837"/>
      <c r="R438" s="832">
        <v>1</v>
      </c>
      <c r="S438" s="837">
        <v>0.5</v>
      </c>
      <c r="T438" s="836">
        <v>1</v>
      </c>
      <c r="U438" s="838">
        <v>0.5</v>
      </c>
    </row>
    <row r="439" spans="1:21" ht="14.4" customHeight="1" x14ac:dyDescent="0.3">
      <c r="A439" s="831">
        <v>13</v>
      </c>
      <c r="B439" s="832" t="s">
        <v>1257</v>
      </c>
      <c r="C439" s="832" t="s">
        <v>1263</v>
      </c>
      <c r="D439" s="833" t="s">
        <v>2502</v>
      </c>
      <c r="E439" s="834" t="s">
        <v>1283</v>
      </c>
      <c r="F439" s="832" t="s">
        <v>1258</v>
      </c>
      <c r="G439" s="832" t="s">
        <v>1550</v>
      </c>
      <c r="H439" s="832" t="s">
        <v>586</v>
      </c>
      <c r="I439" s="832" t="s">
        <v>1551</v>
      </c>
      <c r="J439" s="832" t="s">
        <v>1552</v>
      </c>
      <c r="K439" s="832" t="s">
        <v>1553</v>
      </c>
      <c r="L439" s="835">
        <v>75.819999999999993</v>
      </c>
      <c r="M439" s="835">
        <v>379.09999999999997</v>
      </c>
      <c r="N439" s="832">
        <v>5</v>
      </c>
      <c r="O439" s="836">
        <v>3</v>
      </c>
      <c r="P439" s="835">
        <v>227.45999999999998</v>
      </c>
      <c r="Q439" s="837">
        <v>0.6</v>
      </c>
      <c r="R439" s="832">
        <v>3</v>
      </c>
      <c r="S439" s="837">
        <v>0.6</v>
      </c>
      <c r="T439" s="836">
        <v>1.5</v>
      </c>
      <c r="U439" s="838">
        <v>0.5</v>
      </c>
    </row>
    <row r="440" spans="1:21" ht="14.4" customHeight="1" x14ac:dyDescent="0.3">
      <c r="A440" s="831">
        <v>13</v>
      </c>
      <c r="B440" s="832" t="s">
        <v>1257</v>
      </c>
      <c r="C440" s="832" t="s">
        <v>1263</v>
      </c>
      <c r="D440" s="833" t="s">
        <v>2502</v>
      </c>
      <c r="E440" s="834" t="s">
        <v>1283</v>
      </c>
      <c r="F440" s="832" t="s">
        <v>1258</v>
      </c>
      <c r="G440" s="832" t="s">
        <v>1420</v>
      </c>
      <c r="H440" s="832" t="s">
        <v>651</v>
      </c>
      <c r="I440" s="832" t="s">
        <v>1421</v>
      </c>
      <c r="J440" s="832" t="s">
        <v>952</v>
      </c>
      <c r="K440" s="832" t="s">
        <v>1422</v>
      </c>
      <c r="L440" s="835">
        <v>154.36000000000001</v>
      </c>
      <c r="M440" s="835">
        <v>3704.6400000000012</v>
      </c>
      <c r="N440" s="832">
        <v>24</v>
      </c>
      <c r="O440" s="836">
        <v>19.5</v>
      </c>
      <c r="P440" s="835">
        <v>2315.400000000001</v>
      </c>
      <c r="Q440" s="837">
        <v>0.62500000000000011</v>
      </c>
      <c r="R440" s="832">
        <v>15</v>
      </c>
      <c r="S440" s="837">
        <v>0.625</v>
      </c>
      <c r="T440" s="836">
        <v>11.5</v>
      </c>
      <c r="U440" s="838">
        <v>0.58974358974358976</v>
      </c>
    </row>
    <row r="441" spans="1:21" ht="14.4" customHeight="1" x14ac:dyDescent="0.3">
      <c r="A441" s="831">
        <v>13</v>
      </c>
      <c r="B441" s="832" t="s">
        <v>1257</v>
      </c>
      <c r="C441" s="832" t="s">
        <v>1263</v>
      </c>
      <c r="D441" s="833" t="s">
        <v>2502</v>
      </c>
      <c r="E441" s="834" t="s">
        <v>1283</v>
      </c>
      <c r="F441" s="832" t="s">
        <v>1258</v>
      </c>
      <c r="G441" s="832" t="s">
        <v>1420</v>
      </c>
      <c r="H441" s="832" t="s">
        <v>651</v>
      </c>
      <c r="I441" s="832" t="s">
        <v>1953</v>
      </c>
      <c r="J441" s="832" t="s">
        <v>1954</v>
      </c>
      <c r="K441" s="832" t="s">
        <v>1955</v>
      </c>
      <c r="L441" s="835">
        <v>111.22</v>
      </c>
      <c r="M441" s="835">
        <v>111.22</v>
      </c>
      <c r="N441" s="832">
        <v>1</v>
      </c>
      <c r="O441" s="836">
        <v>1</v>
      </c>
      <c r="P441" s="835">
        <v>111.22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13</v>
      </c>
      <c r="B442" s="832" t="s">
        <v>1257</v>
      </c>
      <c r="C442" s="832" t="s">
        <v>1263</v>
      </c>
      <c r="D442" s="833" t="s">
        <v>2502</v>
      </c>
      <c r="E442" s="834" t="s">
        <v>1283</v>
      </c>
      <c r="F442" s="832" t="s">
        <v>1258</v>
      </c>
      <c r="G442" s="832" t="s">
        <v>1420</v>
      </c>
      <c r="H442" s="832" t="s">
        <v>651</v>
      </c>
      <c r="I442" s="832" t="s">
        <v>1423</v>
      </c>
      <c r="J442" s="832" t="s">
        <v>1424</v>
      </c>
      <c r="K442" s="832" t="s">
        <v>1425</v>
      </c>
      <c r="L442" s="835">
        <v>75.73</v>
      </c>
      <c r="M442" s="835">
        <v>1060.22</v>
      </c>
      <c r="N442" s="832">
        <v>14</v>
      </c>
      <c r="O442" s="836">
        <v>9</v>
      </c>
      <c r="P442" s="835">
        <v>605.84</v>
      </c>
      <c r="Q442" s="837">
        <v>0.5714285714285714</v>
      </c>
      <c r="R442" s="832">
        <v>8</v>
      </c>
      <c r="S442" s="837">
        <v>0.5714285714285714</v>
      </c>
      <c r="T442" s="836">
        <v>5.5</v>
      </c>
      <c r="U442" s="838">
        <v>0.61111111111111116</v>
      </c>
    </row>
    <row r="443" spans="1:21" ht="14.4" customHeight="1" x14ac:dyDescent="0.3">
      <c r="A443" s="831">
        <v>13</v>
      </c>
      <c r="B443" s="832" t="s">
        <v>1257</v>
      </c>
      <c r="C443" s="832" t="s">
        <v>1263</v>
      </c>
      <c r="D443" s="833" t="s">
        <v>2502</v>
      </c>
      <c r="E443" s="834" t="s">
        <v>1283</v>
      </c>
      <c r="F443" s="832" t="s">
        <v>1258</v>
      </c>
      <c r="G443" s="832" t="s">
        <v>1420</v>
      </c>
      <c r="H443" s="832" t="s">
        <v>586</v>
      </c>
      <c r="I443" s="832" t="s">
        <v>1426</v>
      </c>
      <c r="J443" s="832" t="s">
        <v>952</v>
      </c>
      <c r="K443" s="832" t="s">
        <v>1422</v>
      </c>
      <c r="L443" s="835">
        <v>154.36000000000001</v>
      </c>
      <c r="M443" s="835">
        <v>154.36000000000001</v>
      </c>
      <c r="N443" s="832">
        <v>1</v>
      </c>
      <c r="O443" s="836">
        <v>1</v>
      </c>
      <c r="P443" s="835">
        <v>154.36000000000001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13</v>
      </c>
      <c r="B444" s="832" t="s">
        <v>1257</v>
      </c>
      <c r="C444" s="832" t="s">
        <v>1263</v>
      </c>
      <c r="D444" s="833" t="s">
        <v>2502</v>
      </c>
      <c r="E444" s="834" t="s">
        <v>1283</v>
      </c>
      <c r="F444" s="832" t="s">
        <v>1258</v>
      </c>
      <c r="G444" s="832" t="s">
        <v>1420</v>
      </c>
      <c r="H444" s="832" t="s">
        <v>651</v>
      </c>
      <c r="I444" s="832" t="s">
        <v>1140</v>
      </c>
      <c r="J444" s="832" t="s">
        <v>952</v>
      </c>
      <c r="K444" s="832" t="s">
        <v>1141</v>
      </c>
      <c r="L444" s="835">
        <v>225.06</v>
      </c>
      <c r="M444" s="835">
        <v>4726.2599999999993</v>
      </c>
      <c r="N444" s="832">
        <v>21</v>
      </c>
      <c r="O444" s="836">
        <v>17</v>
      </c>
      <c r="P444" s="835">
        <v>4051.0799999999995</v>
      </c>
      <c r="Q444" s="837">
        <v>0.85714285714285721</v>
      </c>
      <c r="R444" s="832">
        <v>18</v>
      </c>
      <c r="S444" s="837">
        <v>0.8571428571428571</v>
      </c>
      <c r="T444" s="836">
        <v>14.5</v>
      </c>
      <c r="U444" s="838">
        <v>0.8529411764705882</v>
      </c>
    </row>
    <row r="445" spans="1:21" ht="14.4" customHeight="1" x14ac:dyDescent="0.3">
      <c r="A445" s="831">
        <v>13</v>
      </c>
      <c r="B445" s="832" t="s">
        <v>1257</v>
      </c>
      <c r="C445" s="832" t="s">
        <v>1263</v>
      </c>
      <c r="D445" s="833" t="s">
        <v>2502</v>
      </c>
      <c r="E445" s="834" t="s">
        <v>1283</v>
      </c>
      <c r="F445" s="832" t="s">
        <v>1258</v>
      </c>
      <c r="G445" s="832" t="s">
        <v>1662</v>
      </c>
      <c r="H445" s="832" t="s">
        <v>586</v>
      </c>
      <c r="I445" s="832" t="s">
        <v>1956</v>
      </c>
      <c r="J445" s="832" t="s">
        <v>1137</v>
      </c>
      <c r="K445" s="832" t="s">
        <v>1957</v>
      </c>
      <c r="L445" s="835">
        <v>84.18</v>
      </c>
      <c r="M445" s="835">
        <v>84.18</v>
      </c>
      <c r="N445" s="832">
        <v>1</v>
      </c>
      <c r="O445" s="836">
        <v>1</v>
      </c>
      <c r="P445" s="835">
        <v>84.18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13</v>
      </c>
      <c r="B446" s="832" t="s">
        <v>1257</v>
      </c>
      <c r="C446" s="832" t="s">
        <v>1263</v>
      </c>
      <c r="D446" s="833" t="s">
        <v>2502</v>
      </c>
      <c r="E446" s="834" t="s">
        <v>1283</v>
      </c>
      <c r="F446" s="832" t="s">
        <v>1260</v>
      </c>
      <c r="G446" s="832" t="s">
        <v>1559</v>
      </c>
      <c r="H446" s="832" t="s">
        <v>586</v>
      </c>
      <c r="I446" s="832" t="s">
        <v>1560</v>
      </c>
      <c r="J446" s="832" t="s">
        <v>1561</v>
      </c>
      <c r="K446" s="832" t="s">
        <v>1562</v>
      </c>
      <c r="L446" s="835">
        <v>1679</v>
      </c>
      <c r="M446" s="835">
        <v>6716</v>
      </c>
      <c r="N446" s="832">
        <v>4</v>
      </c>
      <c r="O446" s="836">
        <v>4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13</v>
      </c>
      <c r="B447" s="832" t="s">
        <v>1257</v>
      </c>
      <c r="C447" s="832" t="s">
        <v>1263</v>
      </c>
      <c r="D447" s="833" t="s">
        <v>2502</v>
      </c>
      <c r="E447" s="834" t="s">
        <v>1283</v>
      </c>
      <c r="F447" s="832" t="s">
        <v>1260</v>
      </c>
      <c r="G447" s="832" t="s">
        <v>1681</v>
      </c>
      <c r="H447" s="832" t="s">
        <v>586</v>
      </c>
      <c r="I447" s="832" t="s">
        <v>1958</v>
      </c>
      <c r="J447" s="832" t="s">
        <v>1959</v>
      </c>
      <c r="K447" s="832" t="s">
        <v>1960</v>
      </c>
      <c r="L447" s="835">
        <v>50</v>
      </c>
      <c r="M447" s="835">
        <v>900</v>
      </c>
      <c r="N447" s="832">
        <v>18</v>
      </c>
      <c r="O447" s="836">
        <v>6</v>
      </c>
      <c r="P447" s="835">
        <v>300</v>
      </c>
      <c r="Q447" s="837">
        <v>0.33333333333333331</v>
      </c>
      <c r="R447" s="832">
        <v>6</v>
      </c>
      <c r="S447" s="837">
        <v>0.33333333333333331</v>
      </c>
      <c r="T447" s="836">
        <v>2</v>
      </c>
      <c r="U447" s="838">
        <v>0.33333333333333331</v>
      </c>
    </row>
    <row r="448" spans="1:21" ht="14.4" customHeight="1" x14ac:dyDescent="0.3">
      <c r="A448" s="831">
        <v>13</v>
      </c>
      <c r="B448" s="832" t="s">
        <v>1257</v>
      </c>
      <c r="C448" s="832" t="s">
        <v>1263</v>
      </c>
      <c r="D448" s="833" t="s">
        <v>2502</v>
      </c>
      <c r="E448" s="834" t="s">
        <v>1283</v>
      </c>
      <c r="F448" s="832" t="s">
        <v>1260</v>
      </c>
      <c r="G448" s="832" t="s">
        <v>1563</v>
      </c>
      <c r="H448" s="832" t="s">
        <v>586</v>
      </c>
      <c r="I448" s="832" t="s">
        <v>1564</v>
      </c>
      <c r="J448" s="832" t="s">
        <v>1565</v>
      </c>
      <c r="K448" s="832" t="s">
        <v>1566</v>
      </c>
      <c r="L448" s="835">
        <v>1839</v>
      </c>
      <c r="M448" s="835">
        <v>7356</v>
      </c>
      <c r="N448" s="832">
        <v>4</v>
      </c>
      <c r="O448" s="836">
        <v>4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13</v>
      </c>
      <c r="B449" s="832" t="s">
        <v>1257</v>
      </c>
      <c r="C449" s="832" t="s">
        <v>1263</v>
      </c>
      <c r="D449" s="833" t="s">
        <v>2502</v>
      </c>
      <c r="E449" s="834" t="s">
        <v>1283</v>
      </c>
      <c r="F449" s="832" t="s">
        <v>1260</v>
      </c>
      <c r="G449" s="832" t="s">
        <v>1563</v>
      </c>
      <c r="H449" s="832" t="s">
        <v>586</v>
      </c>
      <c r="I449" s="832" t="s">
        <v>1961</v>
      </c>
      <c r="J449" s="832" t="s">
        <v>1962</v>
      </c>
      <c r="K449" s="832" t="s">
        <v>1963</v>
      </c>
      <c r="L449" s="835">
        <v>2000</v>
      </c>
      <c r="M449" s="835">
        <v>10000</v>
      </c>
      <c r="N449" s="832">
        <v>5</v>
      </c>
      <c r="O449" s="836">
        <v>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13</v>
      </c>
      <c r="B450" s="832" t="s">
        <v>1257</v>
      </c>
      <c r="C450" s="832" t="s">
        <v>1263</v>
      </c>
      <c r="D450" s="833" t="s">
        <v>2502</v>
      </c>
      <c r="E450" s="834" t="s">
        <v>1283</v>
      </c>
      <c r="F450" s="832" t="s">
        <v>1260</v>
      </c>
      <c r="G450" s="832" t="s">
        <v>1563</v>
      </c>
      <c r="H450" s="832" t="s">
        <v>586</v>
      </c>
      <c r="I450" s="832" t="s">
        <v>1964</v>
      </c>
      <c r="J450" s="832" t="s">
        <v>1965</v>
      </c>
      <c r="K450" s="832" t="s">
        <v>1966</v>
      </c>
      <c r="L450" s="835">
        <v>1361</v>
      </c>
      <c r="M450" s="835">
        <v>5444</v>
      </c>
      <c r="N450" s="832">
        <v>4</v>
      </c>
      <c r="O450" s="836">
        <v>4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13</v>
      </c>
      <c r="B451" s="832" t="s">
        <v>1257</v>
      </c>
      <c r="C451" s="832" t="s">
        <v>1263</v>
      </c>
      <c r="D451" s="833" t="s">
        <v>2502</v>
      </c>
      <c r="E451" s="834" t="s">
        <v>1283</v>
      </c>
      <c r="F451" s="832" t="s">
        <v>1260</v>
      </c>
      <c r="G451" s="832" t="s">
        <v>1563</v>
      </c>
      <c r="H451" s="832" t="s">
        <v>586</v>
      </c>
      <c r="I451" s="832" t="s">
        <v>1697</v>
      </c>
      <c r="J451" s="832" t="s">
        <v>1698</v>
      </c>
      <c r="K451" s="832" t="s">
        <v>1699</v>
      </c>
      <c r="L451" s="835">
        <v>453</v>
      </c>
      <c r="M451" s="835">
        <v>3624</v>
      </c>
      <c r="N451" s="832">
        <v>8</v>
      </c>
      <c r="O451" s="836">
        <v>4</v>
      </c>
      <c r="P451" s="835">
        <v>2718</v>
      </c>
      <c r="Q451" s="837">
        <v>0.75</v>
      </c>
      <c r="R451" s="832">
        <v>6</v>
      </c>
      <c r="S451" s="837">
        <v>0.75</v>
      </c>
      <c r="T451" s="836">
        <v>3</v>
      </c>
      <c r="U451" s="838">
        <v>0.75</v>
      </c>
    </row>
    <row r="452" spans="1:21" ht="14.4" customHeight="1" x14ac:dyDescent="0.3">
      <c r="A452" s="831">
        <v>13</v>
      </c>
      <c r="B452" s="832" t="s">
        <v>1257</v>
      </c>
      <c r="C452" s="832" t="s">
        <v>1263</v>
      </c>
      <c r="D452" s="833" t="s">
        <v>2502</v>
      </c>
      <c r="E452" s="834" t="s">
        <v>1283</v>
      </c>
      <c r="F452" s="832" t="s">
        <v>1260</v>
      </c>
      <c r="G452" s="832" t="s">
        <v>1563</v>
      </c>
      <c r="H452" s="832" t="s">
        <v>586</v>
      </c>
      <c r="I452" s="832" t="s">
        <v>1967</v>
      </c>
      <c r="J452" s="832" t="s">
        <v>1968</v>
      </c>
      <c r="K452" s="832" t="s">
        <v>1969</v>
      </c>
      <c r="L452" s="835">
        <v>57.17</v>
      </c>
      <c r="M452" s="835">
        <v>5717</v>
      </c>
      <c r="N452" s="832">
        <v>100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13</v>
      </c>
      <c r="B453" s="832" t="s">
        <v>1257</v>
      </c>
      <c r="C453" s="832" t="s">
        <v>1263</v>
      </c>
      <c r="D453" s="833" t="s">
        <v>2502</v>
      </c>
      <c r="E453" s="834" t="s">
        <v>1283</v>
      </c>
      <c r="F453" s="832" t="s">
        <v>1260</v>
      </c>
      <c r="G453" s="832" t="s">
        <v>1563</v>
      </c>
      <c r="H453" s="832" t="s">
        <v>586</v>
      </c>
      <c r="I453" s="832" t="s">
        <v>1970</v>
      </c>
      <c r="J453" s="832" t="s">
        <v>1695</v>
      </c>
      <c r="K453" s="832" t="s">
        <v>1971</v>
      </c>
      <c r="L453" s="835">
        <v>73.400000000000006</v>
      </c>
      <c r="M453" s="835">
        <v>3670.0000000000005</v>
      </c>
      <c r="N453" s="832">
        <v>50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13</v>
      </c>
      <c r="B454" s="832" t="s">
        <v>1257</v>
      </c>
      <c r="C454" s="832" t="s">
        <v>1263</v>
      </c>
      <c r="D454" s="833" t="s">
        <v>2502</v>
      </c>
      <c r="E454" s="834" t="s">
        <v>1284</v>
      </c>
      <c r="F454" s="832" t="s">
        <v>1258</v>
      </c>
      <c r="G454" s="832" t="s">
        <v>1315</v>
      </c>
      <c r="H454" s="832" t="s">
        <v>586</v>
      </c>
      <c r="I454" s="832" t="s">
        <v>1316</v>
      </c>
      <c r="J454" s="832" t="s">
        <v>642</v>
      </c>
      <c r="K454" s="832" t="s">
        <v>1317</v>
      </c>
      <c r="L454" s="835">
        <v>155.69999999999999</v>
      </c>
      <c r="M454" s="835">
        <v>2335.5</v>
      </c>
      <c r="N454" s="832">
        <v>15</v>
      </c>
      <c r="O454" s="836">
        <v>4</v>
      </c>
      <c r="P454" s="835">
        <v>1557</v>
      </c>
      <c r="Q454" s="837">
        <v>0.66666666666666663</v>
      </c>
      <c r="R454" s="832">
        <v>10</v>
      </c>
      <c r="S454" s="837">
        <v>0.66666666666666663</v>
      </c>
      <c r="T454" s="836">
        <v>2</v>
      </c>
      <c r="U454" s="838">
        <v>0.5</v>
      </c>
    </row>
    <row r="455" spans="1:21" ht="14.4" customHeight="1" x14ac:dyDescent="0.3">
      <c r="A455" s="831">
        <v>13</v>
      </c>
      <c r="B455" s="832" t="s">
        <v>1257</v>
      </c>
      <c r="C455" s="832" t="s">
        <v>1263</v>
      </c>
      <c r="D455" s="833" t="s">
        <v>2502</v>
      </c>
      <c r="E455" s="834" t="s">
        <v>1284</v>
      </c>
      <c r="F455" s="832" t="s">
        <v>1258</v>
      </c>
      <c r="G455" s="832" t="s">
        <v>1577</v>
      </c>
      <c r="H455" s="832" t="s">
        <v>586</v>
      </c>
      <c r="I455" s="832" t="s">
        <v>1797</v>
      </c>
      <c r="J455" s="832" t="s">
        <v>1579</v>
      </c>
      <c r="K455" s="832" t="s">
        <v>790</v>
      </c>
      <c r="L455" s="835">
        <v>0</v>
      </c>
      <c r="M455" s="835">
        <v>0</v>
      </c>
      <c r="N455" s="832">
        <v>1</v>
      </c>
      <c r="O455" s="836">
        <v>0.5</v>
      </c>
      <c r="P455" s="835"/>
      <c r="Q455" s="837"/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13</v>
      </c>
      <c r="B456" s="832" t="s">
        <v>1257</v>
      </c>
      <c r="C456" s="832" t="s">
        <v>1263</v>
      </c>
      <c r="D456" s="833" t="s">
        <v>2502</v>
      </c>
      <c r="E456" s="834" t="s">
        <v>1284</v>
      </c>
      <c r="F456" s="832" t="s">
        <v>1258</v>
      </c>
      <c r="G456" s="832" t="s">
        <v>1328</v>
      </c>
      <c r="H456" s="832" t="s">
        <v>651</v>
      </c>
      <c r="I456" s="832" t="s">
        <v>1147</v>
      </c>
      <c r="J456" s="832" t="s">
        <v>1148</v>
      </c>
      <c r="K456" s="832" t="s">
        <v>1149</v>
      </c>
      <c r="L456" s="835">
        <v>170.52</v>
      </c>
      <c r="M456" s="835">
        <v>170.52</v>
      </c>
      <c r="N456" s="832">
        <v>1</v>
      </c>
      <c r="O456" s="836">
        <v>0.5</v>
      </c>
      <c r="P456" s="835">
        <v>170.52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13</v>
      </c>
      <c r="B457" s="832" t="s">
        <v>1257</v>
      </c>
      <c r="C457" s="832" t="s">
        <v>1263</v>
      </c>
      <c r="D457" s="833" t="s">
        <v>2502</v>
      </c>
      <c r="E457" s="834" t="s">
        <v>1284</v>
      </c>
      <c r="F457" s="832" t="s">
        <v>1258</v>
      </c>
      <c r="G457" s="832" t="s">
        <v>1334</v>
      </c>
      <c r="H457" s="832" t="s">
        <v>586</v>
      </c>
      <c r="I457" s="832" t="s">
        <v>1335</v>
      </c>
      <c r="J457" s="832" t="s">
        <v>1336</v>
      </c>
      <c r="K457" s="832" t="s">
        <v>659</v>
      </c>
      <c r="L457" s="835">
        <v>75.819999999999993</v>
      </c>
      <c r="M457" s="835">
        <v>530.74</v>
      </c>
      <c r="N457" s="832">
        <v>7</v>
      </c>
      <c r="O457" s="836">
        <v>5</v>
      </c>
      <c r="P457" s="835">
        <v>454.91999999999996</v>
      </c>
      <c r="Q457" s="837">
        <v>0.8571428571428571</v>
      </c>
      <c r="R457" s="832">
        <v>6</v>
      </c>
      <c r="S457" s="837">
        <v>0.8571428571428571</v>
      </c>
      <c r="T457" s="836">
        <v>4</v>
      </c>
      <c r="U457" s="838">
        <v>0.8</v>
      </c>
    </row>
    <row r="458" spans="1:21" ht="14.4" customHeight="1" x14ac:dyDescent="0.3">
      <c r="A458" s="831">
        <v>13</v>
      </c>
      <c r="B458" s="832" t="s">
        <v>1257</v>
      </c>
      <c r="C458" s="832" t="s">
        <v>1263</v>
      </c>
      <c r="D458" s="833" t="s">
        <v>2502</v>
      </c>
      <c r="E458" s="834" t="s">
        <v>1284</v>
      </c>
      <c r="F458" s="832" t="s">
        <v>1258</v>
      </c>
      <c r="G458" s="832" t="s">
        <v>1342</v>
      </c>
      <c r="H458" s="832" t="s">
        <v>586</v>
      </c>
      <c r="I458" s="832" t="s">
        <v>1972</v>
      </c>
      <c r="J458" s="832" t="s">
        <v>1351</v>
      </c>
      <c r="K458" s="832" t="s">
        <v>1347</v>
      </c>
      <c r="L458" s="835">
        <v>58.77</v>
      </c>
      <c r="M458" s="835">
        <v>58.77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13</v>
      </c>
      <c r="B459" s="832" t="s">
        <v>1257</v>
      </c>
      <c r="C459" s="832" t="s">
        <v>1263</v>
      </c>
      <c r="D459" s="833" t="s">
        <v>2502</v>
      </c>
      <c r="E459" s="834" t="s">
        <v>1284</v>
      </c>
      <c r="F459" s="832" t="s">
        <v>1258</v>
      </c>
      <c r="G459" s="832" t="s">
        <v>1342</v>
      </c>
      <c r="H459" s="832" t="s">
        <v>586</v>
      </c>
      <c r="I459" s="832" t="s">
        <v>1450</v>
      </c>
      <c r="J459" s="832" t="s">
        <v>1351</v>
      </c>
      <c r="K459" s="832" t="s">
        <v>1451</v>
      </c>
      <c r="L459" s="835">
        <v>88.16</v>
      </c>
      <c r="M459" s="835">
        <v>88.16</v>
      </c>
      <c r="N459" s="832">
        <v>1</v>
      </c>
      <c r="O459" s="836">
        <v>0.5</v>
      </c>
      <c r="P459" s="835">
        <v>88.16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13</v>
      </c>
      <c r="B460" s="832" t="s">
        <v>1257</v>
      </c>
      <c r="C460" s="832" t="s">
        <v>1263</v>
      </c>
      <c r="D460" s="833" t="s">
        <v>2502</v>
      </c>
      <c r="E460" s="834" t="s">
        <v>1284</v>
      </c>
      <c r="F460" s="832" t="s">
        <v>1258</v>
      </c>
      <c r="G460" s="832" t="s">
        <v>1342</v>
      </c>
      <c r="H460" s="832" t="s">
        <v>651</v>
      </c>
      <c r="I460" s="832" t="s">
        <v>1353</v>
      </c>
      <c r="J460" s="832" t="s">
        <v>1354</v>
      </c>
      <c r="K460" s="832" t="s">
        <v>1355</v>
      </c>
      <c r="L460" s="835">
        <v>58.77</v>
      </c>
      <c r="M460" s="835">
        <v>58.77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13</v>
      </c>
      <c r="B461" s="832" t="s">
        <v>1257</v>
      </c>
      <c r="C461" s="832" t="s">
        <v>1263</v>
      </c>
      <c r="D461" s="833" t="s">
        <v>2502</v>
      </c>
      <c r="E461" s="834" t="s">
        <v>1284</v>
      </c>
      <c r="F461" s="832" t="s">
        <v>1258</v>
      </c>
      <c r="G461" s="832" t="s">
        <v>1342</v>
      </c>
      <c r="H461" s="832" t="s">
        <v>651</v>
      </c>
      <c r="I461" s="832" t="s">
        <v>1454</v>
      </c>
      <c r="J461" s="832" t="s">
        <v>1354</v>
      </c>
      <c r="K461" s="832" t="s">
        <v>1455</v>
      </c>
      <c r="L461" s="835">
        <v>176.32</v>
      </c>
      <c r="M461" s="835">
        <v>176.32</v>
      </c>
      <c r="N461" s="832">
        <v>1</v>
      </c>
      <c r="O461" s="836">
        <v>0.5</v>
      </c>
      <c r="P461" s="835">
        <v>176.32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13</v>
      </c>
      <c r="B462" s="832" t="s">
        <v>1257</v>
      </c>
      <c r="C462" s="832" t="s">
        <v>1263</v>
      </c>
      <c r="D462" s="833" t="s">
        <v>2502</v>
      </c>
      <c r="E462" s="834" t="s">
        <v>1284</v>
      </c>
      <c r="F462" s="832" t="s">
        <v>1258</v>
      </c>
      <c r="G462" s="832" t="s">
        <v>1365</v>
      </c>
      <c r="H462" s="832" t="s">
        <v>586</v>
      </c>
      <c r="I462" s="832" t="s">
        <v>1366</v>
      </c>
      <c r="J462" s="832" t="s">
        <v>1367</v>
      </c>
      <c r="K462" s="832" t="s">
        <v>1368</v>
      </c>
      <c r="L462" s="835">
        <v>0</v>
      </c>
      <c r="M462" s="835">
        <v>0</v>
      </c>
      <c r="N462" s="832">
        <v>3</v>
      </c>
      <c r="O462" s="836">
        <v>2.5</v>
      </c>
      <c r="P462" s="835">
        <v>0</v>
      </c>
      <c r="Q462" s="837"/>
      <c r="R462" s="832">
        <v>2</v>
      </c>
      <c r="S462" s="837">
        <v>0.66666666666666663</v>
      </c>
      <c r="T462" s="836">
        <v>2</v>
      </c>
      <c r="U462" s="838">
        <v>0.8</v>
      </c>
    </row>
    <row r="463" spans="1:21" ht="14.4" customHeight="1" x14ac:dyDescent="0.3">
      <c r="A463" s="831">
        <v>13</v>
      </c>
      <c r="B463" s="832" t="s">
        <v>1257</v>
      </c>
      <c r="C463" s="832" t="s">
        <v>1263</v>
      </c>
      <c r="D463" s="833" t="s">
        <v>2502</v>
      </c>
      <c r="E463" s="834" t="s">
        <v>1284</v>
      </c>
      <c r="F463" s="832" t="s">
        <v>1258</v>
      </c>
      <c r="G463" s="832" t="s">
        <v>1365</v>
      </c>
      <c r="H463" s="832" t="s">
        <v>586</v>
      </c>
      <c r="I463" s="832" t="s">
        <v>1369</v>
      </c>
      <c r="J463" s="832" t="s">
        <v>804</v>
      </c>
      <c r="K463" s="832" t="s">
        <v>805</v>
      </c>
      <c r="L463" s="835">
        <v>42.05</v>
      </c>
      <c r="M463" s="835">
        <v>1051.2499999999998</v>
      </c>
      <c r="N463" s="832">
        <v>25</v>
      </c>
      <c r="O463" s="836">
        <v>24</v>
      </c>
      <c r="P463" s="835">
        <v>798.94999999999982</v>
      </c>
      <c r="Q463" s="837">
        <v>0.76</v>
      </c>
      <c r="R463" s="832">
        <v>19</v>
      </c>
      <c r="S463" s="837">
        <v>0.76</v>
      </c>
      <c r="T463" s="836">
        <v>19</v>
      </c>
      <c r="U463" s="838">
        <v>0.79166666666666663</v>
      </c>
    </row>
    <row r="464" spans="1:21" ht="14.4" customHeight="1" x14ac:dyDescent="0.3">
      <c r="A464" s="831">
        <v>13</v>
      </c>
      <c r="B464" s="832" t="s">
        <v>1257</v>
      </c>
      <c r="C464" s="832" t="s">
        <v>1263</v>
      </c>
      <c r="D464" s="833" t="s">
        <v>2502</v>
      </c>
      <c r="E464" s="834" t="s">
        <v>1284</v>
      </c>
      <c r="F464" s="832" t="s">
        <v>1258</v>
      </c>
      <c r="G464" s="832" t="s">
        <v>1394</v>
      </c>
      <c r="H464" s="832" t="s">
        <v>586</v>
      </c>
      <c r="I464" s="832" t="s">
        <v>1848</v>
      </c>
      <c r="J464" s="832" t="s">
        <v>1849</v>
      </c>
      <c r="K464" s="832" t="s">
        <v>1850</v>
      </c>
      <c r="L464" s="835">
        <v>141.25</v>
      </c>
      <c r="M464" s="835">
        <v>282.5</v>
      </c>
      <c r="N464" s="832">
        <v>2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13</v>
      </c>
      <c r="B465" s="832" t="s">
        <v>1257</v>
      </c>
      <c r="C465" s="832" t="s">
        <v>1263</v>
      </c>
      <c r="D465" s="833" t="s">
        <v>2502</v>
      </c>
      <c r="E465" s="834" t="s">
        <v>1284</v>
      </c>
      <c r="F465" s="832" t="s">
        <v>1258</v>
      </c>
      <c r="G465" s="832" t="s">
        <v>1394</v>
      </c>
      <c r="H465" s="832" t="s">
        <v>651</v>
      </c>
      <c r="I465" s="832" t="s">
        <v>1395</v>
      </c>
      <c r="J465" s="832" t="s">
        <v>1396</v>
      </c>
      <c r="K465" s="832" t="s">
        <v>1397</v>
      </c>
      <c r="L465" s="835">
        <v>141.25</v>
      </c>
      <c r="M465" s="835">
        <v>565</v>
      </c>
      <c r="N465" s="832">
        <v>4</v>
      </c>
      <c r="O465" s="836">
        <v>3</v>
      </c>
      <c r="P465" s="835">
        <v>141.25</v>
      </c>
      <c r="Q465" s="837">
        <v>0.25</v>
      </c>
      <c r="R465" s="832">
        <v>1</v>
      </c>
      <c r="S465" s="837">
        <v>0.25</v>
      </c>
      <c r="T465" s="836">
        <v>0.5</v>
      </c>
      <c r="U465" s="838">
        <v>0.16666666666666666</v>
      </c>
    </row>
    <row r="466" spans="1:21" ht="14.4" customHeight="1" x14ac:dyDescent="0.3">
      <c r="A466" s="831">
        <v>13</v>
      </c>
      <c r="B466" s="832" t="s">
        <v>1257</v>
      </c>
      <c r="C466" s="832" t="s">
        <v>1263</v>
      </c>
      <c r="D466" s="833" t="s">
        <v>2502</v>
      </c>
      <c r="E466" s="834" t="s">
        <v>1284</v>
      </c>
      <c r="F466" s="832" t="s">
        <v>1258</v>
      </c>
      <c r="G466" s="832" t="s">
        <v>1394</v>
      </c>
      <c r="H466" s="832" t="s">
        <v>586</v>
      </c>
      <c r="I466" s="832" t="s">
        <v>1806</v>
      </c>
      <c r="J466" s="832" t="s">
        <v>1396</v>
      </c>
      <c r="K466" s="832" t="s">
        <v>1807</v>
      </c>
      <c r="L466" s="835">
        <v>423.75</v>
      </c>
      <c r="M466" s="835">
        <v>423.75</v>
      </c>
      <c r="N466" s="832">
        <v>1</v>
      </c>
      <c r="O466" s="836">
        <v>0.5</v>
      </c>
      <c r="P466" s="835">
        <v>423.75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13</v>
      </c>
      <c r="B467" s="832" t="s">
        <v>1257</v>
      </c>
      <c r="C467" s="832" t="s">
        <v>1263</v>
      </c>
      <c r="D467" s="833" t="s">
        <v>2502</v>
      </c>
      <c r="E467" s="834" t="s">
        <v>1284</v>
      </c>
      <c r="F467" s="832" t="s">
        <v>1258</v>
      </c>
      <c r="G467" s="832" t="s">
        <v>1513</v>
      </c>
      <c r="H467" s="832" t="s">
        <v>586</v>
      </c>
      <c r="I467" s="832" t="s">
        <v>1514</v>
      </c>
      <c r="J467" s="832" t="s">
        <v>619</v>
      </c>
      <c r="K467" s="832" t="s">
        <v>1515</v>
      </c>
      <c r="L467" s="835">
        <v>127.91</v>
      </c>
      <c r="M467" s="835">
        <v>127.91</v>
      </c>
      <c r="N467" s="832">
        <v>1</v>
      </c>
      <c r="O467" s="836">
        <v>1</v>
      </c>
      <c r="P467" s="835">
        <v>127.91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13</v>
      </c>
      <c r="B468" s="832" t="s">
        <v>1257</v>
      </c>
      <c r="C468" s="832" t="s">
        <v>1263</v>
      </c>
      <c r="D468" s="833" t="s">
        <v>2502</v>
      </c>
      <c r="E468" s="834" t="s">
        <v>1284</v>
      </c>
      <c r="F468" s="832" t="s">
        <v>1258</v>
      </c>
      <c r="G468" s="832" t="s">
        <v>1415</v>
      </c>
      <c r="H468" s="832" t="s">
        <v>651</v>
      </c>
      <c r="I468" s="832" t="s">
        <v>1225</v>
      </c>
      <c r="J468" s="832" t="s">
        <v>652</v>
      </c>
      <c r="K468" s="832" t="s">
        <v>1226</v>
      </c>
      <c r="L468" s="835">
        <v>0</v>
      </c>
      <c r="M468" s="835">
        <v>0</v>
      </c>
      <c r="N468" s="832">
        <v>2</v>
      </c>
      <c r="O468" s="836">
        <v>0.5</v>
      </c>
      <c r="P468" s="835">
        <v>0</v>
      </c>
      <c r="Q468" s="837"/>
      <c r="R468" s="832">
        <v>2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13</v>
      </c>
      <c r="B469" s="832" t="s">
        <v>1257</v>
      </c>
      <c r="C469" s="832" t="s">
        <v>1263</v>
      </c>
      <c r="D469" s="833" t="s">
        <v>2502</v>
      </c>
      <c r="E469" s="834" t="s">
        <v>1284</v>
      </c>
      <c r="F469" s="832" t="s">
        <v>1258</v>
      </c>
      <c r="G469" s="832" t="s">
        <v>1651</v>
      </c>
      <c r="H469" s="832" t="s">
        <v>586</v>
      </c>
      <c r="I469" s="832" t="s">
        <v>1657</v>
      </c>
      <c r="J469" s="832" t="s">
        <v>1658</v>
      </c>
      <c r="K469" s="832" t="s">
        <v>1215</v>
      </c>
      <c r="L469" s="835">
        <v>0</v>
      </c>
      <c r="M469" s="835">
        <v>0</v>
      </c>
      <c r="N469" s="832">
        <v>1</v>
      </c>
      <c r="O469" s="836">
        <v>0.5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13</v>
      </c>
      <c r="B470" s="832" t="s">
        <v>1257</v>
      </c>
      <c r="C470" s="832" t="s">
        <v>1263</v>
      </c>
      <c r="D470" s="833" t="s">
        <v>2502</v>
      </c>
      <c r="E470" s="834" t="s">
        <v>1284</v>
      </c>
      <c r="F470" s="832" t="s">
        <v>1258</v>
      </c>
      <c r="G470" s="832" t="s">
        <v>1420</v>
      </c>
      <c r="H470" s="832" t="s">
        <v>651</v>
      </c>
      <c r="I470" s="832" t="s">
        <v>1421</v>
      </c>
      <c r="J470" s="832" t="s">
        <v>952</v>
      </c>
      <c r="K470" s="832" t="s">
        <v>1422</v>
      </c>
      <c r="L470" s="835">
        <v>154.36000000000001</v>
      </c>
      <c r="M470" s="835">
        <v>154.36000000000001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13</v>
      </c>
      <c r="B471" s="832" t="s">
        <v>1257</v>
      </c>
      <c r="C471" s="832" t="s">
        <v>1263</v>
      </c>
      <c r="D471" s="833" t="s">
        <v>2502</v>
      </c>
      <c r="E471" s="834" t="s">
        <v>1284</v>
      </c>
      <c r="F471" s="832" t="s">
        <v>1258</v>
      </c>
      <c r="G471" s="832" t="s">
        <v>1420</v>
      </c>
      <c r="H471" s="832" t="s">
        <v>586</v>
      </c>
      <c r="I471" s="832" t="s">
        <v>1426</v>
      </c>
      <c r="J471" s="832" t="s">
        <v>952</v>
      </c>
      <c r="K471" s="832" t="s">
        <v>1422</v>
      </c>
      <c r="L471" s="835">
        <v>154.36000000000001</v>
      </c>
      <c r="M471" s="835">
        <v>154.36000000000001</v>
      </c>
      <c r="N471" s="832">
        <v>1</v>
      </c>
      <c r="O471" s="836">
        <v>0.5</v>
      </c>
      <c r="P471" s="835">
        <v>154.36000000000001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13</v>
      </c>
      <c r="B472" s="832" t="s">
        <v>1257</v>
      </c>
      <c r="C472" s="832" t="s">
        <v>1263</v>
      </c>
      <c r="D472" s="833" t="s">
        <v>2502</v>
      </c>
      <c r="E472" s="834" t="s">
        <v>1284</v>
      </c>
      <c r="F472" s="832" t="s">
        <v>1258</v>
      </c>
      <c r="G472" s="832" t="s">
        <v>1554</v>
      </c>
      <c r="H472" s="832" t="s">
        <v>586</v>
      </c>
      <c r="I472" s="832" t="s">
        <v>1555</v>
      </c>
      <c r="J472" s="832" t="s">
        <v>1556</v>
      </c>
      <c r="K472" s="832" t="s">
        <v>1557</v>
      </c>
      <c r="L472" s="835">
        <v>0</v>
      </c>
      <c r="M472" s="835">
        <v>0</v>
      </c>
      <c r="N472" s="832">
        <v>2</v>
      </c>
      <c r="O472" s="836">
        <v>0.5</v>
      </c>
      <c r="P472" s="835">
        <v>0</v>
      </c>
      <c r="Q472" s="837"/>
      <c r="R472" s="832">
        <v>2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13</v>
      </c>
      <c r="B473" s="832" t="s">
        <v>1257</v>
      </c>
      <c r="C473" s="832" t="s">
        <v>1263</v>
      </c>
      <c r="D473" s="833" t="s">
        <v>2502</v>
      </c>
      <c r="E473" s="834" t="s">
        <v>1286</v>
      </c>
      <c r="F473" s="832" t="s">
        <v>1258</v>
      </c>
      <c r="G473" s="832" t="s">
        <v>1973</v>
      </c>
      <c r="H473" s="832" t="s">
        <v>586</v>
      </c>
      <c r="I473" s="832" t="s">
        <v>1974</v>
      </c>
      <c r="J473" s="832" t="s">
        <v>1975</v>
      </c>
      <c r="K473" s="832" t="s">
        <v>1976</v>
      </c>
      <c r="L473" s="835">
        <v>23.49</v>
      </c>
      <c r="M473" s="835">
        <v>23.49</v>
      </c>
      <c r="N473" s="832">
        <v>1</v>
      </c>
      <c r="O473" s="836">
        <v>1</v>
      </c>
      <c r="P473" s="835">
        <v>23.49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13</v>
      </c>
      <c r="B474" s="832" t="s">
        <v>1257</v>
      </c>
      <c r="C474" s="832" t="s">
        <v>1263</v>
      </c>
      <c r="D474" s="833" t="s">
        <v>2502</v>
      </c>
      <c r="E474" s="834" t="s">
        <v>1286</v>
      </c>
      <c r="F474" s="832" t="s">
        <v>1258</v>
      </c>
      <c r="G474" s="832" t="s">
        <v>1567</v>
      </c>
      <c r="H474" s="832" t="s">
        <v>586</v>
      </c>
      <c r="I474" s="832" t="s">
        <v>1977</v>
      </c>
      <c r="J474" s="832" t="s">
        <v>1978</v>
      </c>
      <c r="K474" s="832" t="s">
        <v>1979</v>
      </c>
      <c r="L474" s="835">
        <v>263.26</v>
      </c>
      <c r="M474" s="835">
        <v>263.26</v>
      </c>
      <c r="N474" s="832">
        <v>1</v>
      </c>
      <c r="O474" s="836">
        <v>1</v>
      </c>
      <c r="P474" s="835">
        <v>263.26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13</v>
      </c>
      <c r="B475" s="832" t="s">
        <v>1257</v>
      </c>
      <c r="C475" s="832" t="s">
        <v>1263</v>
      </c>
      <c r="D475" s="833" t="s">
        <v>2502</v>
      </c>
      <c r="E475" s="834" t="s">
        <v>1286</v>
      </c>
      <c r="F475" s="832" t="s">
        <v>1258</v>
      </c>
      <c r="G475" s="832" t="s">
        <v>1315</v>
      </c>
      <c r="H475" s="832" t="s">
        <v>586</v>
      </c>
      <c r="I475" s="832" t="s">
        <v>1316</v>
      </c>
      <c r="J475" s="832" t="s">
        <v>642</v>
      </c>
      <c r="K475" s="832" t="s">
        <v>1317</v>
      </c>
      <c r="L475" s="835">
        <v>155.69999999999999</v>
      </c>
      <c r="M475" s="835">
        <v>622.79999999999995</v>
      </c>
      <c r="N475" s="832">
        <v>4</v>
      </c>
      <c r="O475" s="836">
        <v>2</v>
      </c>
      <c r="P475" s="835">
        <v>622.79999999999995</v>
      </c>
      <c r="Q475" s="837">
        <v>1</v>
      </c>
      <c r="R475" s="832">
        <v>4</v>
      </c>
      <c r="S475" s="837">
        <v>1</v>
      </c>
      <c r="T475" s="836">
        <v>2</v>
      </c>
      <c r="U475" s="838">
        <v>1</v>
      </c>
    </row>
    <row r="476" spans="1:21" ht="14.4" customHeight="1" x14ac:dyDescent="0.3">
      <c r="A476" s="831">
        <v>13</v>
      </c>
      <c r="B476" s="832" t="s">
        <v>1257</v>
      </c>
      <c r="C476" s="832" t="s">
        <v>1263</v>
      </c>
      <c r="D476" s="833" t="s">
        <v>2502</v>
      </c>
      <c r="E476" s="834" t="s">
        <v>1286</v>
      </c>
      <c r="F476" s="832" t="s">
        <v>1258</v>
      </c>
      <c r="G476" s="832" t="s">
        <v>1315</v>
      </c>
      <c r="H476" s="832" t="s">
        <v>586</v>
      </c>
      <c r="I476" s="832" t="s">
        <v>1318</v>
      </c>
      <c r="J476" s="832" t="s">
        <v>1233</v>
      </c>
      <c r="K476" s="832" t="s">
        <v>1319</v>
      </c>
      <c r="L476" s="835">
        <v>129.75</v>
      </c>
      <c r="M476" s="835">
        <v>389.25</v>
      </c>
      <c r="N476" s="832">
        <v>3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13</v>
      </c>
      <c r="B477" s="832" t="s">
        <v>1257</v>
      </c>
      <c r="C477" s="832" t="s">
        <v>1263</v>
      </c>
      <c r="D477" s="833" t="s">
        <v>2502</v>
      </c>
      <c r="E477" s="834" t="s">
        <v>1286</v>
      </c>
      <c r="F477" s="832" t="s">
        <v>1258</v>
      </c>
      <c r="G477" s="832" t="s">
        <v>1315</v>
      </c>
      <c r="H477" s="832" t="s">
        <v>651</v>
      </c>
      <c r="I477" s="832" t="s">
        <v>1320</v>
      </c>
      <c r="J477" s="832" t="s">
        <v>1321</v>
      </c>
      <c r="K477" s="832" t="s">
        <v>1319</v>
      </c>
      <c r="L477" s="835">
        <v>129.75</v>
      </c>
      <c r="M477" s="835">
        <v>908.25</v>
      </c>
      <c r="N477" s="832">
        <v>7</v>
      </c>
      <c r="O477" s="836">
        <v>3</v>
      </c>
      <c r="P477" s="835">
        <v>908.25</v>
      </c>
      <c r="Q477" s="837">
        <v>1</v>
      </c>
      <c r="R477" s="832">
        <v>7</v>
      </c>
      <c r="S477" s="837">
        <v>1</v>
      </c>
      <c r="T477" s="836">
        <v>3</v>
      </c>
      <c r="U477" s="838">
        <v>1</v>
      </c>
    </row>
    <row r="478" spans="1:21" ht="14.4" customHeight="1" x14ac:dyDescent="0.3">
      <c r="A478" s="831">
        <v>13</v>
      </c>
      <c r="B478" s="832" t="s">
        <v>1257</v>
      </c>
      <c r="C478" s="832" t="s">
        <v>1263</v>
      </c>
      <c r="D478" s="833" t="s">
        <v>2502</v>
      </c>
      <c r="E478" s="834" t="s">
        <v>1286</v>
      </c>
      <c r="F478" s="832" t="s">
        <v>1258</v>
      </c>
      <c r="G478" s="832" t="s">
        <v>1328</v>
      </c>
      <c r="H478" s="832" t="s">
        <v>586</v>
      </c>
      <c r="I478" s="832" t="s">
        <v>1736</v>
      </c>
      <c r="J478" s="832" t="s">
        <v>1737</v>
      </c>
      <c r="K478" s="832" t="s">
        <v>1389</v>
      </c>
      <c r="L478" s="835">
        <v>238.72</v>
      </c>
      <c r="M478" s="835">
        <v>238.72</v>
      </c>
      <c r="N478" s="832">
        <v>1</v>
      </c>
      <c r="O478" s="836">
        <v>1</v>
      </c>
      <c r="P478" s="835">
        <v>238.72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13</v>
      </c>
      <c r="B479" s="832" t="s">
        <v>1257</v>
      </c>
      <c r="C479" s="832" t="s">
        <v>1263</v>
      </c>
      <c r="D479" s="833" t="s">
        <v>2502</v>
      </c>
      <c r="E479" s="834" t="s">
        <v>1286</v>
      </c>
      <c r="F479" s="832" t="s">
        <v>1258</v>
      </c>
      <c r="G479" s="832" t="s">
        <v>1584</v>
      </c>
      <c r="H479" s="832" t="s">
        <v>651</v>
      </c>
      <c r="I479" s="832" t="s">
        <v>1585</v>
      </c>
      <c r="J479" s="832" t="s">
        <v>922</v>
      </c>
      <c r="K479" s="832" t="s">
        <v>1586</v>
      </c>
      <c r="L479" s="835">
        <v>0</v>
      </c>
      <c r="M479" s="835">
        <v>0</v>
      </c>
      <c r="N479" s="832">
        <v>1</v>
      </c>
      <c r="O479" s="836">
        <v>0.5</v>
      </c>
      <c r="P479" s="835">
        <v>0</v>
      </c>
      <c r="Q479" s="837"/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13</v>
      </c>
      <c r="B480" s="832" t="s">
        <v>1257</v>
      </c>
      <c r="C480" s="832" t="s">
        <v>1263</v>
      </c>
      <c r="D480" s="833" t="s">
        <v>2502</v>
      </c>
      <c r="E480" s="834" t="s">
        <v>1286</v>
      </c>
      <c r="F480" s="832" t="s">
        <v>1258</v>
      </c>
      <c r="G480" s="832" t="s">
        <v>1584</v>
      </c>
      <c r="H480" s="832" t="s">
        <v>586</v>
      </c>
      <c r="I480" s="832" t="s">
        <v>1980</v>
      </c>
      <c r="J480" s="832" t="s">
        <v>1831</v>
      </c>
      <c r="K480" s="832" t="s">
        <v>1211</v>
      </c>
      <c r="L480" s="835">
        <v>97.96</v>
      </c>
      <c r="M480" s="835">
        <v>97.96</v>
      </c>
      <c r="N480" s="832">
        <v>1</v>
      </c>
      <c r="O480" s="836">
        <v>0.5</v>
      </c>
      <c r="P480" s="835">
        <v>97.96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13</v>
      </c>
      <c r="B481" s="832" t="s">
        <v>1257</v>
      </c>
      <c r="C481" s="832" t="s">
        <v>1263</v>
      </c>
      <c r="D481" s="833" t="s">
        <v>2502</v>
      </c>
      <c r="E481" s="834" t="s">
        <v>1286</v>
      </c>
      <c r="F481" s="832" t="s">
        <v>1258</v>
      </c>
      <c r="G481" s="832" t="s">
        <v>1365</v>
      </c>
      <c r="H481" s="832" t="s">
        <v>586</v>
      </c>
      <c r="I481" s="832" t="s">
        <v>1369</v>
      </c>
      <c r="J481" s="832" t="s">
        <v>804</v>
      </c>
      <c r="K481" s="832" t="s">
        <v>805</v>
      </c>
      <c r="L481" s="835">
        <v>42.05</v>
      </c>
      <c r="M481" s="835">
        <v>798.94999999999982</v>
      </c>
      <c r="N481" s="832">
        <v>19</v>
      </c>
      <c r="O481" s="836">
        <v>16.5</v>
      </c>
      <c r="P481" s="835">
        <v>672.79999999999984</v>
      </c>
      <c r="Q481" s="837">
        <v>0.84210526315789469</v>
      </c>
      <c r="R481" s="832">
        <v>16</v>
      </c>
      <c r="S481" s="837">
        <v>0.84210526315789469</v>
      </c>
      <c r="T481" s="836">
        <v>14</v>
      </c>
      <c r="U481" s="838">
        <v>0.84848484848484851</v>
      </c>
    </row>
    <row r="482" spans="1:21" ht="14.4" customHeight="1" x14ac:dyDescent="0.3">
      <c r="A482" s="831">
        <v>13</v>
      </c>
      <c r="B482" s="832" t="s">
        <v>1257</v>
      </c>
      <c r="C482" s="832" t="s">
        <v>1263</v>
      </c>
      <c r="D482" s="833" t="s">
        <v>2502</v>
      </c>
      <c r="E482" s="834" t="s">
        <v>1286</v>
      </c>
      <c r="F482" s="832" t="s">
        <v>1258</v>
      </c>
      <c r="G482" s="832" t="s">
        <v>1377</v>
      </c>
      <c r="H482" s="832" t="s">
        <v>586</v>
      </c>
      <c r="I482" s="832" t="s">
        <v>1380</v>
      </c>
      <c r="J482" s="832" t="s">
        <v>705</v>
      </c>
      <c r="K482" s="832" t="s">
        <v>1381</v>
      </c>
      <c r="L482" s="835">
        <v>159.16999999999999</v>
      </c>
      <c r="M482" s="835">
        <v>159.16999999999999</v>
      </c>
      <c r="N482" s="832">
        <v>1</v>
      </c>
      <c r="O482" s="836">
        <v>1</v>
      </c>
      <c r="P482" s="835">
        <v>159.16999999999999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13</v>
      </c>
      <c r="B483" s="832" t="s">
        <v>1257</v>
      </c>
      <c r="C483" s="832" t="s">
        <v>1263</v>
      </c>
      <c r="D483" s="833" t="s">
        <v>2502</v>
      </c>
      <c r="E483" s="834" t="s">
        <v>1286</v>
      </c>
      <c r="F483" s="832" t="s">
        <v>1258</v>
      </c>
      <c r="G483" s="832" t="s">
        <v>1382</v>
      </c>
      <c r="H483" s="832" t="s">
        <v>586</v>
      </c>
      <c r="I483" s="832" t="s">
        <v>1383</v>
      </c>
      <c r="J483" s="832" t="s">
        <v>1384</v>
      </c>
      <c r="K483" s="832" t="s">
        <v>1385</v>
      </c>
      <c r="L483" s="835">
        <v>121.07</v>
      </c>
      <c r="M483" s="835">
        <v>484.28</v>
      </c>
      <c r="N483" s="832">
        <v>4</v>
      </c>
      <c r="O483" s="836">
        <v>3.5</v>
      </c>
      <c r="P483" s="835">
        <v>363.21</v>
      </c>
      <c r="Q483" s="837">
        <v>0.75</v>
      </c>
      <c r="R483" s="832">
        <v>3</v>
      </c>
      <c r="S483" s="837">
        <v>0.75</v>
      </c>
      <c r="T483" s="836">
        <v>2.5</v>
      </c>
      <c r="U483" s="838">
        <v>0.7142857142857143</v>
      </c>
    </row>
    <row r="484" spans="1:21" ht="14.4" customHeight="1" x14ac:dyDescent="0.3">
      <c r="A484" s="831">
        <v>13</v>
      </c>
      <c r="B484" s="832" t="s">
        <v>1257</v>
      </c>
      <c r="C484" s="832" t="s">
        <v>1263</v>
      </c>
      <c r="D484" s="833" t="s">
        <v>2502</v>
      </c>
      <c r="E484" s="834" t="s">
        <v>1286</v>
      </c>
      <c r="F484" s="832" t="s">
        <v>1258</v>
      </c>
      <c r="G484" s="832" t="s">
        <v>1758</v>
      </c>
      <c r="H484" s="832" t="s">
        <v>586</v>
      </c>
      <c r="I484" s="832" t="s">
        <v>1981</v>
      </c>
      <c r="J484" s="832" t="s">
        <v>1004</v>
      </c>
      <c r="K484" s="832" t="s">
        <v>1982</v>
      </c>
      <c r="L484" s="835">
        <v>0</v>
      </c>
      <c r="M484" s="835">
        <v>0</v>
      </c>
      <c r="N484" s="832">
        <v>1</v>
      </c>
      <c r="O484" s="836">
        <v>1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13</v>
      </c>
      <c r="B485" s="832" t="s">
        <v>1257</v>
      </c>
      <c r="C485" s="832" t="s">
        <v>1263</v>
      </c>
      <c r="D485" s="833" t="s">
        <v>2502</v>
      </c>
      <c r="E485" s="834" t="s">
        <v>1286</v>
      </c>
      <c r="F485" s="832" t="s">
        <v>1258</v>
      </c>
      <c r="G485" s="832" t="s">
        <v>1983</v>
      </c>
      <c r="H485" s="832" t="s">
        <v>586</v>
      </c>
      <c r="I485" s="832" t="s">
        <v>1984</v>
      </c>
      <c r="J485" s="832" t="s">
        <v>1985</v>
      </c>
      <c r="K485" s="832" t="s">
        <v>1986</v>
      </c>
      <c r="L485" s="835">
        <v>114</v>
      </c>
      <c r="M485" s="835">
        <v>114</v>
      </c>
      <c r="N485" s="832">
        <v>1</v>
      </c>
      <c r="O485" s="836">
        <v>1</v>
      </c>
      <c r="P485" s="835">
        <v>114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13</v>
      </c>
      <c r="B486" s="832" t="s">
        <v>1257</v>
      </c>
      <c r="C486" s="832" t="s">
        <v>1263</v>
      </c>
      <c r="D486" s="833" t="s">
        <v>2502</v>
      </c>
      <c r="E486" s="834" t="s">
        <v>1286</v>
      </c>
      <c r="F486" s="832" t="s">
        <v>1258</v>
      </c>
      <c r="G486" s="832" t="s">
        <v>1987</v>
      </c>
      <c r="H486" s="832" t="s">
        <v>651</v>
      </c>
      <c r="I486" s="832" t="s">
        <v>1988</v>
      </c>
      <c r="J486" s="832" t="s">
        <v>1989</v>
      </c>
      <c r="K486" s="832" t="s">
        <v>1990</v>
      </c>
      <c r="L486" s="835">
        <v>12.79</v>
      </c>
      <c r="M486" s="835">
        <v>38.369999999999997</v>
      </c>
      <c r="N486" s="832">
        <v>3</v>
      </c>
      <c r="O486" s="836">
        <v>1</v>
      </c>
      <c r="P486" s="835">
        <v>38.369999999999997</v>
      </c>
      <c r="Q486" s="837">
        <v>1</v>
      </c>
      <c r="R486" s="832">
        <v>3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13</v>
      </c>
      <c r="B487" s="832" t="s">
        <v>1257</v>
      </c>
      <c r="C487" s="832" t="s">
        <v>1263</v>
      </c>
      <c r="D487" s="833" t="s">
        <v>2502</v>
      </c>
      <c r="E487" s="834" t="s">
        <v>1286</v>
      </c>
      <c r="F487" s="832" t="s">
        <v>1258</v>
      </c>
      <c r="G487" s="832" t="s">
        <v>1987</v>
      </c>
      <c r="H487" s="832" t="s">
        <v>651</v>
      </c>
      <c r="I487" s="832" t="s">
        <v>1991</v>
      </c>
      <c r="J487" s="832" t="s">
        <v>1992</v>
      </c>
      <c r="K487" s="832" t="s">
        <v>1993</v>
      </c>
      <c r="L487" s="835">
        <v>118.65</v>
      </c>
      <c r="M487" s="835">
        <v>237.3</v>
      </c>
      <c r="N487" s="832">
        <v>2</v>
      </c>
      <c r="O487" s="836">
        <v>0.5</v>
      </c>
      <c r="P487" s="835">
        <v>237.3</v>
      </c>
      <c r="Q487" s="837">
        <v>1</v>
      </c>
      <c r="R487" s="832">
        <v>2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13</v>
      </c>
      <c r="B488" s="832" t="s">
        <v>1257</v>
      </c>
      <c r="C488" s="832" t="s">
        <v>1263</v>
      </c>
      <c r="D488" s="833" t="s">
        <v>2502</v>
      </c>
      <c r="E488" s="834" t="s">
        <v>1286</v>
      </c>
      <c r="F488" s="832" t="s">
        <v>1258</v>
      </c>
      <c r="G488" s="832" t="s">
        <v>1394</v>
      </c>
      <c r="H488" s="832" t="s">
        <v>651</v>
      </c>
      <c r="I488" s="832" t="s">
        <v>1395</v>
      </c>
      <c r="J488" s="832" t="s">
        <v>1396</v>
      </c>
      <c r="K488" s="832" t="s">
        <v>1397</v>
      </c>
      <c r="L488" s="835">
        <v>141.25</v>
      </c>
      <c r="M488" s="835">
        <v>706.25</v>
      </c>
      <c r="N488" s="832">
        <v>5</v>
      </c>
      <c r="O488" s="836">
        <v>4.5</v>
      </c>
      <c r="P488" s="835">
        <v>706.25</v>
      </c>
      <c r="Q488" s="837">
        <v>1</v>
      </c>
      <c r="R488" s="832">
        <v>5</v>
      </c>
      <c r="S488" s="837">
        <v>1</v>
      </c>
      <c r="T488" s="836">
        <v>4.5</v>
      </c>
      <c r="U488" s="838">
        <v>1</v>
      </c>
    </row>
    <row r="489" spans="1:21" ht="14.4" customHeight="1" x14ac:dyDescent="0.3">
      <c r="A489" s="831">
        <v>13</v>
      </c>
      <c r="B489" s="832" t="s">
        <v>1257</v>
      </c>
      <c r="C489" s="832" t="s">
        <v>1263</v>
      </c>
      <c r="D489" s="833" t="s">
        <v>2502</v>
      </c>
      <c r="E489" s="834" t="s">
        <v>1286</v>
      </c>
      <c r="F489" s="832" t="s">
        <v>1258</v>
      </c>
      <c r="G489" s="832" t="s">
        <v>1402</v>
      </c>
      <c r="H489" s="832" t="s">
        <v>586</v>
      </c>
      <c r="I489" s="832" t="s">
        <v>1808</v>
      </c>
      <c r="J489" s="832" t="s">
        <v>1809</v>
      </c>
      <c r="K489" s="832" t="s">
        <v>1810</v>
      </c>
      <c r="L489" s="835">
        <v>115.18</v>
      </c>
      <c r="M489" s="835">
        <v>115.18</v>
      </c>
      <c r="N489" s="832">
        <v>1</v>
      </c>
      <c r="O489" s="836">
        <v>1</v>
      </c>
      <c r="P489" s="835">
        <v>115.18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13</v>
      </c>
      <c r="B490" s="832" t="s">
        <v>1257</v>
      </c>
      <c r="C490" s="832" t="s">
        <v>1263</v>
      </c>
      <c r="D490" s="833" t="s">
        <v>2502</v>
      </c>
      <c r="E490" s="834" t="s">
        <v>1286</v>
      </c>
      <c r="F490" s="832" t="s">
        <v>1258</v>
      </c>
      <c r="G490" s="832" t="s">
        <v>1899</v>
      </c>
      <c r="H490" s="832" t="s">
        <v>586</v>
      </c>
      <c r="I490" s="832" t="s">
        <v>1994</v>
      </c>
      <c r="J490" s="832" t="s">
        <v>1995</v>
      </c>
      <c r="K490" s="832" t="s">
        <v>1996</v>
      </c>
      <c r="L490" s="835">
        <v>0</v>
      </c>
      <c r="M490" s="835">
        <v>0</v>
      </c>
      <c r="N490" s="832">
        <v>1</v>
      </c>
      <c r="O490" s="836">
        <v>1</v>
      </c>
      <c r="P490" s="835">
        <v>0</v>
      </c>
      <c r="Q490" s="837"/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13</v>
      </c>
      <c r="B491" s="832" t="s">
        <v>1257</v>
      </c>
      <c r="C491" s="832" t="s">
        <v>1263</v>
      </c>
      <c r="D491" s="833" t="s">
        <v>2502</v>
      </c>
      <c r="E491" s="834" t="s">
        <v>1286</v>
      </c>
      <c r="F491" s="832" t="s">
        <v>1258</v>
      </c>
      <c r="G491" s="832" t="s">
        <v>1415</v>
      </c>
      <c r="H491" s="832" t="s">
        <v>651</v>
      </c>
      <c r="I491" s="832" t="s">
        <v>1221</v>
      </c>
      <c r="J491" s="832" t="s">
        <v>655</v>
      </c>
      <c r="K491" s="832" t="s">
        <v>1222</v>
      </c>
      <c r="L491" s="835">
        <v>0</v>
      </c>
      <c r="M491" s="835">
        <v>0</v>
      </c>
      <c r="N491" s="832">
        <v>2</v>
      </c>
      <c r="O491" s="836">
        <v>0.5</v>
      </c>
      <c r="P491" s="835">
        <v>0</v>
      </c>
      <c r="Q491" s="837"/>
      <c r="R491" s="832">
        <v>2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13</v>
      </c>
      <c r="B492" s="832" t="s">
        <v>1257</v>
      </c>
      <c r="C492" s="832" t="s">
        <v>1263</v>
      </c>
      <c r="D492" s="833" t="s">
        <v>2502</v>
      </c>
      <c r="E492" s="834" t="s">
        <v>1286</v>
      </c>
      <c r="F492" s="832" t="s">
        <v>1258</v>
      </c>
      <c r="G492" s="832" t="s">
        <v>1415</v>
      </c>
      <c r="H492" s="832" t="s">
        <v>651</v>
      </c>
      <c r="I492" s="832" t="s">
        <v>1223</v>
      </c>
      <c r="J492" s="832" t="s">
        <v>655</v>
      </c>
      <c r="K492" s="832" t="s">
        <v>1224</v>
      </c>
      <c r="L492" s="835">
        <v>0</v>
      </c>
      <c r="M492" s="835">
        <v>0</v>
      </c>
      <c r="N492" s="832">
        <v>4</v>
      </c>
      <c r="O492" s="836">
        <v>2.5</v>
      </c>
      <c r="P492" s="835">
        <v>0</v>
      </c>
      <c r="Q492" s="837"/>
      <c r="R492" s="832">
        <v>2</v>
      </c>
      <c r="S492" s="837">
        <v>0.5</v>
      </c>
      <c r="T492" s="836">
        <v>1</v>
      </c>
      <c r="U492" s="838">
        <v>0.4</v>
      </c>
    </row>
    <row r="493" spans="1:21" ht="14.4" customHeight="1" x14ac:dyDescent="0.3">
      <c r="A493" s="831">
        <v>13</v>
      </c>
      <c r="B493" s="832" t="s">
        <v>1257</v>
      </c>
      <c r="C493" s="832" t="s">
        <v>1263</v>
      </c>
      <c r="D493" s="833" t="s">
        <v>2502</v>
      </c>
      <c r="E493" s="834" t="s">
        <v>1286</v>
      </c>
      <c r="F493" s="832" t="s">
        <v>1258</v>
      </c>
      <c r="G493" s="832" t="s">
        <v>1415</v>
      </c>
      <c r="H493" s="832" t="s">
        <v>651</v>
      </c>
      <c r="I493" s="832" t="s">
        <v>1225</v>
      </c>
      <c r="J493" s="832" t="s">
        <v>652</v>
      </c>
      <c r="K493" s="832" t="s">
        <v>1226</v>
      </c>
      <c r="L493" s="835">
        <v>0</v>
      </c>
      <c r="M493" s="835">
        <v>0</v>
      </c>
      <c r="N493" s="832">
        <v>2</v>
      </c>
      <c r="O493" s="836">
        <v>1</v>
      </c>
      <c r="P493" s="835">
        <v>0</v>
      </c>
      <c r="Q493" s="837"/>
      <c r="R493" s="832">
        <v>2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13</v>
      </c>
      <c r="B494" s="832" t="s">
        <v>1257</v>
      </c>
      <c r="C494" s="832" t="s">
        <v>1263</v>
      </c>
      <c r="D494" s="833" t="s">
        <v>2502</v>
      </c>
      <c r="E494" s="834" t="s">
        <v>1286</v>
      </c>
      <c r="F494" s="832" t="s">
        <v>1258</v>
      </c>
      <c r="G494" s="832" t="s">
        <v>1415</v>
      </c>
      <c r="H494" s="832" t="s">
        <v>586</v>
      </c>
      <c r="I494" s="832" t="s">
        <v>1952</v>
      </c>
      <c r="J494" s="832" t="s">
        <v>655</v>
      </c>
      <c r="K494" s="832" t="s">
        <v>1224</v>
      </c>
      <c r="L494" s="835">
        <v>0</v>
      </c>
      <c r="M494" s="835">
        <v>0</v>
      </c>
      <c r="N494" s="832">
        <v>1</v>
      </c>
      <c r="O494" s="836">
        <v>1</v>
      </c>
      <c r="P494" s="835">
        <v>0</v>
      </c>
      <c r="Q494" s="837"/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13</v>
      </c>
      <c r="B495" s="832" t="s">
        <v>1257</v>
      </c>
      <c r="C495" s="832" t="s">
        <v>1263</v>
      </c>
      <c r="D495" s="833" t="s">
        <v>2502</v>
      </c>
      <c r="E495" s="834" t="s">
        <v>1286</v>
      </c>
      <c r="F495" s="832" t="s">
        <v>1258</v>
      </c>
      <c r="G495" s="832" t="s">
        <v>1415</v>
      </c>
      <c r="H495" s="832" t="s">
        <v>586</v>
      </c>
      <c r="I495" s="832" t="s">
        <v>1997</v>
      </c>
      <c r="J495" s="832" t="s">
        <v>655</v>
      </c>
      <c r="K495" s="832" t="s">
        <v>1224</v>
      </c>
      <c r="L495" s="835">
        <v>0</v>
      </c>
      <c r="M495" s="835">
        <v>0</v>
      </c>
      <c r="N495" s="832">
        <v>1</v>
      </c>
      <c r="O495" s="836">
        <v>1</v>
      </c>
      <c r="P495" s="835">
        <v>0</v>
      </c>
      <c r="Q495" s="837"/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13</v>
      </c>
      <c r="B496" s="832" t="s">
        <v>1257</v>
      </c>
      <c r="C496" s="832" t="s">
        <v>1263</v>
      </c>
      <c r="D496" s="833" t="s">
        <v>2502</v>
      </c>
      <c r="E496" s="834" t="s">
        <v>1286</v>
      </c>
      <c r="F496" s="832" t="s">
        <v>1258</v>
      </c>
      <c r="G496" s="832" t="s">
        <v>1415</v>
      </c>
      <c r="H496" s="832" t="s">
        <v>586</v>
      </c>
      <c r="I496" s="832" t="s">
        <v>1998</v>
      </c>
      <c r="J496" s="832" t="s">
        <v>655</v>
      </c>
      <c r="K496" s="832" t="s">
        <v>1224</v>
      </c>
      <c r="L496" s="835">
        <v>0</v>
      </c>
      <c r="M496" s="835">
        <v>0</v>
      </c>
      <c r="N496" s="832">
        <v>1</v>
      </c>
      <c r="O496" s="836">
        <v>1</v>
      </c>
      <c r="P496" s="835">
        <v>0</v>
      </c>
      <c r="Q496" s="837"/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13</v>
      </c>
      <c r="B497" s="832" t="s">
        <v>1257</v>
      </c>
      <c r="C497" s="832" t="s">
        <v>1263</v>
      </c>
      <c r="D497" s="833" t="s">
        <v>2502</v>
      </c>
      <c r="E497" s="834" t="s">
        <v>1286</v>
      </c>
      <c r="F497" s="832" t="s">
        <v>1258</v>
      </c>
      <c r="G497" s="832" t="s">
        <v>1416</v>
      </c>
      <c r="H497" s="832" t="s">
        <v>586</v>
      </c>
      <c r="I497" s="832" t="s">
        <v>1417</v>
      </c>
      <c r="J497" s="832" t="s">
        <v>1418</v>
      </c>
      <c r="K497" s="832" t="s">
        <v>1419</v>
      </c>
      <c r="L497" s="835">
        <v>172.7</v>
      </c>
      <c r="M497" s="835">
        <v>1554.3000000000002</v>
      </c>
      <c r="N497" s="832">
        <v>9</v>
      </c>
      <c r="O497" s="836">
        <v>8.5</v>
      </c>
      <c r="P497" s="835">
        <v>1381.6000000000001</v>
      </c>
      <c r="Q497" s="837">
        <v>0.88888888888888884</v>
      </c>
      <c r="R497" s="832">
        <v>8</v>
      </c>
      <c r="S497" s="837">
        <v>0.88888888888888884</v>
      </c>
      <c r="T497" s="836">
        <v>8</v>
      </c>
      <c r="U497" s="838">
        <v>0.94117647058823528</v>
      </c>
    </row>
    <row r="498" spans="1:21" ht="14.4" customHeight="1" x14ac:dyDescent="0.3">
      <c r="A498" s="831">
        <v>13</v>
      </c>
      <c r="B498" s="832" t="s">
        <v>1257</v>
      </c>
      <c r="C498" s="832" t="s">
        <v>1263</v>
      </c>
      <c r="D498" s="833" t="s">
        <v>2502</v>
      </c>
      <c r="E498" s="834" t="s">
        <v>1286</v>
      </c>
      <c r="F498" s="832" t="s">
        <v>1258</v>
      </c>
      <c r="G498" s="832" t="s">
        <v>1999</v>
      </c>
      <c r="H498" s="832" t="s">
        <v>586</v>
      </c>
      <c r="I498" s="832" t="s">
        <v>2000</v>
      </c>
      <c r="J498" s="832" t="s">
        <v>2001</v>
      </c>
      <c r="K498" s="832" t="s">
        <v>2002</v>
      </c>
      <c r="L498" s="835">
        <v>0</v>
      </c>
      <c r="M498" s="835">
        <v>0</v>
      </c>
      <c r="N498" s="832">
        <v>2</v>
      </c>
      <c r="O498" s="836">
        <v>1</v>
      </c>
      <c r="P498" s="835">
        <v>0</v>
      </c>
      <c r="Q498" s="837"/>
      <c r="R498" s="832">
        <v>2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13</v>
      </c>
      <c r="B499" s="832" t="s">
        <v>1257</v>
      </c>
      <c r="C499" s="832" t="s">
        <v>1263</v>
      </c>
      <c r="D499" s="833" t="s">
        <v>2502</v>
      </c>
      <c r="E499" s="834" t="s">
        <v>1286</v>
      </c>
      <c r="F499" s="832" t="s">
        <v>1258</v>
      </c>
      <c r="G499" s="832" t="s">
        <v>1420</v>
      </c>
      <c r="H499" s="832" t="s">
        <v>651</v>
      </c>
      <c r="I499" s="832" t="s">
        <v>1421</v>
      </c>
      <c r="J499" s="832" t="s">
        <v>952</v>
      </c>
      <c r="K499" s="832" t="s">
        <v>1422</v>
      </c>
      <c r="L499" s="835">
        <v>154.36000000000001</v>
      </c>
      <c r="M499" s="835">
        <v>154.36000000000001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13</v>
      </c>
      <c r="B500" s="832" t="s">
        <v>1257</v>
      </c>
      <c r="C500" s="832" t="s">
        <v>1263</v>
      </c>
      <c r="D500" s="833" t="s">
        <v>2502</v>
      </c>
      <c r="E500" s="834" t="s">
        <v>1286</v>
      </c>
      <c r="F500" s="832" t="s">
        <v>1258</v>
      </c>
      <c r="G500" s="832" t="s">
        <v>1662</v>
      </c>
      <c r="H500" s="832" t="s">
        <v>586</v>
      </c>
      <c r="I500" s="832" t="s">
        <v>2003</v>
      </c>
      <c r="J500" s="832" t="s">
        <v>1137</v>
      </c>
      <c r="K500" s="832" t="s">
        <v>2004</v>
      </c>
      <c r="L500" s="835">
        <v>105.23</v>
      </c>
      <c r="M500" s="835">
        <v>105.23</v>
      </c>
      <c r="N500" s="832">
        <v>1</v>
      </c>
      <c r="O500" s="836">
        <v>1</v>
      </c>
      <c r="P500" s="835">
        <v>105.23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13</v>
      </c>
      <c r="B501" s="832" t="s">
        <v>1257</v>
      </c>
      <c r="C501" s="832" t="s">
        <v>1263</v>
      </c>
      <c r="D501" s="833" t="s">
        <v>2502</v>
      </c>
      <c r="E501" s="834" t="s">
        <v>1286</v>
      </c>
      <c r="F501" s="832" t="s">
        <v>1258</v>
      </c>
      <c r="G501" s="832" t="s">
        <v>1554</v>
      </c>
      <c r="H501" s="832" t="s">
        <v>586</v>
      </c>
      <c r="I501" s="832" t="s">
        <v>1555</v>
      </c>
      <c r="J501" s="832" t="s">
        <v>1556</v>
      </c>
      <c r="K501" s="832" t="s">
        <v>1557</v>
      </c>
      <c r="L501" s="835">
        <v>0</v>
      </c>
      <c r="M501" s="835">
        <v>0</v>
      </c>
      <c r="N501" s="832">
        <v>1</v>
      </c>
      <c r="O501" s="836">
        <v>1</v>
      </c>
      <c r="P501" s="835">
        <v>0</v>
      </c>
      <c r="Q501" s="837"/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13</v>
      </c>
      <c r="B502" s="832" t="s">
        <v>1257</v>
      </c>
      <c r="C502" s="832" t="s">
        <v>1263</v>
      </c>
      <c r="D502" s="833" t="s">
        <v>2502</v>
      </c>
      <c r="E502" s="834" t="s">
        <v>1286</v>
      </c>
      <c r="F502" s="832" t="s">
        <v>1259</v>
      </c>
      <c r="G502" s="832" t="s">
        <v>1431</v>
      </c>
      <c r="H502" s="832" t="s">
        <v>586</v>
      </c>
      <c r="I502" s="832" t="s">
        <v>2005</v>
      </c>
      <c r="J502" s="832" t="s">
        <v>1433</v>
      </c>
      <c r="K502" s="832"/>
      <c r="L502" s="835">
        <v>0</v>
      </c>
      <c r="M502" s="835">
        <v>0</v>
      </c>
      <c r="N502" s="832">
        <v>1</v>
      </c>
      <c r="O502" s="836">
        <v>1</v>
      </c>
      <c r="P502" s="835">
        <v>0</v>
      </c>
      <c r="Q502" s="837"/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13</v>
      </c>
      <c r="B503" s="832" t="s">
        <v>1257</v>
      </c>
      <c r="C503" s="832" t="s">
        <v>1263</v>
      </c>
      <c r="D503" s="833" t="s">
        <v>2502</v>
      </c>
      <c r="E503" s="834" t="s">
        <v>1290</v>
      </c>
      <c r="F503" s="832" t="s">
        <v>1258</v>
      </c>
      <c r="G503" s="832" t="s">
        <v>2006</v>
      </c>
      <c r="H503" s="832" t="s">
        <v>586</v>
      </c>
      <c r="I503" s="832" t="s">
        <v>2007</v>
      </c>
      <c r="J503" s="832" t="s">
        <v>2008</v>
      </c>
      <c r="K503" s="832" t="s">
        <v>2009</v>
      </c>
      <c r="L503" s="835">
        <v>0</v>
      </c>
      <c r="M503" s="835">
        <v>0</v>
      </c>
      <c r="N503" s="832">
        <v>1</v>
      </c>
      <c r="O503" s="836">
        <v>0.5</v>
      </c>
      <c r="P503" s="835"/>
      <c r="Q503" s="837"/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13</v>
      </c>
      <c r="B504" s="832" t="s">
        <v>1257</v>
      </c>
      <c r="C504" s="832" t="s">
        <v>1263</v>
      </c>
      <c r="D504" s="833" t="s">
        <v>2502</v>
      </c>
      <c r="E504" s="834" t="s">
        <v>1290</v>
      </c>
      <c r="F504" s="832" t="s">
        <v>1258</v>
      </c>
      <c r="G504" s="832" t="s">
        <v>1304</v>
      </c>
      <c r="H504" s="832" t="s">
        <v>651</v>
      </c>
      <c r="I504" s="832" t="s">
        <v>1792</v>
      </c>
      <c r="J504" s="832" t="s">
        <v>1306</v>
      </c>
      <c r="K504" s="832" t="s">
        <v>1793</v>
      </c>
      <c r="L504" s="835">
        <v>425.17</v>
      </c>
      <c r="M504" s="835">
        <v>425.17</v>
      </c>
      <c r="N504" s="832">
        <v>1</v>
      </c>
      <c r="O504" s="836">
        <v>1</v>
      </c>
      <c r="P504" s="835">
        <v>425.17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13</v>
      </c>
      <c r="B505" s="832" t="s">
        <v>1257</v>
      </c>
      <c r="C505" s="832" t="s">
        <v>1263</v>
      </c>
      <c r="D505" s="833" t="s">
        <v>2502</v>
      </c>
      <c r="E505" s="834" t="s">
        <v>1290</v>
      </c>
      <c r="F505" s="832" t="s">
        <v>1258</v>
      </c>
      <c r="G505" s="832" t="s">
        <v>1315</v>
      </c>
      <c r="H505" s="832" t="s">
        <v>586</v>
      </c>
      <c r="I505" s="832" t="s">
        <v>1438</v>
      </c>
      <c r="J505" s="832" t="s">
        <v>642</v>
      </c>
      <c r="K505" s="832" t="s">
        <v>643</v>
      </c>
      <c r="L505" s="835">
        <v>103.8</v>
      </c>
      <c r="M505" s="835">
        <v>207.6</v>
      </c>
      <c r="N505" s="832">
        <v>2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13</v>
      </c>
      <c r="B506" s="832" t="s">
        <v>1257</v>
      </c>
      <c r="C506" s="832" t="s">
        <v>1263</v>
      </c>
      <c r="D506" s="833" t="s">
        <v>2502</v>
      </c>
      <c r="E506" s="834" t="s">
        <v>1290</v>
      </c>
      <c r="F506" s="832" t="s">
        <v>1258</v>
      </c>
      <c r="G506" s="832" t="s">
        <v>1315</v>
      </c>
      <c r="H506" s="832" t="s">
        <v>651</v>
      </c>
      <c r="I506" s="832" t="s">
        <v>1576</v>
      </c>
      <c r="J506" s="832" t="s">
        <v>1440</v>
      </c>
      <c r="K506" s="832" t="s">
        <v>643</v>
      </c>
      <c r="L506" s="835">
        <v>103.8</v>
      </c>
      <c r="M506" s="835">
        <v>207.6</v>
      </c>
      <c r="N506" s="832">
        <v>2</v>
      </c>
      <c r="O506" s="836">
        <v>1</v>
      </c>
      <c r="P506" s="835">
        <v>207.6</v>
      </c>
      <c r="Q506" s="837">
        <v>1</v>
      </c>
      <c r="R506" s="832">
        <v>2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13</v>
      </c>
      <c r="B507" s="832" t="s">
        <v>1257</v>
      </c>
      <c r="C507" s="832" t="s">
        <v>1263</v>
      </c>
      <c r="D507" s="833" t="s">
        <v>2502</v>
      </c>
      <c r="E507" s="834" t="s">
        <v>1290</v>
      </c>
      <c r="F507" s="832" t="s">
        <v>1258</v>
      </c>
      <c r="G507" s="832" t="s">
        <v>1328</v>
      </c>
      <c r="H507" s="832" t="s">
        <v>586</v>
      </c>
      <c r="I507" s="832" t="s">
        <v>2010</v>
      </c>
      <c r="J507" s="832" t="s">
        <v>1582</v>
      </c>
      <c r="K507" s="832" t="s">
        <v>1389</v>
      </c>
      <c r="L507" s="835">
        <v>238.72</v>
      </c>
      <c r="M507" s="835">
        <v>238.72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13</v>
      </c>
      <c r="B508" s="832" t="s">
        <v>1257</v>
      </c>
      <c r="C508" s="832" t="s">
        <v>1263</v>
      </c>
      <c r="D508" s="833" t="s">
        <v>2502</v>
      </c>
      <c r="E508" s="834" t="s">
        <v>1290</v>
      </c>
      <c r="F508" s="832" t="s">
        <v>1258</v>
      </c>
      <c r="G508" s="832" t="s">
        <v>1328</v>
      </c>
      <c r="H508" s="832" t="s">
        <v>651</v>
      </c>
      <c r="I508" s="832" t="s">
        <v>1147</v>
      </c>
      <c r="J508" s="832" t="s">
        <v>1148</v>
      </c>
      <c r="K508" s="832" t="s">
        <v>1149</v>
      </c>
      <c r="L508" s="835">
        <v>170.52</v>
      </c>
      <c r="M508" s="835">
        <v>682.08</v>
      </c>
      <c r="N508" s="832">
        <v>4</v>
      </c>
      <c r="O508" s="836">
        <v>1.5</v>
      </c>
      <c r="P508" s="835">
        <v>341.04</v>
      </c>
      <c r="Q508" s="837">
        <v>0.5</v>
      </c>
      <c r="R508" s="832">
        <v>2</v>
      </c>
      <c r="S508" s="837">
        <v>0.5</v>
      </c>
      <c r="T508" s="836">
        <v>0.5</v>
      </c>
      <c r="U508" s="838">
        <v>0.33333333333333331</v>
      </c>
    </row>
    <row r="509" spans="1:21" ht="14.4" customHeight="1" x14ac:dyDescent="0.3">
      <c r="A509" s="831">
        <v>13</v>
      </c>
      <c r="B509" s="832" t="s">
        <v>1257</v>
      </c>
      <c r="C509" s="832" t="s">
        <v>1263</v>
      </c>
      <c r="D509" s="833" t="s">
        <v>2502</v>
      </c>
      <c r="E509" s="834" t="s">
        <v>1290</v>
      </c>
      <c r="F509" s="832" t="s">
        <v>1258</v>
      </c>
      <c r="G509" s="832" t="s">
        <v>1334</v>
      </c>
      <c r="H509" s="832" t="s">
        <v>586</v>
      </c>
      <c r="I509" s="832" t="s">
        <v>1335</v>
      </c>
      <c r="J509" s="832" t="s">
        <v>1336</v>
      </c>
      <c r="K509" s="832" t="s">
        <v>659</v>
      </c>
      <c r="L509" s="835">
        <v>75.819999999999993</v>
      </c>
      <c r="M509" s="835">
        <v>75.819999999999993</v>
      </c>
      <c r="N509" s="832">
        <v>1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13</v>
      </c>
      <c r="B510" s="832" t="s">
        <v>1257</v>
      </c>
      <c r="C510" s="832" t="s">
        <v>1263</v>
      </c>
      <c r="D510" s="833" t="s">
        <v>2502</v>
      </c>
      <c r="E510" s="834" t="s">
        <v>1290</v>
      </c>
      <c r="F510" s="832" t="s">
        <v>1258</v>
      </c>
      <c r="G510" s="832" t="s">
        <v>1360</v>
      </c>
      <c r="H510" s="832" t="s">
        <v>586</v>
      </c>
      <c r="I510" s="832" t="s">
        <v>1363</v>
      </c>
      <c r="J510" s="832" t="s">
        <v>840</v>
      </c>
      <c r="K510" s="832" t="s">
        <v>1364</v>
      </c>
      <c r="L510" s="835">
        <v>147.85</v>
      </c>
      <c r="M510" s="835">
        <v>739.25</v>
      </c>
      <c r="N510" s="832">
        <v>5</v>
      </c>
      <c r="O510" s="836">
        <v>4.5</v>
      </c>
      <c r="P510" s="835">
        <v>295.7</v>
      </c>
      <c r="Q510" s="837">
        <v>0.39999999999999997</v>
      </c>
      <c r="R510" s="832">
        <v>2</v>
      </c>
      <c r="S510" s="837">
        <v>0.4</v>
      </c>
      <c r="T510" s="836">
        <v>2</v>
      </c>
      <c r="U510" s="838">
        <v>0.44444444444444442</v>
      </c>
    </row>
    <row r="511" spans="1:21" ht="14.4" customHeight="1" x14ac:dyDescent="0.3">
      <c r="A511" s="831">
        <v>13</v>
      </c>
      <c r="B511" s="832" t="s">
        <v>1257</v>
      </c>
      <c r="C511" s="832" t="s">
        <v>1263</v>
      </c>
      <c r="D511" s="833" t="s">
        <v>2502</v>
      </c>
      <c r="E511" s="834" t="s">
        <v>1290</v>
      </c>
      <c r="F511" s="832" t="s">
        <v>1258</v>
      </c>
      <c r="G511" s="832" t="s">
        <v>1365</v>
      </c>
      <c r="H511" s="832" t="s">
        <v>586</v>
      </c>
      <c r="I511" s="832" t="s">
        <v>1369</v>
      </c>
      <c r="J511" s="832" t="s">
        <v>804</v>
      </c>
      <c r="K511" s="832" t="s">
        <v>805</v>
      </c>
      <c r="L511" s="835">
        <v>42.05</v>
      </c>
      <c r="M511" s="835">
        <v>84.1</v>
      </c>
      <c r="N511" s="832">
        <v>2</v>
      </c>
      <c r="O511" s="836">
        <v>2</v>
      </c>
      <c r="P511" s="835">
        <v>42.05</v>
      </c>
      <c r="Q511" s="837">
        <v>0.5</v>
      </c>
      <c r="R511" s="832">
        <v>1</v>
      </c>
      <c r="S511" s="837">
        <v>0.5</v>
      </c>
      <c r="T511" s="836">
        <v>1</v>
      </c>
      <c r="U511" s="838">
        <v>0.5</v>
      </c>
    </row>
    <row r="512" spans="1:21" ht="14.4" customHeight="1" x14ac:dyDescent="0.3">
      <c r="A512" s="831">
        <v>13</v>
      </c>
      <c r="B512" s="832" t="s">
        <v>1257</v>
      </c>
      <c r="C512" s="832" t="s">
        <v>1263</v>
      </c>
      <c r="D512" s="833" t="s">
        <v>2502</v>
      </c>
      <c r="E512" s="834" t="s">
        <v>1290</v>
      </c>
      <c r="F512" s="832" t="s">
        <v>1258</v>
      </c>
      <c r="G512" s="832" t="s">
        <v>1386</v>
      </c>
      <c r="H512" s="832" t="s">
        <v>586</v>
      </c>
      <c r="I512" s="832" t="s">
        <v>1387</v>
      </c>
      <c r="J512" s="832" t="s">
        <v>1388</v>
      </c>
      <c r="K512" s="832" t="s">
        <v>1389</v>
      </c>
      <c r="L512" s="835">
        <v>111.72</v>
      </c>
      <c r="M512" s="835">
        <v>223.44</v>
      </c>
      <c r="N512" s="832">
        <v>2</v>
      </c>
      <c r="O512" s="836">
        <v>1.5</v>
      </c>
      <c r="P512" s="835">
        <v>111.72</v>
      </c>
      <c r="Q512" s="837">
        <v>0.5</v>
      </c>
      <c r="R512" s="832">
        <v>1</v>
      </c>
      <c r="S512" s="837">
        <v>0.5</v>
      </c>
      <c r="T512" s="836">
        <v>1</v>
      </c>
      <c r="U512" s="838">
        <v>0.66666666666666663</v>
      </c>
    </row>
    <row r="513" spans="1:21" ht="14.4" customHeight="1" x14ac:dyDescent="0.3">
      <c r="A513" s="831">
        <v>13</v>
      </c>
      <c r="B513" s="832" t="s">
        <v>1257</v>
      </c>
      <c r="C513" s="832" t="s">
        <v>1263</v>
      </c>
      <c r="D513" s="833" t="s">
        <v>2502</v>
      </c>
      <c r="E513" s="834" t="s">
        <v>1290</v>
      </c>
      <c r="F513" s="832" t="s">
        <v>1258</v>
      </c>
      <c r="G513" s="832" t="s">
        <v>1887</v>
      </c>
      <c r="H513" s="832" t="s">
        <v>651</v>
      </c>
      <c r="I513" s="832" t="s">
        <v>2011</v>
      </c>
      <c r="J513" s="832" t="s">
        <v>1889</v>
      </c>
      <c r="K513" s="832" t="s">
        <v>2012</v>
      </c>
      <c r="L513" s="835">
        <v>143.09</v>
      </c>
      <c r="M513" s="835">
        <v>143.09</v>
      </c>
      <c r="N513" s="832">
        <v>1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13</v>
      </c>
      <c r="B514" s="832" t="s">
        <v>1257</v>
      </c>
      <c r="C514" s="832" t="s">
        <v>1263</v>
      </c>
      <c r="D514" s="833" t="s">
        <v>2502</v>
      </c>
      <c r="E514" s="834" t="s">
        <v>1290</v>
      </c>
      <c r="F514" s="832" t="s">
        <v>1258</v>
      </c>
      <c r="G514" s="832" t="s">
        <v>1522</v>
      </c>
      <c r="H514" s="832" t="s">
        <v>586</v>
      </c>
      <c r="I514" s="832" t="s">
        <v>1629</v>
      </c>
      <c r="J514" s="832" t="s">
        <v>664</v>
      </c>
      <c r="K514" s="832" t="s">
        <v>1630</v>
      </c>
      <c r="L514" s="835">
        <v>0</v>
      </c>
      <c r="M514" s="835">
        <v>0</v>
      </c>
      <c r="N514" s="832">
        <v>2</v>
      </c>
      <c r="O514" s="836">
        <v>1</v>
      </c>
      <c r="P514" s="835">
        <v>0</v>
      </c>
      <c r="Q514" s="837"/>
      <c r="R514" s="832">
        <v>1</v>
      </c>
      <c r="S514" s="837">
        <v>0.5</v>
      </c>
      <c r="T514" s="836">
        <v>0.5</v>
      </c>
      <c r="U514" s="838">
        <v>0.5</v>
      </c>
    </row>
    <row r="515" spans="1:21" ht="14.4" customHeight="1" x14ac:dyDescent="0.3">
      <c r="A515" s="831">
        <v>13</v>
      </c>
      <c r="B515" s="832" t="s">
        <v>1257</v>
      </c>
      <c r="C515" s="832" t="s">
        <v>1263</v>
      </c>
      <c r="D515" s="833" t="s">
        <v>2502</v>
      </c>
      <c r="E515" s="834" t="s">
        <v>1290</v>
      </c>
      <c r="F515" s="832" t="s">
        <v>1258</v>
      </c>
      <c r="G515" s="832" t="s">
        <v>1771</v>
      </c>
      <c r="H515" s="832" t="s">
        <v>586</v>
      </c>
      <c r="I515" s="832" t="s">
        <v>1772</v>
      </c>
      <c r="J515" s="832" t="s">
        <v>797</v>
      </c>
      <c r="K515" s="832" t="s">
        <v>1773</v>
      </c>
      <c r="L515" s="835">
        <v>54.13</v>
      </c>
      <c r="M515" s="835">
        <v>108.26</v>
      </c>
      <c r="N515" s="832">
        <v>2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13</v>
      </c>
      <c r="B516" s="832" t="s">
        <v>1257</v>
      </c>
      <c r="C516" s="832" t="s">
        <v>1263</v>
      </c>
      <c r="D516" s="833" t="s">
        <v>2502</v>
      </c>
      <c r="E516" s="834" t="s">
        <v>1290</v>
      </c>
      <c r="F516" s="832" t="s">
        <v>1258</v>
      </c>
      <c r="G516" s="832" t="s">
        <v>1420</v>
      </c>
      <c r="H516" s="832" t="s">
        <v>651</v>
      </c>
      <c r="I516" s="832" t="s">
        <v>1421</v>
      </c>
      <c r="J516" s="832" t="s">
        <v>952</v>
      </c>
      <c r="K516" s="832" t="s">
        <v>1422</v>
      </c>
      <c r="L516" s="835">
        <v>154.36000000000001</v>
      </c>
      <c r="M516" s="835">
        <v>154.36000000000001</v>
      </c>
      <c r="N516" s="832">
        <v>1</v>
      </c>
      <c r="O516" s="836">
        <v>1</v>
      </c>
      <c r="P516" s="835">
        <v>154.36000000000001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13</v>
      </c>
      <c r="B517" s="832" t="s">
        <v>1257</v>
      </c>
      <c r="C517" s="832" t="s">
        <v>1263</v>
      </c>
      <c r="D517" s="833" t="s">
        <v>2502</v>
      </c>
      <c r="E517" s="834" t="s">
        <v>1290</v>
      </c>
      <c r="F517" s="832" t="s">
        <v>1258</v>
      </c>
      <c r="G517" s="832" t="s">
        <v>1420</v>
      </c>
      <c r="H517" s="832" t="s">
        <v>651</v>
      </c>
      <c r="I517" s="832" t="s">
        <v>1903</v>
      </c>
      <c r="J517" s="832" t="s">
        <v>1904</v>
      </c>
      <c r="K517" s="832" t="s">
        <v>1905</v>
      </c>
      <c r="L517" s="835">
        <v>80.28</v>
      </c>
      <c r="M517" s="835">
        <v>80.28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13</v>
      </c>
      <c r="B518" s="832" t="s">
        <v>1257</v>
      </c>
      <c r="C518" s="832" t="s">
        <v>1263</v>
      </c>
      <c r="D518" s="833" t="s">
        <v>2502</v>
      </c>
      <c r="E518" s="834" t="s">
        <v>1292</v>
      </c>
      <c r="F518" s="832" t="s">
        <v>1258</v>
      </c>
      <c r="G518" s="832" t="s">
        <v>1584</v>
      </c>
      <c r="H518" s="832" t="s">
        <v>651</v>
      </c>
      <c r="I518" s="832" t="s">
        <v>1239</v>
      </c>
      <c r="J518" s="832" t="s">
        <v>922</v>
      </c>
      <c r="K518" s="832" t="s">
        <v>1240</v>
      </c>
      <c r="L518" s="835">
        <v>58.77</v>
      </c>
      <c r="M518" s="835">
        <v>58.77</v>
      </c>
      <c r="N518" s="832">
        <v>1</v>
      </c>
      <c r="O518" s="836">
        <v>1</v>
      </c>
      <c r="P518" s="835">
        <v>58.77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13</v>
      </c>
      <c r="B519" s="832" t="s">
        <v>1257</v>
      </c>
      <c r="C519" s="832" t="s">
        <v>1263</v>
      </c>
      <c r="D519" s="833" t="s">
        <v>2502</v>
      </c>
      <c r="E519" s="834" t="s">
        <v>1292</v>
      </c>
      <c r="F519" s="832" t="s">
        <v>1258</v>
      </c>
      <c r="G519" s="832" t="s">
        <v>1662</v>
      </c>
      <c r="H519" s="832" t="s">
        <v>586</v>
      </c>
      <c r="I519" s="832" t="s">
        <v>1956</v>
      </c>
      <c r="J519" s="832" t="s">
        <v>1137</v>
      </c>
      <c r="K519" s="832" t="s">
        <v>1957</v>
      </c>
      <c r="L519" s="835">
        <v>84.18</v>
      </c>
      <c r="M519" s="835">
        <v>84.18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13</v>
      </c>
      <c r="B520" s="832" t="s">
        <v>1257</v>
      </c>
      <c r="C520" s="832" t="s">
        <v>1263</v>
      </c>
      <c r="D520" s="833" t="s">
        <v>2502</v>
      </c>
      <c r="E520" s="834" t="s">
        <v>1289</v>
      </c>
      <c r="F520" s="832" t="s">
        <v>1258</v>
      </c>
      <c r="G520" s="832" t="s">
        <v>1293</v>
      </c>
      <c r="H520" s="832" t="s">
        <v>586</v>
      </c>
      <c r="I520" s="832" t="s">
        <v>1294</v>
      </c>
      <c r="J520" s="832" t="s">
        <v>1295</v>
      </c>
      <c r="K520" s="832" t="s">
        <v>1296</v>
      </c>
      <c r="L520" s="835">
        <v>57.76</v>
      </c>
      <c r="M520" s="835">
        <v>462.08</v>
      </c>
      <c r="N520" s="832">
        <v>8</v>
      </c>
      <c r="O520" s="836">
        <v>7</v>
      </c>
      <c r="P520" s="835">
        <v>346.56</v>
      </c>
      <c r="Q520" s="837">
        <v>0.75</v>
      </c>
      <c r="R520" s="832">
        <v>6</v>
      </c>
      <c r="S520" s="837">
        <v>0.75</v>
      </c>
      <c r="T520" s="836">
        <v>6</v>
      </c>
      <c r="U520" s="838">
        <v>0.8571428571428571</v>
      </c>
    </row>
    <row r="521" spans="1:21" ht="14.4" customHeight="1" x14ac:dyDescent="0.3">
      <c r="A521" s="831">
        <v>13</v>
      </c>
      <c r="B521" s="832" t="s">
        <v>1257</v>
      </c>
      <c r="C521" s="832" t="s">
        <v>1263</v>
      </c>
      <c r="D521" s="833" t="s">
        <v>2502</v>
      </c>
      <c r="E521" s="834" t="s">
        <v>1289</v>
      </c>
      <c r="F521" s="832" t="s">
        <v>1258</v>
      </c>
      <c r="G521" s="832" t="s">
        <v>1315</v>
      </c>
      <c r="H521" s="832" t="s">
        <v>586</v>
      </c>
      <c r="I521" s="832" t="s">
        <v>1438</v>
      </c>
      <c r="J521" s="832" t="s">
        <v>642</v>
      </c>
      <c r="K521" s="832" t="s">
        <v>643</v>
      </c>
      <c r="L521" s="835">
        <v>103.8</v>
      </c>
      <c r="M521" s="835">
        <v>311.39999999999998</v>
      </c>
      <c r="N521" s="832">
        <v>3</v>
      </c>
      <c r="O521" s="836">
        <v>2</v>
      </c>
      <c r="P521" s="835">
        <v>103.8</v>
      </c>
      <c r="Q521" s="837">
        <v>0.33333333333333337</v>
      </c>
      <c r="R521" s="832">
        <v>1</v>
      </c>
      <c r="S521" s="837">
        <v>0.33333333333333331</v>
      </c>
      <c r="T521" s="836">
        <v>1</v>
      </c>
      <c r="U521" s="838">
        <v>0.5</v>
      </c>
    </row>
    <row r="522" spans="1:21" ht="14.4" customHeight="1" x14ac:dyDescent="0.3">
      <c r="A522" s="831">
        <v>13</v>
      </c>
      <c r="B522" s="832" t="s">
        <v>1257</v>
      </c>
      <c r="C522" s="832" t="s">
        <v>1263</v>
      </c>
      <c r="D522" s="833" t="s">
        <v>2502</v>
      </c>
      <c r="E522" s="834" t="s">
        <v>1289</v>
      </c>
      <c r="F522" s="832" t="s">
        <v>1258</v>
      </c>
      <c r="G522" s="832" t="s">
        <v>1315</v>
      </c>
      <c r="H522" s="832" t="s">
        <v>651</v>
      </c>
      <c r="I522" s="832" t="s">
        <v>1576</v>
      </c>
      <c r="J522" s="832" t="s">
        <v>1440</v>
      </c>
      <c r="K522" s="832" t="s">
        <v>643</v>
      </c>
      <c r="L522" s="835">
        <v>103.8</v>
      </c>
      <c r="M522" s="835">
        <v>311.39999999999998</v>
      </c>
      <c r="N522" s="832">
        <v>3</v>
      </c>
      <c r="O522" s="836">
        <v>1</v>
      </c>
      <c r="P522" s="835">
        <v>311.39999999999998</v>
      </c>
      <c r="Q522" s="837">
        <v>1</v>
      </c>
      <c r="R522" s="832">
        <v>3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13</v>
      </c>
      <c r="B523" s="832" t="s">
        <v>1257</v>
      </c>
      <c r="C523" s="832" t="s">
        <v>1263</v>
      </c>
      <c r="D523" s="833" t="s">
        <v>2502</v>
      </c>
      <c r="E523" s="834" t="s">
        <v>1289</v>
      </c>
      <c r="F523" s="832" t="s">
        <v>1258</v>
      </c>
      <c r="G523" s="832" t="s">
        <v>1315</v>
      </c>
      <c r="H523" s="832" t="s">
        <v>586</v>
      </c>
      <c r="I523" s="832" t="s">
        <v>1725</v>
      </c>
      <c r="J523" s="832" t="s">
        <v>1726</v>
      </c>
      <c r="K523" s="832" t="s">
        <v>1317</v>
      </c>
      <c r="L523" s="835">
        <v>155.69999999999999</v>
      </c>
      <c r="M523" s="835">
        <v>155.69999999999999</v>
      </c>
      <c r="N523" s="832">
        <v>1</v>
      </c>
      <c r="O523" s="836">
        <v>1</v>
      </c>
      <c r="P523" s="835">
        <v>155.69999999999999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13</v>
      </c>
      <c r="B524" s="832" t="s">
        <v>1257</v>
      </c>
      <c r="C524" s="832" t="s">
        <v>1263</v>
      </c>
      <c r="D524" s="833" t="s">
        <v>2502</v>
      </c>
      <c r="E524" s="834" t="s">
        <v>1289</v>
      </c>
      <c r="F524" s="832" t="s">
        <v>1258</v>
      </c>
      <c r="G524" s="832" t="s">
        <v>1315</v>
      </c>
      <c r="H524" s="832" t="s">
        <v>651</v>
      </c>
      <c r="I524" s="832" t="s">
        <v>2013</v>
      </c>
      <c r="J524" s="832" t="s">
        <v>2014</v>
      </c>
      <c r="K524" s="832" t="s">
        <v>1721</v>
      </c>
      <c r="L524" s="835">
        <v>86.5</v>
      </c>
      <c r="M524" s="835">
        <v>86.5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13</v>
      </c>
      <c r="B525" s="832" t="s">
        <v>1257</v>
      </c>
      <c r="C525" s="832" t="s">
        <v>1263</v>
      </c>
      <c r="D525" s="833" t="s">
        <v>2502</v>
      </c>
      <c r="E525" s="834" t="s">
        <v>1289</v>
      </c>
      <c r="F525" s="832" t="s">
        <v>1258</v>
      </c>
      <c r="G525" s="832" t="s">
        <v>1315</v>
      </c>
      <c r="H525" s="832" t="s">
        <v>586</v>
      </c>
      <c r="I525" s="832" t="s">
        <v>1733</v>
      </c>
      <c r="J525" s="832" t="s">
        <v>1233</v>
      </c>
      <c r="K525" s="832" t="s">
        <v>643</v>
      </c>
      <c r="L525" s="835">
        <v>103.8</v>
      </c>
      <c r="M525" s="835">
        <v>103.8</v>
      </c>
      <c r="N525" s="832">
        <v>1</v>
      </c>
      <c r="O525" s="836">
        <v>1</v>
      </c>
      <c r="P525" s="835">
        <v>103.8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13</v>
      </c>
      <c r="B526" s="832" t="s">
        <v>1257</v>
      </c>
      <c r="C526" s="832" t="s">
        <v>1263</v>
      </c>
      <c r="D526" s="833" t="s">
        <v>2502</v>
      </c>
      <c r="E526" s="834" t="s">
        <v>1289</v>
      </c>
      <c r="F526" s="832" t="s">
        <v>1258</v>
      </c>
      <c r="G526" s="832" t="s">
        <v>2015</v>
      </c>
      <c r="H526" s="832" t="s">
        <v>586</v>
      </c>
      <c r="I526" s="832" t="s">
        <v>2016</v>
      </c>
      <c r="J526" s="832" t="s">
        <v>2017</v>
      </c>
      <c r="K526" s="832" t="s">
        <v>2018</v>
      </c>
      <c r="L526" s="835">
        <v>86.02</v>
      </c>
      <c r="M526" s="835">
        <v>258.06</v>
      </c>
      <c r="N526" s="832">
        <v>3</v>
      </c>
      <c r="O526" s="836">
        <v>2</v>
      </c>
      <c r="P526" s="835">
        <v>172.04</v>
      </c>
      <c r="Q526" s="837">
        <v>0.66666666666666663</v>
      </c>
      <c r="R526" s="832">
        <v>2</v>
      </c>
      <c r="S526" s="837">
        <v>0.66666666666666663</v>
      </c>
      <c r="T526" s="836">
        <v>1</v>
      </c>
      <c r="U526" s="838">
        <v>0.5</v>
      </c>
    </row>
    <row r="527" spans="1:21" ht="14.4" customHeight="1" x14ac:dyDescent="0.3">
      <c r="A527" s="831">
        <v>13</v>
      </c>
      <c r="B527" s="832" t="s">
        <v>1257</v>
      </c>
      <c r="C527" s="832" t="s">
        <v>1263</v>
      </c>
      <c r="D527" s="833" t="s">
        <v>2502</v>
      </c>
      <c r="E527" s="834" t="s">
        <v>1289</v>
      </c>
      <c r="F527" s="832" t="s">
        <v>1258</v>
      </c>
      <c r="G527" s="832" t="s">
        <v>2015</v>
      </c>
      <c r="H527" s="832" t="s">
        <v>586</v>
      </c>
      <c r="I527" s="832" t="s">
        <v>2019</v>
      </c>
      <c r="J527" s="832" t="s">
        <v>2017</v>
      </c>
      <c r="K527" s="832" t="s">
        <v>2020</v>
      </c>
      <c r="L527" s="835">
        <v>86.02</v>
      </c>
      <c r="M527" s="835">
        <v>172.04</v>
      </c>
      <c r="N527" s="832">
        <v>2</v>
      </c>
      <c r="O527" s="836">
        <v>1.5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13</v>
      </c>
      <c r="B528" s="832" t="s">
        <v>1257</v>
      </c>
      <c r="C528" s="832" t="s">
        <v>1263</v>
      </c>
      <c r="D528" s="833" t="s">
        <v>2502</v>
      </c>
      <c r="E528" s="834" t="s">
        <v>1289</v>
      </c>
      <c r="F528" s="832" t="s">
        <v>1258</v>
      </c>
      <c r="G528" s="832" t="s">
        <v>1328</v>
      </c>
      <c r="H528" s="832" t="s">
        <v>586</v>
      </c>
      <c r="I528" s="832" t="s">
        <v>1581</v>
      </c>
      <c r="J528" s="832" t="s">
        <v>1582</v>
      </c>
      <c r="K528" s="832" t="s">
        <v>1583</v>
      </c>
      <c r="L528" s="835">
        <v>42.63</v>
      </c>
      <c r="M528" s="835">
        <v>42.63</v>
      </c>
      <c r="N528" s="832">
        <v>1</v>
      </c>
      <c r="O528" s="836">
        <v>1</v>
      </c>
      <c r="P528" s="835">
        <v>42.63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13</v>
      </c>
      <c r="B529" s="832" t="s">
        <v>1257</v>
      </c>
      <c r="C529" s="832" t="s">
        <v>1263</v>
      </c>
      <c r="D529" s="833" t="s">
        <v>2502</v>
      </c>
      <c r="E529" s="834" t="s">
        <v>1289</v>
      </c>
      <c r="F529" s="832" t="s">
        <v>1258</v>
      </c>
      <c r="G529" s="832" t="s">
        <v>1328</v>
      </c>
      <c r="H529" s="832" t="s">
        <v>651</v>
      </c>
      <c r="I529" s="832" t="s">
        <v>1147</v>
      </c>
      <c r="J529" s="832" t="s">
        <v>1148</v>
      </c>
      <c r="K529" s="832" t="s">
        <v>1149</v>
      </c>
      <c r="L529" s="835">
        <v>170.52</v>
      </c>
      <c r="M529" s="835">
        <v>1023.1200000000001</v>
      </c>
      <c r="N529" s="832">
        <v>6</v>
      </c>
      <c r="O529" s="836">
        <v>1.5</v>
      </c>
      <c r="P529" s="835">
        <v>1023.1200000000001</v>
      </c>
      <c r="Q529" s="837">
        <v>1</v>
      </c>
      <c r="R529" s="832">
        <v>6</v>
      </c>
      <c r="S529" s="837">
        <v>1</v>
      </c>
      <c r="T529" s="836">
        <v>1.5</v>
      </c>
      <c r="U529" s="838">
        <v>1</v>
      </c>
    </row>
    <row r="530" spans="1:21" ht="14.4" customHeight="1" x14ac:dyDescent="0.3">
      <c r="A530" s="831">
        <v>13</v>
      </c>
      <c r="B530" s="832" t="s">
        <v>1257</v>
      </c>
      <c r="C530" s="832" t="s">
        <v>1263</v>
      </c>
      <c r="D530" s="833" t="s">
        <v>2502</v>
      </c>
      <c r="E530" s="834" t="s">
        <v>1289</v>
      </c>
      <c r="F530" s="832" t="s">
        <v>1258</v>
      </c>
      <c r="G530" s="832" t="s">
        <v>1328</v>
      </c>
      <c r="H530" s="832" t="s">
        <v>651</v>
      </c>
      <c r="I530" s="832" t="s">
        <v>1329</v>
      </c>
      <c r="J530" s="832" t="s">
        <v>1148</v>
      </c>
      <c r="K530" s="832" t="s">
        <v>1327</v>
      </c>
      <c r="L530" s="835">
        <v>85.27</v>
      </c>
      <c r="M530" s="835">
        <v>170.54</v>
      </c>
      <c r="N530" s="832">
        <v>2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13</v>
      </c>
      <c r="B531" s="832" t="s">
        <v>1257</v>
      </c>
      <c r="C531" s="832" t="s">
        <v>1263</v>
      </c>
      <c r="D531" s="833" t="s">
        <v>2502</v>
      </c>
      <c r="E531" s="834" t="s">
        <v>1289</v>
      </c>
      <c r="F531" s="832" t="s">
        <v>1258</v>
      </c>
      <c r="G531" s="832" t="s">
        <v>1328</v>
      </c>
      <c r="H531" s="832" t="s">
        <v>651</v>
      </c>
      <c r="I531" s="832" t="s">
        <v>1912</v>
      </c>
      <c r="J531" s="832" t="s">
        <v>1148</v>
      </c>
      <c r="K531" s="832" t="s">
        <v>1913</v>
      </c>
      <c r="L531" s="835">
        <v>272.83</v>
      </c>
      <c r="M531" s="835">
        <v>818.49</v>
      </c>
      <c r="N531" s="832">
        <v>3</v>
      </c>
      <c r="O531" s="836">
        <v>2.5</v>
      </c>
      <c r="P531" s="835">
        <v>818.49</v>
      </c>
      <c r="Q531" s="837">
        <v>1</v>
      </c>
      <c r="R531" s="832">
        <v>3</v>
      </c>
      <c r="S531" s="837">
        <v>1</v>
      </c>
      <c r="T531" s="836">
        <v>2.5</v>
      </c>
      <c r="U531" s="838">
        <v>1</v>
      </c>
    </row>
    <row r="532" spans="1:21" ht="14.4" customHeight="1" x14ac:dyDescent="0.3">
      <c r="A532" s="831">
        <v>13</v>
      </c>
      <c r="B532" s="832" t="s">
        <v>1257</v>
      </c>
      <c r="C532" s="832" t="s">
        <v>1263</v>
      </c>
      <c r="D532" s="833" t="s">
        <v>2502</v>
      </c>
      <c r="E532" s="834" t="s">
        <v>1289</v>
      </c>
      <c r="F532" s="832" t="s">
        <v>1258</v>
      </c>
      <c r="G532" s="832" t="s">
        <v>1328</v>
      </c>
      <c r="H532" s="832" t="s">
        <v>586</v>
      </c>
      <c r="I532" s="832" t="s">
        <v>1914</v>
      </c>
      <c r="J532" s="832" t="s">
        <v>1737</v>
      </c>
      <c r="K532" s="832" t="s">
        <v>1149</v>
      </c>
      <c r="L532" s="835">
        <v>170.52</v>
      </c>
      <c r="M532" s="835">
        <v>1023.1200000000001</v>
      </c>
      <c r="N532" s="832">
        <v>6</v>
      </c>
      <c r="O532" s="836">
        <v>1.5</v>
      </c>
      <c r="P532" s="835">
        <v>341.04</v>
      </c>
      <c r="Q532" s="837">
        <v>0.33333333333333331</v>
      </c>
      <c r="R532" s="832">
        <v>2</v>
      </c>
      <c r="S532" s="837">
        <v>0.33333333333333331</v>
      </c>
      <c r="T532" s="836">
        <v>0.5</v>
      </c>
      <c r="U532" s="838">
        <v>0.33333333333333331</v>
      </c>
    </row>
    <row r="533" spans="1:21" ht="14.4" customHeight="1" x14ac:dyDescent="0.3">
      <c r="A533" s="831">
        <v>13</v>
      </c>
      <c r="B533" s="832" t="s">
        <v>1257</v>
      </c>
      <c r="C533" s="832" t="s">
        <v>1263</v>
      </c>
      <c r="D533" s="833" t="s">
        <v>2502</v>
      </c>
      <c r="E533" s="834" t="s">
        <v>1289</v>
      </c>
      <c r="F533" s="832" t="s">
        <v>1258</v>
      </c>
      <c r="G533" s="832" t="s">
        <v>1584</v>
      </c>
      <c r="H533" s="832" t="s">
        <v>651</v>
      </c>
      <c r="I533" s="832" t="s">
        <v>1917</v>
      </c>
      <c r="J533" s="832" t="s">
        <v>922</v>
      </c>
      <c r="K533" s="832" t="s">
        <v>1916</v>
      </c>
      <c r="L533" s="835">
        <v>176.32</v>
      </c>
      <c r="M533" s="835">
        <v>176.32</v>
      </c>
      <c r="N533" s="832">
        <v>1</v>
      </c>
      <c r="O533" s="836">
        <v>1</v>
      </c>
      <c r="P533" s="835">
        <v>176.32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13</v>
      </c>
      <c r="B534" s="832" t="s">
        <v>1257</v>
      </c>
      <c r="C534" s="832" t="s">
        <v>1263</v>
      </c>
      <c r="D534" s="833" t="s">
        <v>2502</v>
      </c>
      <c r="E534" s="834" t="s">
        <v>1289</v>
      </c>
      <c r="F534" s="832" t="s">
        <v>1258</v>
      </c>
      <c r="G534" s="832" t="s">
        <v>1334</v>
      </c>
      <c r="H534" s="832" t="s">
        <v>586</v>
      </c>
      <c r="I534" s="832" t="s">
        <v>1335</v>
      </c>
      <c r="J534" s="832" t="s">
        <v>1336</v>
      </c>
      <c r="K534" s="832" t="s">
        <v>659</v>
      </c>
      <c r="L534" s="835">
        <v>75.819999999999993</v>
      </c>
      <c r="M534" s="835">
        <v>303.27999999999997</v>
      </c>
      <c r="N534" s="832">
        <v>4</v>
      </c>
      <c r="O534" s="836">
        <v>2</v>
      </c>
      <c r="P534" s="835">
        <v>151.63999999999999</v>
      </c>
      <c r="Q534" s="837">
        <v>0.5</v>
      </c>
      <c r="R534" s="832">
        <v>2</v>
      </c>
      <c r="S534" s="837">
        <v>0.5</v>
      </c>
      <c r="T534" s="836">
        <v>1</v>
      </c>
      <c r="U534" s="838">
        <v>0.5</v>
      </c>
    </row>
    <row r="535" spans="1:21" ht="14.4" customHeight="1" x14ac:dyDescent="0.3">
      <c r="A535" s="831">
        <v>13</v>
      </c>
      <c r="B535" s="832" t="s">
        <v>1257</v>
      </c>
      <c r="C535" s="832" t="s">
        <v>1263</v>
      </c>
      <c r="D535" s="833" t="s">
        <v>2502</v>
      </c>
      <c r="E535" s="834" t="s">
        <v>1289</v>
      </c>
      <c r="F535" s="832" t="s">
        <v>1258</v>
      </c>
      <c r="G535" s="832" t="s">
        <v>1342</v>
      </c>
      <c r="H535" s="832" t="s">
        <v>586</v>
      </c>
      <c r="I535" s="832" t="s">
        <v>2021</v>
      </c>
      <c r="J535" s="832" t="s">
        <v>1351</v>
      </c>
      <c r="K535" s="832" t="s">
        <v>2022</v>
      </c>
      <c r="L535" s="835">
        <v>117.55</v>
      </c>
      <c r="M535" s="835">
        <v>117.55</v>
      </c>
      <c r="N535" s="832">
        <v>1</v>
      </c>
      <c r="O535" s="836">
        <v>1</v>
      </c>
      <c r="P535" s="835">
        <v>117.55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13</v>
      </c>
      <c r="B536" s="832" t="s">
        <v>1257</v>
      </c>
      <c r="C536" s="832" t="s">
        <v>1263</v>
      </c>
      <c r="D536" s="833" t="s">
        <v>2502</v>
      </c>
      <c r="E536" s="834" t="s">
        <v>1289</v>
      </c>
      <c r="F536" s="832" t="s">
        <v>1258</v>
      </c>
      <c r="G536" s="832" t="s">
        <v>1342</v>
      </c>
      <c r="H536" s="832" t="s">
        <v>586</v>
      </c>
      <c r="I536" s="832" t="s">
        <v>1448</v>
      </c>
      <c r="J536" s="832" t="s">
        <v>1351</v>
      </c>
      <c r="K536" s="832" t="s">
        <v>1449</v>
      </c>
      <c r="L536" s="835">
        <v>58.77</v>
      </c>
      <c r="M536" s="835">
        <v>235.08</v>
      </c>
      <c r="N536" s="832">
        <v>4</v>
      </c>
      <c r="O536" s="836">
        <v>3</v>
      </c>
      <c r="P536" s="835">
        <v>58.77</v>
      </c>
      <c r="Q536" s="837">
        <v>0.25</v>
      </c>
      <c r="R536" s="832">
        <v>1</v>
      </c>
      <c r="S536" s="837">
        <v>0.25</v>
      </c>
      <c r="T536" s="836">
        <v>0.5</v>
      </c>
      <c r="U536" s="838">
        <v>0.16666666666666666</v>
      </c>
    </row>
    <row r="537" spans="1:21" ht="14.4" customHeight="1" x14ac:dyDescent="0.3">
      <c r="A537" s="831">
        <v>13</v>
      </c>
      <c r="B537" s="832" t="s">
        <v>1257</v>
      </c>
      <c r="C537" s="832" t="s">
        <v>1263</v>
      </c>
      <c r="D537" s="833" t="s">
        <v>2502</v>
      </c>
      <c r="E537" s="834" t="s">
        <v>1289</v>
      </c>
      <c r="F537" s="832" t="s">
        <v>1258</v>
      </c>
      <c r="G537" s="832" t="s">
        <v>1342</v>
      </c>
      <c r="H537" s="832" t="s">
        <v>586</v>
      </c>
      <c r="I537" s="832" t="s">
        <v>1450</v>
      </c>
      <c r="J537" s="832" t="s">
        <v>1351</v>
      </c>
      <c r="K537" s="832" t="s">
        <v>1451</v>
      </c>
      <c r="L537" s="835">
        <v>88.16</v>
      </c>
      <c r="M537" s="835">
        <v>176.32</v>
      </c>
      <c r="N537" s="832">
        <v>2</v>
      </c>
      <c r="O537" s="836">
        <v>1</v>
      </c>
      <c r="P537" s="835">
        <v>88.16</v>
      </c>
      <c r="Q537" s="837">
        <v>0.5</v>
      </c>
      <c r="R537" s="832">
        <v>1</v>
      </c>
      <c r="S537" s="837">
        <v>0.5</v>
      </c>
      <c r="T537" s="836">
        <v>0.5</v>
      </c>
      <c r="U537" s="838">
        <v>0.5</v>
      </c>
    </row>
    <row r="538" spans="1:21" ht="14.4" customHeight="1" x14ac:dyDescent="0.3">
      <c r="A538" s="831">
        <v>13</v>
      </c>
      <c r="B538" s="832" t="s">
        <v>1257</v>
      </c>
      <c r="C538" s="832" t="s">
        <v>1263</v>
      </c>
      <c r="D538" s="833" t="s">
        <v>2502</v>
      </c>
      <c r="E538" s="834" t="s">
        <v>1289</v>
      </c>
      <c r="F538" s="832" t="s">
        <v>1258</v>
      </c>
      <c r="G538" s="832" t="s">
        <v>1342</v>
      </c>
      <c r="H538" s="832" t="s">
        <v>586</v>
      </c>
      <c r="I538" s="832" t="s">
        <v>1452</v>
      </c>
      <c r="J538" s="832" t="s">
        <v>1351</v>
      </c>
      <c r="K538" s="832" t="s">
        <v>1453</v>
      </c>
      <c r="L538" s="835">
        <v>23.51</v>
      </c>
      <c r="M538" s="835">
        <v>517.21999999999991</v>
      </c>
      <c r="N538" s="832">
        <v>22</v>
      </c>
      <c r="O538" s="836">
        <v>13.5</v>
      </c>
      <c r="P538" s="835">
        <v>258.60999999999996</v>
      </c>
      <c r="Q538" s="837">
        <v>0.5</v>
      </c>
      <c r="R538" s="832">
        <v>11</v>
      </c>
      <c r="S538" s="837">
        <v>0.5</v>
      </c>
      <c r="T538" s="836">
        <v>6.5</v>
      </c>
      <c r="U538" s="838">
        <v>0.48148148148148145</v>
      </c>
    </row>
    <row r="539" spans="1:21" ht="14.4" customHeight="1" x14ac:dyDescent="0.3">
      <c r="A539" s="831">
        <v>13</v>
      </c>
      <c r="B539" s="832" t="s">
        <v>1257</v>
      </c>
      <c r="C539" s="832" t="s">
        <v>1263</v>
      </c>
      <c r="D539" s="833" t="s">
        <v>2502</v>
      </c>
      <c r="E539" s="834" t="s">
        <v>1289</v>
      </c>
      <c r="F539" s="832" t="s">
        <v>1258</v>
      </c>
      <c r="G539" s="832" t="s">
        <v>1342</v>
      </c>
      <c r="H539" s="832" t="s">
        <v>651</v>
      </c>
      <c r="I539" s="832" t="s">
        <v>1353</v>
      </c>
      <c r="J539" s="832" t="s">
        <v>1354</v>
      </c>
      <c r="K539" s="832" t="s">
        <v>1355</v>
      </c>
      <c r="L539" s="835">
        <v>58.77</v>
      </c>
      <c r="M539" s="835">
        <v>1057.8599999999999</v>
      </c>
      <c r="N539" s="832">
        <v>18</v>
      </c>
      <c r="O539" s="836">
        <v>10</v>
      </c>
      <c r="P539" s="835">
        <v>881.54999999999984</v>
      </c>
      <c r="Q539" s="837">
        <v>0.83333333333333326</v>
      </c>
      <c r="R539" s="832">
        <v>15</v>
      </c>
      <c r="S539" s="837">
        <v>0.83333333333333337</v>
      </c>
      <c r="T539" s="836">
        <v>8</v>
      </c>
      <c r="U539" s="838">
        <v>0.8</v>
      </c>
    </row>
    <row r="540" spans="1:21" ht="14.4" customHeight="1" x14ac:dyDescent="0.3">
      <c r="A540" s="831">
        <v>13</v>
      </c>
      <c r="B540" s="832" t="s">
        <v>1257</v>
      </c>
      <c r="C540" s="832" t="s">
        <v>1263</v>
      </c>
      <c r="D540" s="833" t="s">
        <v>2502</v>
      </c>
      <c r="E540" s="834" t="s">
        <v>1289</v>
      </c>
      <c r="F540" s="832" t="s">
        <v>1258</v>
      </c>
      <c r="G540" s="832" t="s">
        <v>1342</v>
      </c>
      <c r="H540" s="832" t="s">
        <v>651</v>
      </c>
      <c r="I540" s="832" t="s">
        <v>2023</v>
      </c>
      <c r="J540" s="832" t="s">
        <v>1354</v>
      </c>
      <c r="K540" s="832" t="s">
        <v>2024</v>
      </c>
      <c r="L540" s="835">
        <v>23.51</v>
      </c>
      <c r="M540" s="835">
        <v>47.02</v>
      </c>
      <c r="N540" s="832">
        <v>2</v>
      </c>
      <c r="O540" s="836">
        <v>1.5</v>
      </c>
      <c r="P540" s="835">
        <v>47.02</v>
      </c>
      <c r="Q540" s="837">
        <v>1</v>
      </c>
      <c r="R540" s="832">
        <v>2</v>
      </c>
      <c r="S540" s="837">
        <v>1</v>
      </c>
      <c r="T540" s="836">
        <v>1.5</v>
      </c>
      <c r="U540" s="838">
        <v>1</v>
      </c>
    </row>
    <row r="541" spans="1:21" ht="14.4" customHeight="1" x14ac:dyDescent="0.3">
      <c r="A541" s="831">
        <v>13</v>
      </c>
      <c r="B541" s="832" t="s">
        <v>1257</v>
      </c>
      <c r="C541" s="832" t="s">
        <v>1263</v>
      </c>
      <c r="D541" s="833" t="s">
        <v>2502</v>
      </c>
      <c r="E541" s="834" t="s">
        <v>1289</v>
      </c>
      <c r="F541" s="832" t="s">
        <v>1258</v>
      </c>
      <c r="G541" s="832" t="s">
        <v>1342</v>
      </c>
      <c r="H541" s="832" t="s">
        <v>586</v>
      </c>
      <c r="I541" s="832" t="s">
        <v>2025</v>
      </c>
      <c r="J541" s="832" t="s">
        <v>1351</v>
      </c>
      <c r="K541" s="832" t="s">
        <v>2026</v>
      </c>
      <c r="L541" s="835">
        <v>230.51</v>
      </c>
      <c r="M541" s="835">
        <v>230.51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13</v>
      </c>
      <c r="B542" s="832" t="s">
        <v>1257</v>
      </c>
      <c r="C542" s="832" t="s">
        <v>1263</v>
      </c>
      <c r="D542" s="833" t="s">
        <v>2502</v>
      </c>
      <c r="E542" s="834" t="s">
        <v>1289</v>
      </c>
      <c r="F542" s="832" t="s">
        <v>1258</v>
      </c>
      <c r="G542" s="832" t="s">
        <v>1342</v>
      </c>
      <c r="H542" s="832" t="s">
        <v>651</v>
      </c>
      <c r="I542" s="832" t="s">
        <v>1356</v>
      </c>
      <c r="J542" s="832" t="s">
        <v>1354</v>
      </c>
      <c r="K542" s="832" t="s">
        <v>1357</v>
      </c>
      <c r="L542" s="835">
        <v>97.96</v>
      </c>
      <c r="M542" s="835">
        <v>979.60000000000014</v>
      </c>
      <c r="N542" s="832">
        <v>10</v>
      </c>
      <c r="O542" s="836">
        <v>6</v>
      </c>
      <c r="P542" s="835">
        <v>881.6400000000001</v>
      </c>
      <c r="Q542" s="837">
        <v>0.9</v>
      </c>
      <c r="R542" s="832">
        <v>9</v>
      </c>
      <c r="S542" s="837">
        <v>0.9</v>
      </c>
      <c r="T542" s="836">
        <v>5.5</v>
      </c>
      <c r="U542" s="838">
        <v>0.91666666666666663</v>
      </c>
    </row>
    <row r="543" spans="1:21" ht="14.4" customHeight="1" x14ac:dyDescent="0.3">
      <c r="A543" s="831">
        <v>13</v>
      </c>
      <c r="B543" s="832" t="s">
        <v>1257</v>
      </c>
      <c r="C543" s="832" t="s">
        <v>1263</v>
      </c>
      <c r="D543" s="833" t="s">
        <v>2502</v>
      </c>
      <c r="E543" s="834" t="s">
        <v>1289</v>
      </c>
      <c r="F543" s="832" t="s">
        <v>1258</v>
      </c>
      <c r="G543" s="832" t="s">
        <v>1342</v>
      </c>
      <c r="H543" s="832" t="s">
        <v>651</v>
      </c>
      <c r="I543" s="832" t="s">
        <v>1358</v>
      </c>
      <c r="J543" s="832" t="s">
        <v>1354</v>
      </c>
      <c r="K543" s="832" t="s">
        <v>1359</v>
      </c>
      <c r="L543" s="835">
        <v>19.59</v>
      </c>
      <c r="M543" s="835">
        <v>19.59</v>
      </c>
      <c r="N543" s="832">
        <v>1</v>
      </c>
      <c r="O543" s="836">
        <v>0.5</v>
      </c>
      <c r="P543" s="835">
        <v>19.59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13</v>
      </c>
      <c r="B544" s="832" t="s">
        <v>1257</v>
      </c>
      <c r="C544" s="832" t="s">
        <v>1263</v>
      </c>
      <c r="D544" s="833" t="s">
        <v>2502</v>
      </c>
      <c r="E544" s="834" t="s">
        <v>1289</v>
      </c>
      <c r="F544" s="832" t="s">
        <v>1258</v>
      </c>
      <c r="G544" s="832" t="s">
        <v>1360</v>
      </c>
      <c r="H544" s="832" t="s">
        <v>586</v>
      </c>
      <c r="I544" s="832" t="s">
        <v>1361</v>
      </c>
      <c r="J544" s="832" t="s">
        <v>679</v>
      </c>
      <c r="K544" s="832" t="s">
        <v>1362</v>
      </c>
      <c r="L544" s="835">
        <v>85.15</v>
      </c>
      <c r="M544" s="835">
        <v>170.3</v>
      </c>
      <c r="N544" s="832">
        <v>2</v>
      </c>
      <c r="O544" s="836">
        <v>0.5</v>
      </c>
      <c r="P544" s="835">
        <v>170.3</v>
      </c>
      <c r="Q544" s="837">
        <v>1</v>
      </c>
      <c r="R544" s="832">
        <v>2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13</v>
      </c>
      <c r="B545" s="832" t="s">
        <v>1257</v>
      </c>
      <c r="C545" s="832" t="s">
        <v>1263</v>
      </c>
      <c r="D545" s="833" t="s">
        <v>2502</v>
      </c>
      <c r="E545" s="834" t="s">
        <v>1289</v>
      </c>
      <c r="F545" s="832" t="s">
        <v>1258</v>
      </c>
      <c r="G545" s="832" t="s">
        <v>1360</v>
      </c>
      <c r="H545" s="832" t="s">
        <v>586</v>
      </c>
      <c r="I545" s="832" t="s">
        <v>1363</v>
      </c>
      <c r="J545" s="832" t="s">
        <v>840</v>
      </c>
      <c r="K545" s="832" t="s">
        <v>1364</v>
      </c>
      <c r="L545" s="835">
        <v>147.85</v>
      </c>
      <c r="M545" s="835">
        <v>3844.0999999999985</v>
      </c>
      <c r="N545" s="832">
        <v>26</v>
      </c>
      <c r="O545" s="836">
        <v>20</v>
      </c>
      <c r="P545" s="835">
        <v>3548.3999999999987</v>
      </c>
      <c r="Q545" s="837">
        <v>0.92307692307692313</v>
      </c>
      <c r="R545" s="832">
        <v>24</v>
      </c>
      <c r="S545" s="837">
        <v>0.92307692307692313</v>
      </c>
      <c r="T545" s="836">
        <v>18</v>
      </c>
      <c r="U545" s="838">
        <v>0.9</v>
      </c>
    </row>
    <row r="546" spans="1:21" ht="14.4" customHeight="1" x14ac:dyDescent="0.3">
      <c r="A546" s="831">
        <v>13</v>
      </c>
      <c r="B546" s="832" t="s">
        <v>1257</v>
      </c>
      <c r="C546" s="832" t="s">
        <v>1263</v>
      </c>
      <c r="D546" s="833" t="s">
        <v>2502</v>
      </c>
      <c r="E546" s="834" t="s">
        <v>1289</v>
      </c>
      <c r="F546" s="832" t="s">
        <v>1258</v>
      </c>
      <c r="G546" s="832" t="s">
        <v>1360</v>
      </c>
      <c r="H546" s="832" t="s">
        <v>586</v>
      </c>
      <c r="I546" s="832" t="s">
        <v>2027</v>
      </c>
      <c r="J546" s="832" t="s">
        <v>840</v>
      </c>
      <c r="K546" s="832" t="s">
        <v>1364</v>
      </c>
      <c r="L546" s="835">
        <v>147.85</v>
      </c>
      <c r="M546" s="835">
        <v>147.85</v>
      </c>
      <c r="N546" s="832">
        <v>1</v>
      </c>
      <c r="O546" s="836">
        <v>0.5</v>
      </c>
      <c r="P546" s="835">
        <v>147.85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13</v>
      </c>
      <c r="B547" s="832" t="s">
        <v>1257</v>
      </c>
      <c r="C547" s="832" t="s">
        <v>1263</v>
      </c>
      <c r="D547" s="833" t="s">
        <v>2502</v>
      </c>
      <c r="E547" s="834" t="s">
        <v>1289</v>
      </c>
      <c r="F547" s="832" t="s">
        <v>1258</v>
      </c>
      <c r="G547" s="832" t="s">
        <v>1365</v>
      </c>
      <c r="H547" s="832" t="s">
        <v>586</v>
      </c>
      <c r="I547" s="832" t="s">
        <v>1366</v>
      </c>
      <c r="J547" s="832" t="s">
        <v>1367</v>
      </c>
      <c r="K547" s="832" t="s">
        <v>1368</v>
      </c>
      <c r="L547" s="835">
        <v>0</v>
      </c>
      <c r="M547" s="835">
        <v>0</v>
      </c>
      <c r="N547" s="832">
        <v>12</v>
      </c>
      <c r="O547" s="836">
        <v>8</v>
      </c>
      <c r="P547" s="835">
        <v>0</v>
      </c>
      <c r="Q547" s="837"/>
      <c r="R547" s="832">
        <v>10</v>
      </c>
      <c r="S547" s="837">
        <v>0.83333333333333337</v>
      </c>
      <c r="T547" s="836">
        <v>6.5</v>
      </c>
      <c r="U547" s="838">
        <v>0.8125</v>
      </c>
    </row>
    <row r="548" spans="1:21" ht="14.4" customHeight="1" x14ac:dyDescent="0.3">
      <c r="A548" s="831">
        <v>13</v>
      </c>
      <c r="B548" s="832" t="s">
        <v>1257</v>
      </c>
      <c r="C548" s="832" t="s">
        <v>1263</v>
      </c>
      <c r="D548" s="833" t="s">
        <v>2502</v>
      </c>
      <c r="E548" s="834" t="s">
        <v>1289</v>
      </c>
      <c r="F548" s="832" t="s">
        <v>1258</v>
      </c>
      <c r="G548" s="832" t="s">
        <v>1365</v>
      </c>
      <c r="H548" s="832" t="s">
        <v>586</v>
      </c>
      <c r="I548" s="832" t="s">
        <v>1369</v>
      </c>
      <c r="J548" s="832" t="s">
        <v>804</v>
      </c>
      <c r="K548" s="832" t="s">
        <v>805</v>
      </c>
      <c r="L548" s="835">
        <v>42.05</v>
      </c>
      <c r="M548" s="835">
        <v>252.29999999999998</v>
      </c>
      <c r="N548" s="832">
        <v>6</v>
      </c>
      <c r="O548" s="836">
        <v>5</v>
      </c>
      <c r="P548" s="835">
        <v>168.2</v>
      </c>
      <c r="Q548" s="837">
        <v>0.66666666666666663</v>
      </c>
      <c r="R548" s="832">
        <v>4</v>
      </c>
      <c r="S548" s="837">
        <v>0.66666666666666663</v>
      </c>
      <c r="T548" s="836">
        <v>3</v>
      </c>
      <c r="U548" s="838">
        <v>0.6</v>
      </c>
    </row>
    <row r="549" spans="1:21" ht="14.4" customHeight="1" x14ac:dyDescent="0.3">
      <c r="A549" s="831">
        <v>13</v>
      </c>
      <c r="B549" s="832" t="s">
        <v>1257</v>
      </c>
      <c r="C549" s="832" t="s">
        <v>1263</v>
      </c>
      <c r="D549" s="833" t="s">
        <v>2502</v>
      </c>
      <c r="E549" s="834" t="s">
        <v>1289</v>
      </c>
      <c r="F549" s="832" t="s">
        <v>1258</v>
      </c>
      <c r="G549" s="832" t="s">
        <v>1365</v>
      </c>
      <c r="H549" s="832" t="s">
        <v>586</v>
      </c>
      <c r="I549" s="832" t="s">
        <v>2028</v>
      </c>
      <c r="J549" s="832" t="s">
        <v>804</v>
      </c>
      <c r="K549" s="832" t="s">
        <v>806</v>
      </c>
      <c r="L549" s="835">
        <v>42.05</v>
      </c>
      <c r="M549" s="835">
        <v>84.1</v>
      </c>
      <c r="N549" s="832">
        <v>2</v>
      </c>
      <c r="O549" s="836">
        <v>1</v>
      </c>
      <c r="P549" s="835">
        <v>84.1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13</v>
      </c>
      <c r="B550" s="832" t="s">
        <v>1257</v>
      </c>
      <c r="C550" s="832" t="s">
        <v>1263</v>
      </c>
      <c r="D550" s="833" t="s">
        <v>2502</v>
      </c>
      <c r="E550" s="834" t="s">
        <v>1289</v>
      </c>
      <c r="F550" s="832" t="s">
        <v>1258</v>
      </c>
      <c r="G550" s="832" t="s">
        <v>1462</v>
      </c>
      <c r="H550" s="832" t="s">
        <v>586</v>
      </c>
      <c r="I550" s="832" t="s">
        <v>1463</v>
      </c>
      <c r="J550" s="832" t="s">
        <v>1464</v>
      </c>
      <c r="K550" s="832" t="s">
        <v>1465</v>
      </c>
      <c r="L550" s="835">
        <v>140.96</v>
      </c>
      <c r="M550" s="835">
        <v>140.96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13</v>
      </c>
      <c r="B551" s="832" t="s">
        <v>1257</v>
      </c>
      <c r="C551" s="832" t="s">
        <v>1263</v>
      </c>
      <c r="D551" s="833" t="s">
        <v>2502</v>
      </c>
      <c r="E551" s="834" t="s">
        <v>1289</v>
      </c>
      <c r="F551" s="832" t="s">
        <v>1258</v>
      </c>
      <c r="G551" s="832" t="s">
        <v>1462</v>
      </c>
      <c r="H551" s="832" t="s">
        <v>586</v>
      </c>
      <c r="I551" s="832" t="s">
        <v>1921</v>
      </c>
      <c r="J551" s="832" t="s">
        <v>1464</v>
      </c>
      <c r="K551" s="832" t="s">
        <v>1465</v>
      </c>
      <c r="L551" s="835">
        <v>140.96</v>
      </c>
      <c r="M551" s="835">
        <v>140.96</v>
      </c>
      <c r="N551" s="832">
        <v>1</v>
      </c>
      <c r="O551" s="836">
        <v>1</v>
      </c>
      <c r="P551" s="835">
        <v>140.96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13</v>
      </c>
      <c r="B552" s="832" t="s">
        <v>1257</v>
      </c>
      <c r="C552" s="832" t="s">
        <v>1263</v>
      </c>
      <c r="D552" s="833" t="s">
        <v>2502</v>
      </c>
      <c r="E552" s="834" t="s">
        <v>1289</v>
      </c>
      <c r="F552" s="832" t="s">
        <v>1258</v>
      </c>
      <c r="G552" s="832" t="s">
        <v>2029</v>
      </c>
      <c r="H552" s="832" t="s">
        <v>586</v>
      </c>
      <c r="I552" s="832" t="s">
        <v>2030</v>
      </c>
      <c r="J552" s="832" t="s">
        <v>2031</v>
      </c>
      <c r="K552" s="832" t="s">
        <v>2032</v>
      </c>
      <c r="L552" s="835">
        <v>176.32</v>
      </c>
      <c r="M552" s="835">
        <v>176.32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13</v>
      </c>
      <c r="B553" s="832" t="s">
        <v>1257</v>
      </c>
      <c r="C553" s="832" t="s">
        <v>1263</v>
      </c>
      <c r="D553" s="833" t="s">
        <v>2502</v>
      </c>
      <c r="E553" s="834" t="s">
        <v>1289</v>
      </c>
      <c r="F553" s="832" t="s">
        <v>1258</v>
      </c>
      <c r="G553" s="832" t="s">
        <v>1382</v>
      </c>
      <c r="H553" s="832" t="s">
        <v>586</v>
      </c>
      <c r="I553" s="832" t="s">
        <v>1383</v>
      </c>
      <c r="J553" s="832" t="s">
        <v>1384</v>
      </c>
      <c r="K553" s="832" t="s">
        <v>1385</v>
      </c>
      <c r="L553" s="835">
        <v>121.07</v>
      </c>
      <c r="M553" s="835">
        <v>484.28</v>
      </c>
      <c r="N553" s="832">
        <v>4</v>
      </c>
      <c r="O553" s="836">
        <v>1.5</v>
      </c>
      <c r="P553" s="835">
        <v>121.07</v>
      </c>
      <c r="Q553" s="837">
        <v>0.25</v>
      </c>
      <c r="R553" s="832">
        <v>1</v>
      </c>
      <c r="S553" s="837">
        <v>0.25</v>
      </c>
      <c r="T553" s="836">
        <v>0.5</v>
      </c>
      <c r="U553" s="838">
        <v>0.33333333333333331</v>
      </c>
    </row>
    <row r="554" spans="1:21" ht="14.4" customHeight="1" x14ac:dyDescent="0.3">
      <c r="A554" s="831">
        <v>13</v>
      </c>
      <c r="B554" s="832" t="s">
        <v>1257</v>
      </c>
      <c r="C554" s="832" t="s">
        <v>1263</v>
      </c>
      <c r="D554" s="833" t="s">
        <v>2502</v>
      </c>
      <c r="E554" s="834" t="s">
        <v>1289</v>
      </c>
      <c r="F554" s="832" t="s">
        <v>1258</v>
      </c>
      <c r="G554" s="832" t="s">
        <v>1478</v>
      </c>
      <c r="H554" s="832" t="s">
        <v>586</v>
      </c>
      <c r="I554" s="832" t="s">
        <v>1479</v>
      </c>
      <c r="J554" s="832" t="s">
        <v>973</v>
      </c>
      <c r="K554" s="832" t="s">
        <v>1480</v>
      </c>
      <c r="L554" s="835">
        <v>48.09</v>
      </c>
      <c r="M554" s="835">
        <v>48.09</v>
      </c>
      <c r="N554" s="832">
        <v>1</v>
      </c>
      <c r="O554" s="836">
        <v>1</v>
      </c>
      <c r="P554" s="835">
        <v>48.09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13</v>
      </c>
      <c r="B555" s="832" t="s">
        <v>1257</v>
      </c>
      <c r="C555" s="832" t="s">
        <v>1263</v>
      </c>
      <c r="D555" s="833" t="s">
        <v>2502</v>
      </c>
      <c r="E555" s="834" t="s">
        <v>1289</v>
      </c>
      <c r="F555" s="832" t="s">
        <v>1258</v>
      </c>
      <c r="G555" s="832" t="s">
        <v>1478</v>
      </c>
      <c r="H555" s="832" t="s">
        <v>586</v>
      </c>
      <c r="I555" s="832" t="s">
        <v>1479</v>
      </c>
      <c r="J555" s="832" t="s">
        <v>973</v>
      </c>
      <c r="K555" s="832" t="s">
        <v>1480</v>
      </c>
      <c r="L555" s="835">
        <v>42.14</v>
      </c>
      <c r="M555" s="835">
        <v>84.28</v>
      </c>
      <c r="N555" s="832">
        <v>2</v>
      </c>
      <c r="O555" s="836">
        <v>2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13</v>
      </c>
      <c r="B556" s="832" t="s">
        <v>1257</v>
      </c>
      <c r="C556" s="832" t="s">
        <v>1263</v>
      </c>
      <c r="D556" s="833" t="s">
        <v>2502</v>
      </c>
      <c r="E556" s="834" t="s">
        <v>1289</v>
      </c>
      <c r="F556" s="832" t="s">
        <v>1258</v>
      </c>
      <c r="G556" s="832" t="s">
        <v>1478</v>
      </c>
      <c r="H556" s="832" t="s">
        <v>586</v>
      </c>
      <c r="I556" s="832" t="s">
        <v>1481</v>
      </c>
      <c r="J556" s="832" t="s">
        <v>1024</v>
      </c>
      <c r="K556" s="832" t="s">
        <v>1482</v>
      </c>
      <c r="L556" s="835">
        <v>89.91</v>
      </c>
      <c r="M556" s="835">
        <v>89.91</v>
      </c>
      <c r="N556" s="832">
        <v>1</v>
      </c>
      <c r="O556" s="836">
        <v>1</v>
      </c>
      <c r="P556" s="835">
        <v>89.91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13</v>
      </c>
      <c r="B557" s="832" t="s">
        <v>1257</v>
      </c>
      <c r="C557" s="832" t="s">
        <v>1263</v>
      </c>
      <c r="D557" s="833" t="s">
        <v>2502</v>
      </c>
      <c r="E557" s="834" t="s">
        <v>1289</v>
      </c>
      <c r="F557" s="832" t="s">
        <v>1258</v>
      </c>
      <c r="G557" s="832" t="s">
        <v>2033</v>
      </c>
      <c r="H557" s="832" t="s">
        <v>586</v>
      </c>
      <c r="I557" s="832" t="s">
        <v>2034</v>
      </c>
      <c r="J557" s="832" t="s">
        <v>690</v>
      </c>
      <c r="K557" s="832" t="s">
        <v>2035</v>
      </c>
      <c r="L557" s="835">
        <v>27.28</v>
      </c>
      <c r="M557" s="835">
        <v>54.56</v>
      </c>
      <c r="N557" s="832">
        <v>2</v>
      </c>
      <c r="O557" s="836">
        <v>2</v>
      </c>
      <c r="P557" s="835">
        <v>54.56</v>
      </c>
      <c r="Q557" s="837">
        <v>1</v>
      </c>
      <c r="R557" s="832">
        <v>2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13</v>
      </c>
      <c r="B558" s="832" t="s">
        <v>1257</v>
      </c>
      <c r="C558" s="832" t="s">
        <v>1263</v>
      </c>
      <c r="D558" s="833" t="s">
        <v>2502</v>
      </c>
      <c r="E558" s="834" t="s">
        <v>1289</v>
      </c>
      <c r="F558" s="832" t="s">
        <v>1258</v>
      </c>
      <c r="G558" s="832" t="s">
        <v>2036</v>
      </c>
      <c r="H558" s="832" t="s">
        <v>586</v>
      </c>
      <c r="I558" s="832" t="s">
        <v>2037</v>
      </c>
      <c r="J558" s="832" t="s">
        <v>2038</v>
      </c>
      <c r="K558" s="832" t="s">
        <v>2039</v>
      </c>
      <c r="L558" s="835">
        <v>347.84</v>
      </c>
      <c r="M558" s="835">
        <v>347.84</v>
      </c>
      <c r="N558" s="832">
        <v>1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13</v>
      </c>
      <c r="B559" s="832" t="s">
        <v>1257</v>
      </c>
      <c r="C559" s="832" t="s">
        <v>1263</v>
      </c>
      <c r="D559" s="833" t="s">
        <v>2502</v>
      </c>
      <c r="E559" s="834" t="s">
        <v>1289</v>
      </c>
      <c r="F559" s="832" t="s">
        <v>1258</v>
      </c>
      <c r="G559" s="832" t="s">
        <v>2036</v>
      </c>
      <c r="H559" s="832" t="s">
        <v>586</v>
      </c>
      <c r="I559" s="832" t="s">
        <v>2040</v>
      </c>
      <c r="J559" s="832" t="s">
        <v>2041</v>
      </c>
      <c r="K559" s="832" t="s">
        <v>2042</v>
      </c>
      <c r="L559" s="835">
        <v>217.4</v>
      </c>
      <c r="M559" s="835">
        <v>217.4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13</v>
      </c>
      <c r="B560" s="832" t="s">
        <v>1257</v>
      </c>
      <c r="C560" s="832" t="s">
        <v>1263</v>
      </c>
      <c r="D560" s="833" t="s">
        <v>2502</v>
      </c>
      <c r="E560" s="834" t="s">
        <v>1289</v>
      </c>
      <c r="F560" s="832" t="s">
        <v>1258</v>
      </c>
      <c r="G560" s="832" t="s">
        <v>2043</v>
      </c>
      <c r="H560" s="832" t="s">
        <v>586</v>
      </c>
      <c r="I560" s="832" t="s">
        <v>2044</v>
      </c>
      <c r="J560" s="832" t="s">
        <v>2045</v>
      </c>
      <c r="K560" s="832" t="s">
        <v>2046</v>
      </c>
      <c r="L560" s="835">
        <v>63.47</v>
      </c>
      <c r="M560" s="835">
        <v>63.47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13</v>
      </c>
      <c r="B561" s="832" t="s">
        <v>1257</v>
      </c>
      <c r="C561" s="832" t="s">
        <v>1263</v>
      </c>
      <c r="D561" s="833" t="s">
        <v>2502</v>
      </c>
      <c r="E561" s="834" t="s">
        <v>1289</v>
      </c>
      <c r="F561" s="832" t="s">
        <v>1258</v>
      </c>
      <c r="G561" s="832" t="s">
        <v>1386</v>
      </c>
      <c r="H561" s="832" t="s">
        <v>586</v>
      </c>
      <c r="I561" s="832" t="s">
        <v>1387</v>
      </c>
      <c r="J561" s="832" t="s">
        <v>1388</v>
      </c>
      <c r="K561" s="832" t="s">
        <v>1389</v>
      </c>
      <c r="L561" s="835">
        <v>111.72</v>
      </c>
      <c r="M561" s="835">
        <v>111.72</v>
      </c>
      <c r="N561" s="832">
        <v>1</v>
      </c>
      <c r="O561" s="836">
        <v>0.5</v>
      </c>
      <c r="P561" s="835">
        <v>111.72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13</v>
      </c>
      <c r="B562" s="832" t="s">
        <v>1257</v>
      </c>
      <c r="C562" s="832" t="s">
        <v>1263</v>
      </c>
      <c r="D562" s="833" t="s">
        <v>2502</v>
      </c>
      <c r="E562" s="834" t="s">
        <v>1289</v>
      </c>
      <c r="F562" s="832" t="s">
        <v>1258</v>
      </c>
      <c r="G562" s="832" t="s">
        <v>1840</v>
      </c>
      <c r="H562" s="832" t="s">
        <v>586</v>
      </c>
      <c r="I562" s="832" t="s">
        <v>1841</v>
      </c>
      <c r="J562" s="832" t="s">
        <v>1842</v>
      </c>
      <c r="K562" s="832" t="s">
        <v>1843</v>
      </c>
      <c r="L562" s="835">
        <v>132.97999999999999</v>
      </c>
      <c r="M562" s="835">
        <v>531.91999999999996</v>
      </c>
      <c r="N562" s="832">
        <v>4</v>
      </c>
      <c r="O562" s="836">
        <v>1.5</v>
      </c>
      <c r="P562" s="835">
        <v>265.95999999999998</v>
      </c>
      <c r="Q562" s="837">
        <v>0.5</v>
      </c>
      <c r="R562" s="832">
        <v>2</v>
      </c>
      <c r="S562" s="837">
        <v>0.5</v>
      </c>
      <c r="T562" s="836">
        <v>0.5</v>
      </c>
      <c r="U562" s="838">
        <v>0.33333333333333331</v>
      </c>
    </row>
    <row r="563" spans="1:21" ht="14.4" customHeight="1" x14ac:dyDescent="0.3">
      <c r="A563" s="831">
        <v>13</v>
      </c>
      <c r="B563" s="832" t="s">
        <v>1257</v>
      </c>
      <c r="C563" s="832" t="s">
        <v>1263</v>
      </c>
      <c r="D563" s="833" t="s">
        <v>2502</v>
      </c>
      <c r="E563" s="834" t="s">
        <v>1289</v>
      </c>
      <c r="F563" s="832" t="s">
        <v>1258</v>
      </c>
      <c r="G563" s="832" t="s">
        <v>2047</v>
      </c>
      <c r="H563" s="832" t="s">
        <v>586</v>
      </c>
      <c r="I563" s="832" t="s">
        <v>2048</v>
      </c>
      <c r="J563" s="832" t="s">
        <v>2049</v>
      </c>
      <c r="K563" s="832" t="s">
        <v>2050</v>
      </c>
      <c r="L563" s="835">
        <v>69.59</v>
      </c>
      <c r="M563" s="835">
        <v>139.18</v>
      </c>
      <c r="N563" s="832">
        <v>2</v>
      </c>
      <c r="O563" s="836">
        <v>2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13</v>
      </c>
      <c r="B564" s="832" t="s">
        <v>1257</v>
      </c>
      <c r="C564" s="832" t="s">
        <v>1263</v>
      </c>
      <c r="D564" s="833" t="s">
        <v>2502</v>
      </c>
      <c r="E564" s="834" t="s">
        <v>1289</v>
      </c>
      <c r="F564" s="832" t="s">
        <v>1258</v>
      </c>
      <c r="G564" s="832" t="s">
        <v>1800</v>
      </c>
      <c r="H564" s="832" t="s">
        <v>586</v>
      </c>
      <c r="I564" s="832" t="s">
        <v>1801</v>
      </c>
      <c r="J564" s="832" t="s">
        <v>1802</v>
      </c>
      <c r="K564" s="832" t="s">
        <v>1455</v>
      </c>
      <c r="L564" s="835">
        <v>176.32</v>
      </c>
      <c r="M564" s="835">
        <v>176.32</v>
      </c>
      <c r="N564" s="832">
        <v>1</v>
      </c>
      <c r="O564" s="836">
        <v>0.5</v>
      </c>
      <c r="P564" s="835">
        <v>176.32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13</v>
      </c>
      <c r="B565" s="832" t="s">
        <v>1257</v>
      </c>
      <c r="C565" s="832" t="s">
        <v>1263</v>
      </c>
      <c r="D565" s="833" t="s">
        <v>2502</v>
      </c>
      <c r="E565" s="834" t="s">
        <v>1289</v>
      </c>
      <c r="F565" s="832" t="s">
        <v>1258</v>
      </c>
      <c r="G565" s="832" t="s">
        <v>1877</v>
      </c>
      <c r="H565" s="832" t="s">
        <v>651</v>
      </c>
      <c r="I565" s="832" t="s">
        <v>1878</v>
      </c>
      <c r="J565" s="832" t="s">
        <v>721</v>
      </c>
      <c r="K565" s="832" t="s">
        <v>1222</v>
      </c>
      <c r="L565" s="835">
        <v>58.77</v>
      </c>
      <c r="M565" s="835">
        <v>117.54</v>
      </c>
      <c r="N565" s="832">
        <v>2</v>
      </c>
      <c r="O565" s="836">
        <v>1.5</v>
      </c>
      <c r="P565" s="835">
        <v>58.77</v>
      </c>
      <c r="Q565" s="837">
        <v>0.5</v>
      </c>
      <c r="R565" s="832">
        <v>1</v>
      </c>
      <c r="S565" s="837">
        <v>0.5</v>
      </c>
      <c r="T565" s="836">
        <v>1</v>
      </c>
      <c r="U565" s="838">
        <v>0.66666666666666663</v>
      </c>
    </row>
    <row r="566" spans="1:21" ht="14.4" customHeight="1" x14ac:dyDescent="0.3">
      <c r="A566" s="831">
        <v>13</v>
      </c>
      <c r="B566" s="832" t="s">
        <v>1257</v>
      </c>
      <c r="C566" s="832" t="s">
        <v>1263</v>
      </c>
      <c r="D566" s="833" t="s">
        <v>2502</v>
      </c>
      <c r="E566" s="834" t="s">
        <v>1289</v>
      </c>
      <c r="F566" s="832" t="s">
        <v>1258</v>
      </c>
      <c r="G566" s="832" t="s">
        <v>2051</v>
      </c>
      <c r="H566" s="832" t="s">
        <v>651</v>
      </c>
      <c r="I566" s="832" t="s">
        <v>1125</v>
      </c>
      <c r="J566" s="832" t="s">
        <v>862</v>
      </c>
      <c r="K566" s="832" t="s">
        <v>1126</v>
      </c>
      <c r="L566" s="835">
        <v>13.37</v>
      </c>
      <c r="M566" s="835">
        <v>280.77</v>
      </c>
      <c r="N566" s="832">
        <v>21</v>
      </c>
      <c r="O566" s="836">
        <v>2.5</v>
      </c>
      <c r="P566" s="835">
        <v>13.37</v>
      </c>
      <c r="Q566" s="837">
        <v>4.7619047619047616E-2</v>
      </c>
      <c r="R566" s="832">
        <v>1</v>
      </c>
      <c r="S566" s="837">
        <v>4.7619047619047616E-2</v>
      </c>
      <c r="T566" s="836">
        <v>1</v>
      </c>
      <c r="U566" s="838">
        <v>0.4</v>
      </c>
    </row>
    <row r="567" spans="1:21" ht="14.4" customHeight="1" x14ac:dyDescent="0.3">
      <c r="A567" s="831">
        <v>13</v>
      </c>
      <c r="B567" s="832" t="s">
        <v>1257</v>
      </c>
      <c r="C567" s="832" t="s">
        <v>1263</v>
      </c>
      <c r="D567" s="833" t="s">
        <v>2502</v>
      </c>
      <c r="E567" s="834" t="s">
        <v>1289</v>
      </c>
      <c r="F567" s="832" t="s">
        <v>1258</v>
      </c>
      <c r="G567" s="832" t="s">
        <v>1394</v>
      </c>
      <c r="H567" s="832" t="s">
        <v>586</v>
      </c>
      <c r="I567" s="832" t="s">
        <v>1848</v>
      </c>
      <c r="J567" s="832" t="s">
        <v>1849</v>
      </c>
      <c r="K567" s="832" t="s">
        <v>1850</v>
      </c>
      <c r="L567" s="835">
        <v>141.25</v>
      </c>
      <c r="M567" s="835">
        <v>282.5</v>
      </c>
      <c r="N567" s="832">
        <v>2</v>
      </c>
      <c r="O567" s="836">
        <v>1.5</v>
      </c>
      <c r="P567" s="835">
        <v>282.5</v>
      </c>
      <c r="Q567" s="837">
        <v>1</v>
      </c>
      <c r="R567" s="832">
        <v>2</v>
      </c>
      <c r="S567" s="837">
        <v>1</v>
      </c>
      <c r="T567" s="836">
        <v>1.5</v>
      </c>
      <c r="U567" s="838">
        <v>1</v>
      </c>
    </row>
    <row r="568" spans="1:21" ht="14.4" customHeight="1" x14ac:dyDescent="0.3">
      <c r="A568" s="831">
        <v>13</v>
      </c>
      <c r="B568" s="832" t="s">
        <v>1257</v>
      </c>
      <c r="C568" s="832" t="s">
        <v>1263</v>
      </c>
      <c r="D568" s="833" t="s">
        <v>2502</v>
      </c>
      <c r="E568" s="834" t="s">
        <v>1289</v>
      </c>
      <c r="F568" s="832" t="s">
        <v>1258</v>
      </c>
      <c r="G568" s="832" t="s">
        <v>1394</v>
      </c>
      <c r="H568" s="832" t="s">
        <v>651</v>
      </c>
      <c r="I568" s="832" t="s">
        <v>1395</v>
      </c>
      <c r="J568" s="832" t="s">
        <v>1396</v>
      </c>
      <c r="K568" s="832" t="s">
        <v>1397</v>
      </c>
      <c r="L568" s="835">
        <v>141.25</v>
      </c>
      <c r="M568" s="835">
        <v>8333.75</v>
      </c>
      <c r="N568" s="832">
        <v>59</v>
      </c>
      <c r="O568" s="836">
        <v>38</v>
      </c>
      <c r="P568" s="835">
        <v>5932.5</v>
      </c>
      <c r="Q568" s="837">
        <v>0.71186440677966101</v>
      </c>
      <c r="R568" s="832">
        <v>42</v>
      </c>
      <c r="S568" s="837">
        <v>0.71186440677966101</v>
      </c>
      <c r="T568" s="836">
        <v>28</v>
      </c>
      <c r="U568" s="838">
        <v>0.73684210526315785</v>
      </c>
    </row>
    <row r="569" spans="1:21" ht="14.4" customHeight="1" x14ac:dyDescent="0.3">
      <c r="A569" s="831">
        <v>13</v>
      </c>
      <c r="B569" s="832" t="s">
        <v>1257</v>
      </c>
      <c r="C569" s="832" t="s">
        <v>1263</v>
      </c>
      <c r="D569" s="833" t="s">
        <v>2502</v>
      </c>
      <c r="E569" s="834" t="s">
        <v>1289</v>
      </c>
      <c r="F569" s="832" t="s">
        <v>1258</v>
      </c>
      <c r="G569" s="832" t="s">
        <v>1492</v>
      </c>
      <c r="H569" s="832" t="s">
        <v>586</v>
      </c>
      <c r="I569" s="832" t="s">
        <v>1621</v>
      </c>
      <c r="J569" s="832" t="s">
        <v>633</v>
      </c>
      <c r="K569" s="832" t="s">
        <v>1622</v>
      </c>
      <c r="L569" s="835">
        <v>35.25</v>
      </c>
      <c r="M569" s="835">
        <v>35.25</v>
      </c>
      <c r="N569" s="832">
        <v>1</v>
      </c>
      <c r="O569" s="836">
        <v>0.5</v>
      </c>
      <c r="P569" s="835">
        <v>35.25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13</v>
      </c>
      <c r="B570" s="832" t="s">
        <v>1257</v>
      </c>
      <c r="C570" s="832" t="s">
        <v>1263</v>
      </c>
      <c r="D570" s="833" t="s">
        <v>2502</v>
      </c>
      <c r="E570" s="834" t="s">
        <v>1289</v>
      </c>
      <c r="F570" s="832" t="s">
        <v>1258</v>
      </c>
      <c r="G570" s="832" t="s">
        <v>1496</v>
      </c>
      <c r="H570" s="832" t="s">
        <v>586</v>
      </c>
      <c r="I570" s="832" t="s">
        <v>1497</v>
      </c>
      <c r="J570" s="832" t="s">
        <v>1498</v>
      </c>
      <c r="K570" s="832" t="s">
        <v>1499</v>
      </c>
      <c r="L570" s="835">
        <v>78.33</v>
      </c>
      <c r="M570" s="835">
        <v>156.66</v>
      </c>
      <c r="N570" s="832">
        <v>2</v>
      </c>
      <c r="O570" s="836">
        <v>1</v>
      </c>
      <c r="P570" s="835">
        <v>156.66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13</v>
      </c>
      <c r="B571" s="832" t="s">
        <v>1257</v>
      </c>
      <c r="C571" s="832" t="s">
        <v>1263</v>
      </c>
      <c r="D571" s="833" t="s">
        <v>2502</v>
      </c>
      <c r="E571" s="834" t="s">
        <v>1289</v>
      </c>
      <c r="F571" s="832" t="s">
        <v>1258</v>
      </c>
      <c r="G571" s="832" t="s">
        <v>1402</v>
      </c>
      <c r="H571" s="832" t="s">
        <v>586</v>
      </c>
      <c r="I571" s="832" t="s">
        <v>1403</v>
      </c>
      <c r="J571" s="832" t="s">
        <v>745</v>
      </c>
      <c r="K571" s="832" t="s">
        <v>1404</v>
      </c>
      <c r="L571" s="835">
        <v>32.25</v>
      </c>
      <c r="M571" s="835">
        <v>32.25</v>
      </c>
      <c r="N571" s="832">
        <v>1</v>
      </c>
      <c r="O571" s="836">
        <v>0.5</v>
      </c>
      <c r="P571" s="835">
        <v>32.25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13</v>
      </c>
      <c r="B572" s="832" t="s">
        <v>1257</v>
      </c>
      <c r="C572" s="832" t="s">
        <v>1263</v>
      </c>
      <c r="D572" s="833" t="s">
        <v>2502</v>
      </c>
      <c r="E572" s="834" t="s">
        <v>1289</v>
      </c>
      <c r="F572" s="832" t="s">
        <v>1258</v>
      </c>
      <c r="G572" s="832" t="s">
        <v>1402</v>
      </c>
      <c r="H572" s="832" t="s">
        <v>586</v>
      </c>
      <c r="I572" s="832" t="s">
        <v>2052</v>
      </c>
      <c r="J572" s="832" t="s">
        <v>1809</v>
      </c>
      <c r="K572" s="832" t="s">
        <v>2053</v>
      </c>
      <c r="L572" s="835">
        <v>34.56</v>
      </c>
      <c r="M572" s="835">
        <v>34.56</v>
      </c>
      <c r="N572" s="832">
        <v>1</v>
      </c>
      <c r="O572" s="836">
        <v>1</v>
      </c>
      <c r="P572" s="835">
        <v>34.56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13</v>
      </c>
      <c r="B573" s="832" t="s">
        <v>1257</v>
      </c>
      <c r="C573" s="832" t="s">
        <v>1263</v>
      </c>
      <c r="D573" s="833" t="s">
        <v>2502</v>
      </c>
      <c r="E573" s="834" t="s">
        <v>1289</v>
      </c>
      <c r="F573" s="832" t="s">
        <v>1258</v>
      </c>
      <c r="G573" s="832" t="s">
        <v>2054</v>
      </c>
      <c r="H573" s="832" t="s">
        <v>651</v>
      </c>
      <c r="I573" s="832" t="s">
        <v>2055</v>
      </c>
      <c r="J573" s="832" t="s">
        <v>1085</v>
      </c>
      <c r="K573" s="832" t="s">
        <v>2056</v>
      </c>
      <c r="L573" s="835">
        <v>16.12</v>
      </c>
      <c r="M573" s="835">
        <v>48.36</v>
      </c>
      <c r="N573" s="832">
        <v>3</v>
      </c>
      <c r="O573" s="836">
        <v>2.5</v>
      </c>
      <c r="P573" s="835">
        <v>16.12</v>
      </c>
      <c r="Q573" s="837">
        <v>0.33333333333333337</v>
      </c>
      <c r="R573" s="832">
        <v>1</v>
      </c>
      <c r="S573" s="837">
        <v>0.33333333333333331</v>
      </c>
      <c r="T573" s="836">
        <v>0.5</v>
      </c>
      <c r="U573" s="838">
        <v>0.2</v>
      </c>
    </row>
    <row r="574" spans="1:21" ht="14.4" customHeight="1" x14ac:dyDescent="0.3">
      <c r="A574" s="831">
        <v>13</v>
      </c>
      <c r="B574" s="832" t="s">
        <v>1257</v>
      </c>
      <c r="C574" s="832" t="s">
        <v>1263</v>
      </c>
      <c r="D574" s="833" t="s">
        <v>2502</v>
      </c>
      <c r="E574" s="834" t="s">
        <v>1289</v>
      </c>
      <c r="F574" s="832" t="s">
        <v>1258</v>
      </c>
      <c r="G574" s="832" t="s">
        <v>2054</v>
      </c>
      <c r="H574" s="832" t="s">
        <v>586</v>
      </c>
      <c r="I574" s="832" t="s">
        <v>2057</v>
      </c>
      <c r="J574" s="832" t="s">
        <v>1085</v>
      </c>
      <c r="K574" s="832" t="s">
        <v>2058</v>
      </c>
      <c r="L574" s="835">
        <v>0</v>
      </c>
      <c r="M574" s="835">
        <v>0</v>
      </c>
      <c r="N574" s="832">
        <v>1</v>
      </c>
      <c r="O574" s="836">
        <v>0.5</v>
      </c>
      <c r="P574" s="835">
        <v>0</v>
      </c>
      <c r="Q574" s="837"/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13</v>
      </c>
      <c r="B575" s="832" t="s">
        <v>1257</v>
      </c>
      <c r="C575" s="832" t="s">
        <v>1263</v>
      </c>
      <c r="D575" s="833" t="s">
        <v>2502</v>
      </c>
      <c r="E575" s="834" t="s">
        <v>1289</v>
      </c>
      <c r="F575" s="832" t="s">
        <v>1258</v>
      </c>
      <c r="G575" s="832" t="s">
        <v>2054</v>
      </c>
      <c r="H575" s="832" t="s">
        <v>586</v>
      </c>
      <c r="I575" s="832" t="s">
        <v>2059</v>
      </c>
      <c r="J575" s="832" t="s">
        <v>1085</v>
      </c>
      <c r="K575" s="832" t="s">
        <v>2060</v>
      </c>
      <c r="L575" s="835">
        <v>103.67</v>
      </c>
      <c r="M575" s="835">
        <v>103.67</v>
      </c>
      <c r="N575" s="832">
        <v>1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13</v>
      </c>
      <c r="B576" s="832" t="s">
        <v>1257</v>
      </c>
      <c r="C576" s="832" t="s">
        <v>1263</v>
      </c>
      <c r="D576" s="833" t="s">
        <v>2502</v>
      </c>
      <c r="E576" s="834" t="s">
        <v>1289</v>
      </c>
      <c r="F576" s="832" t="s">
        <v>1258</v>
      </c>
      <c r="G576" s="832" t="s">
        <v>1516</v>
      </c>
      <c r="H576" s="832" t="s">
        <v>586</v>
      </c>
      <c r="I576" s="832" t="s">
        <v>1520</v>
      </c>
      <c r="J576" s="832" t="s">
        <v>1518</v>
      </c>
      <c r="K576" s="832" t="s">
        <v>1521</v>
      </c>
      <c r="L576" s="835">
        <v>87.67</v>
      </c>
      <c r="M576" s="835">
        <v>438.35</v>
      </c>
      <c r="N576" s="832">
        <v>5</v>
      </c>
      <c r="O576" s="836">
        <v>3</v>
      </c>
      <c r="P576" s="835">
        <v>438.35</v>
      </c>
      <c r="Q576" s="837">
        <v>1</v>
      </c>
      <c r="R576" s="832">
        <v>5</v>
      </c>
      <c r="S576" s="837">
        <v>1</v>
      </c>
      <c r="T576" s="836">
        <v>3</v>
      </c>
      <c r="U576" s="838">
        <v>1</v>
      </c>
    </row>
    <row r="577" spans="1:21" ht="14.4" customHeight="1" x14ac:dyDescent="0.3">
      <c r="A577" s="831">
        <v>13</v>
      </c>
      <c r="B577" s="832" t="s">
        <v>1257</v>
      </c>
      <c r="C577" s="832" t="s">
        <v>1263</v>
      </c>
      <c r="D577" s="833" t="s">
        <v>2502</v>
      </c>
      <c r="E577" s="834" t="s">
        <v>1289</v>
      </c>
      <c r="F577" s="832" t="s">
        <v>1258</v>
      </c>
      <c r="G577" s="832" t="s">
        <v>1522</v>
      </c>
      <c r="H577" s="832" t="s">
        <v>586</v>
      </c>
      <c r="I577" s="832" t="s">
        <v>1811</v>
      </c>
      <c r="J577" s="832" t="s">
        <v>664</v>
      </c>
      <c r="K577" s="832" t="s">
        <v>1812</v>
      </c>
      <c r="L577" s="835">
        <v>0</v>
      </c>
      <c r="M577" s="835">
        <v>0</v>
      </c>
      <c r="N577" s="832">
        <v>6</v>
      </c>
      <c r="O577" s="836">
        <v>4.5</v>
      </c>
      <c r="P577" s="835">
        <v>0</v>
      </c>
      <c r="Q577" s="837"/>
      <c r="R577" s="832">
        <v>5</v>
      </c>
      <c r="S577" s="837">
        <v>0.83333333333333337</v>
      </c>
      <c r="T577" s="836">
        <v>4</v>
      </c>
      <c r="U577" s="838">
        <v>0.88888888888888884</v>
      </c>
    </row>
    <row r="578" spans="1:21" ht="14.4" customHeight="1" x14ac:dyDescent="0.3">
      <c r="A578" s="831">
        <v>13</v>
      </c>
      <c r="B578" s="832" t="s">
        <v>1257</v>
      </c>
      <c r="C578" s="832" t="s">
        <v>1263</v>
      </c>
      <c r="D578" s="833" t="s">
        <v>2502</v>
      </c>
      <c r="E578" s="834" t="s">
        <v>1289</v>
      </c>
      <c r="F578" s="832" t="s">
        <v>1258</v>
      </c>
      <c r="G578" s="832" t="s">
        <v>1522</v>
      </c>
      <c r="H578" s="832" t="s">
        <v>586</v>
      </c>
      <c r="I578" s="832" t="s">
        <v>1629</v>
      </c>
      <c r="J578" s="832" t="s">
        <v>664</v>
      </c>
      <c r="K578" s="832" t="s">
        <v>1630</v>
      </c>
      <c r="L578" s="835">
        <v>0</v>
      </c>
      <c r="M578" s="835">
        <v>0</v>
      </c>
      <c r="N578" s="832">
        <v>3</v>
      </c>
      <c r="O578" s="836">
        <v>2.5</v>
      </c>
      <c r="P578" s="835">
        <v>0</v>
      </c>
      <c r="Q578" s="837"/>
      <c r="R578" s="832">
        <v>2</v>
      </c>
      <c r="S578" s="837">
        <v>0.66666666666666663</v>
      </c>
      <c r="T578" s="836">
        <v>2</v>
      </c>
      <c r="U578" s="838">
        <v>0.8</v>
      </c>
    </row>
    <row r="579" spans="1:21" ht="14.4" customHeight="1" x14ac:dyDescent="0.3">
      <c r="A579" s="831">
        <v>13</v>
      </c>
      <c r="B579" s="832" t="s">
        <v>1257</v>
      </c>
      <c r="C579" s="832" t="s">
        <v>1263</v>
      </c>
      <c r="D579" s="833" t="s">
        <v>2502</v>
      </c>
      <c r="E579" s="834" t="s">
        <v>1289</v>
      </c>
      <c r="F579" s="832" t="s">
        <v>1258</v>
      </c>
      <c r="G579" s="832" t="s">
        <v>1410</v>
      </c>
      <c r="H579" s="832" t="s">
        <v>651</v>
      </c>
      <c r="I579" s="832" t="s">
        <v>2061</v>
      </c>
      <c r="J579" s="832" t="s">
        <v>2062</v>
      </c>
      <c r="K579" s="832" t="s">
        <v>2063</v>
      </c>
      <c r="L579" s="835">
        <v>25.5</v>
      </c>
      <c r="M579" s="835">
        <v>51</v>
      </c>
      <c r="N579" s="832">
        <v>2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13</v>
      </c>
      <c r="B580" s="832" t="s">
        <v>1257</v>
      </c>
      <c r="C580" s="832" t="s">
        <v>1263</v>
      </c>
      <c r="D580" s="833" t="s">
        <v>2502</v>
      </c>
      <c r="E580" s="834" t="s">
        <v>1289</v>
      </c>
      <c r="F580" s="832" t="s">
        <v>1258</v>
      </c>
      <c r="G580" s="832" t="s">
        <v>2064</v>
      </c>
      <c r="H580" s="832" t="s">
        <v>586</v>
      </c>
      <c r="I580" s="832" t="s">
        <v>2065</v>
      </c>
      <c r="J580" s="832" t="s">
        <v>2066</v>
      </c>
      <c r="K580" s="832" t="s">
        <v>1502</v>
      </c>
      <c r="L580" s="835">
        <v>61.97</v>
      </c>
      <c r="M580" s="835">
        <v>61.97</v>
      </c>
      <c r="N580" s="832">
        <v>1</v>
      </c>
      <c r="O580" s="836">
        <v>0.5</v>
      </c>
      <c r="P580" s="835">
        <v>61.97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13</v>
      </c>
      <c r="B581" s="832" t="s">
        <v>1257</v>
      </c>
      <c r="C581" s="832" t="s">
        <v>1263</v>
      </c>
      <c r="D581" s="833" t="s">
        <v>2502</v>
      </c>
      <c r="E581" s="834" t="s">
        <v>1289</v>
      </c>
      <c r="F581" s="832" t="s">
        <v>1258</v>
      </c>
      <c r="G581" s="832" t="s">
        <v>2064</v>
      </c>
      <c r="H581" s="832" t="s">
        <v>586</v>
      </c>
      <c r="I581" s="832" t="s">
        <v>2067</v>
      </c>
      <c r="J581" s="832" t="s">
        <v>2066</v>
      </c>
      <c r="K581" s="832" t="s">
        <v>2068</v>
      </c>
      <c r="L581" s="835">
        <v>61.97</v>
      </c>
      <c r="M581" s="835">
        <v>61.97</v>
      </c>
      <c r="N581" s="832">
        <v>1</v>
      </c>
      <c r="O581" s="836">
        <v>0.5</v>
      </c>
      <c r="P581" s="835">
        <v>61.97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13</v>
      </c>
      <c r="B582" s="832" t="s">
        <v>1257</v>
      </c>
      <c r="C582" s="832" t="s">
        <v>1263</v>
      </c>
      <c r="D582" s="833" t="s">
        <v>2502</v>
      </c>
      <c r="E582" s="834" t="s">
        <v>1289</v>
      </c>
      <c r="F582" s="832" t="s">
        <v>1258</v>
      </c>
      <c r="G582" s="832" t="s">
        <v>1415</v>
      </c>
      <c r="H582" s="832" t="s">
        <v>651</v>
      </c>
      <c r="I582" s="832" t="s">
        <v>1221</v>
      </c>
      <c r="J582" s="832" t="s">
        <v>655</v>
      </c>
      <c r="K582" s="832" t="s">
        <v>1222</v>
      </c>
      <c r="L582" s="835">
        <v>0</v>
      </c>
      <c r="M582" s="835">
        <v>0</v>
      </c>
      <c r="N582" s="832">
        <v>1</v>
      </c>
      <c r="O582" s="836">
        <v>0.5</v>
      </c>
      <c r="P582" s="835"/>
      <c r="Q582" s="837"/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13</v>
      </c>
      <c r="B583" s="832" t="s">
        <v>1257</v>
      </c>
      <c r="C583" s="832" t="s">
        <v>1263</v>
      </c>
      <c r="D583" s="833" t="s">
        <v>2502</v>
      </c>
      <c r="E583" s="834" t="s">
        <v>1289</v>
      </c>
      <c r="F583" s="832" t="s">
        <v>1258</v>
      </c>
      <c r="G583" s="832" t="s">
        <v>1415</v>
      </c>
      <c r="H583" s="832" t="s">
        <v>651</v>
      </c>
      <c r="I583" s="832" t="s">
        <v>1223</v>
      </c>
      <c r="J583" s="832" t="s">
        <v>655</v>
      </c>
      <c r="K583" s="832" t="s">
        <v>1224</v>
      </c>
      <c r="L583" s="835">
        <v>0</v>
      </c>
      <c r="M583" s="835">
        <v>0</v>
      </c>
      <c r="N583" s="832">
        <v>3</v>
      </c>
      <c r="O583" s="836">
        <v>2</v>
      </c>
      <c r="P583" s="835">
        <v>0</v>
      </c>
      <c r="Q583" s="837"/>
      <c r="R583" s="832">
        <v>3</v>
      </c>
      <c r="S583" s="837">
        <v>1</v>
      </c>
      <c r="T583" s="836">
        <v>2</v>
      </c>
      <c r="U583" s="838">
        <v>1</v>
      </c>
    </row>
    <row r="584" spans="1:21" ht="14.4" customHeight="1" x14ac:dyDescent="0.3">
      <c r="A584" s="831">
        <v>13</v>
      </c>
      <c r="B584" s="832" t="s">
        <v>1257</v>
      </c>
      <c r="C584" s="832" t="s">
        <v>1263</v>
      </c>
      <c r="D584" s="833" t="s">
        <v>2502</v>
      </c>
      <c r="E584" s="834" t="s">
        <v>1289</v>
      </c>
      <c r="F584" s="832" t="s">
        <v>1258</v>
      </c>
      <c r="G584" s="832" t="s">
        <v>1415</v>
      </c>
      <c r="H584" s="832" t="s">
        <v>651</v>
      </c>
      <c r="I584" s="832" t="s">
        <v>1225</v>
      </c>
      <c r="J584" s="832" t="s">
        <v>652</v>
      </c>
      <c r="K584" s="832" t="s">
        <v>1226</v>
      </c>
      <c r="L584" s="835">
        <v>0</v>
      </c>
      <c r="M584" s="835">
        <v>0</v>
      </c>
      <c r="N584" s="832">
        <v>4</v>
      </c>
      <c r="O584" s="836">
        <v>1</v>
      </c>
      <c r="P584" s="835">
        <v>0</v>
      </c>
      <c r="Q584" s="837"/>
      <c r="R584" s="832">
        <v>2</v>
      </c>
      <c r="S584" s="837">
        <v>0.5</v>
      </c>
      <c r="T584" s="836">
        <v>0.5</v>
      </c>
      <c r="U584" s="838">
        <v>0.5</v>
      </c>
    </row>
    <row r="585" spans="1:21" ht="14.4" customHeight="1" x14ac:dyDescent="0.3">
      <c r="A585" s="831">
        <v>13</v>
      </c>
      <c r="B585" s="832" t="s">
        <v>1257</v>
      </c>
      <c r="C585" s="832" t="s">
        <v>1263</v>
      </c>
      <c r="D585" s="833" t="s">
        <v>2502</v>
      </c>
      <c r="E585" s="834" t="s">
        <v>1289</v>
      </c>
      <c r="F585" s="832" t="s">
        <v>1258</v>
      </c>
      <c r="G585" s="832" t="s">
        <v>1416</v>
      </c>
      <c r="H585" s="832" t="s">
        <v>586</v>
      </c>
      <c r="I585" s="832" t="s">
        <v>1417</v>
      </c>
      <c r="J585" s="832" t="s">
        <v>1418</v>
      </c>
      <c r="K585" s="832" t="s">
        <v>1419</v>
      </c>
      <c r="L585" s="835">
        <v>172.7</v>
      </c>
      <c r="M585" s="835">
        <v>345.4</v>
      </c>
      <c r="N585" s="832">
        <v>2</v>
      </c>
      <c r="O585" s="836">
        <v>1.5</v>
      </c>
      <c r="P585" s="835">
        <v>172.7</v>
      </c>
      <c r="Q585" s="837">
        <v>0.5</v>
      </c>
      <c r="R585" s="832">
        <v>1</v>
      </c>
      <c r="S585" s="837">
        <v>0.5</v>
      </c>
      <c r="T585" s="836">
        <v>0.5</v>
      </c>
      <c r="U585" s="838">
        <v>0.33333333333333331</v>
      </c>
    </row>
    <row r="586" spans="1:21" ht="14.4" customHeight="1" x14ac:dyDescent="0.3">
      <c r="A586" s="831">
        <v>13</v>
      </c>
      <c r="B586" s="832" t="s">
        <v>1257</v>
      </c>
      <c r="C586" s="832" t="s">
        <v>1263</v>
      </c>
      <c r="D586" s="833" t="s">
        <v>2502</v>
      </c>
      <c r="E586" s="834" t="s">
        <v>1289</v>
      </c>
      <c r="F586" s="832" t="s">
        <v>1258</v>
      </c>
      <c r="G586" s="832" t="s">
        <v>1550</v>
      </c>
      <c r="H586" s="832" t="s">
        <v>586</v>
      </c>
      <c r="I586" s="832" t="s">
        <v>1551</v>
      </c>
      <c r="J586" s="832" t="s">
        <v>1552</v>
      </c>
      <c r="K586" s="832" t="s">
        <v>1553</v>
      </c>
      <c r="L586" s="835">
        <v>75.819999999999993</v>
      </c>
      <c r="M586" s="835">
        <v>151.63999999999999</v>
      </c>
      <c r="N586" s="832">
        <v>2</v>
      </c>
      <c r="O586" s="836">
        <v>2</v>
      </c>
      <c r="P586" s="835">
        <v>151.63999999999999</v>
      </c>
      <c r="Q586" s="837">
        <v>1</v>
      </c>
      <c r="R586" s="832">
        <v>2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13</v>
      </c>
      <c r="B587" s="832" t="s">
        <v>1257</v>
      </c>
      <c r="C587" s="832" t="s">
        <v>1263</v>
      </c>
      <c r="D587" s="833" t="s">
        <v>2502</v>
      </c>
      <c r="E587" s="834" t="s">
        <v>1289</v>
      </c>
      <c r="F587" s="832" t="s">
        <v>1258</v>
      </c>
      <c r="G587" s="832" t="s">
        <v>2069</v>
      </c>
      <c r="H587" s="832" t="s">
        <v>586</v>
      </c>
      <c r="I587" s="832" t="s">
        <v>2070</v>
      </c>
      <c r="J587" s="832" t="s">
        <v>2071</v>
      </c>
      <c r="K587" s="832" t="s">
        <v>1215</v>
      </c>
      <c r="L587" s="835">
        <v>1092.4100000000001</v>
      </c>
      <c r="M587" s="835">
        <v>1092.4100000000001</v>
      </c>
      <c r="N587" s="832">
        <v>1</v>
      </c>
      <c r="O587" s="836">
        <v>1</v>
      </c>
      <c r="P587" s="835">
        <v>1092.4100000000001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13</v>
      </c>
      <c r="B588" s="832" t="s">
        <v>1257</v>
      </c>
      <c r="C588" s="832" t="s">
        <v>1263</v>
      </c>
      <c r="D588" s="833" t="s">
        <v>2502</v>
      </c>
      <c r="E588" s="834" t="s">
        <v>1289</v>
      </c>
      <c r="F588" s="832" t="s">
        <v>1258</v>
      </c>
      <c r="G588" s="832" t="s">
        <v>1420</v>
      </c>
      <c r="H588" s="832" t="s">
        <v>651</v>
      </c>
      <c r="I588" s="832" t="s">
        <v>1421</v>
      </c>
      <c r="J588" s="832" t="s">
        <v>952</v>
      </c>
      <c r="K588" s="832" t="s">
        <v>1422</v>
      </c>
      <c r="L588" s="835">
        <v>154.36000000000001</v>
      </c>
      <c r="M588" s="835">
        <v>1234.8800000000001</v>
      </c>
      <c r="N588" s="832">
        <v>8</v>
      </c>
      <c r="O588" s="836">
        <v>6.5</v>
      </c>
      <c r="P588" s="835">
        <v>1080.52</v>
      </c>
      <c r="Q588" s="837">
        <v>0.87499999999999989</v>
      </c>
      <c r="R588" s="832">
        <v>7</v>
      </c>
      <c r="S588" s="837">
        <v>0.875</v>
      </c>
      <c r="T588" s="836">
        <v>6</v>
      </c>
      <c r="U588" s="838">
        <v>0.92307692307692313</v>
      </c>
    </row>
    <row r="589" spans="1:21" ht="14.4" customHeight="1" x14ac:dyDescent="0.3">
      <c r="A589" s="831">
        <v>13</v>
      </c>
      <c r="B589" s="832" t="s">
        <v>1257</v>
      </c>
      <c r="C589" s="832" t="s">
        <v>1263</v>
      </c>
      <c r="D589" s="833" t="s">
        <v>2502</v>
      </c>
      <c r="E589" s="834" t="s">
        <v>1289</v>
      </c>
      <c r="F589" s="832" t="s">
        <v>1258</v>
      </c>
      <c r="G589" s="832" t="s">
        <v>1420</v>
      </c>
      <c r="H589" s="832" t="s">
        <v>651</v>
      </c>
      <c r="I589" s="832" t="s">
        <v>1953</v>
      </c>
      <c r="J589" s="832" t="s">
        <v>1954</v>
      </c>
      <c r="K589" s="832" t="s">
        <v>1955</v>
      </c>
      <c r="L589" s="835">
        <v>111.22</v>
      </c>
      <c r="M589" s="835">
        <v>222.44</v>
      </c>
      <c r="N589" s="832">
        <v>2</v>
      </c>
      <c r="O589" s="836">
        <v>1.5</v>
      </c>
      <c r="P589" s="835">
        <v>222.44</v>
      </c>
      <c r="Q589" s="837">
        <v>1</v>
      </c>
      <c r="R589" s="832">
        <v>2</v>
      </c>
      <c r="S589" s="837">
        <v>1</v>
      </c>
      <c r="T589" s="836">
        <v>1.5</v>
      </c>
      <c r="U589" s="838">
        <v>1</v>
      </c>
    </row>
    <row r="590" spans="1:21" ht="14.4" customHeight="1" x14ac:dyDescent="0.3">
      <c r="A590" s="831">
        <v>13</v>
      </c>
      <c r="B590" s="832" t="s">
        <v>1257</v>
      </c>
      <c r="C590" s="832" t="s">
        <v>1263</v>
      </c>
      <c r="D590" s="833" t="s">
        <v>2502</v>
      </c>
      <c r="E590" s="834" t="s">
        <v>1289</v>
      </c>
      <c r="F590" s="832" t="s">
        <v>1258</v>
      </c>
      <c r="G590" s="832" t="s">
        <v>1420</v>
      </c>
      <c r="H590" s="832" t="s">
        <v>651</v>
      </c>
      <c r="I590" s="832" t="s">
        <v>1423</v>
      </c>
      <c r="J590" s="832" t="s">
        <v>1424</v>
      </c>
      <c r="K590" s="832" t="s">
        <v>1425</v>
      </c>
      <c r="L590" s="835">
        <v>75.73</v>
      </c>
      <c r="M590" s="835">
        <v>302.92</v>
      </c>
      <c r="N590" s="832">
        <v>4</v>
      </c>
      <c r="O590" s="836">
        <v>3</v>
      </c>
      <c r="P590" s="835">
        <v>227.19</v>
      </c>
      <c r="Q590" s="837">
        <v>0.75</v>
      </c>
      <c r="R590" s="832">
        <v>3</v>
      </c>
      <c r="S590" s="837">
        <v>0.75</v>
      </c>
      <c r="T590" s="836">
        <v>2</v>
      </c>
      <c r="U590" s="838">
        <v>0.66666666666666663</v>
      </c>
    </row>
    <row r="591" spans="1:21" ht="14.4" customHeight="1" x14ac:dyDescent="0.3">
      <c r="A591" s="831">
        <v>13</v>
      </c>
      <c r="B591" s="832" t="s">
        <v>1257</v>
      </c>
      <c r="C591" s="832" t="s">
        <v>1263</v>
      </c>
      <c r="D591" s="833" t="s">
        <v>2502</v>
      </c>
      <c r="E591" s="834" t="s">
        <v>1289</v>
      </c>
      <c r="F591" s="832" t="s">
        <v>1258</v>
      </c>
      <c r="G591" s="832" t="s">
        <v>1420</v>
      </c>
      <c r="H591" s="832" t="s">
        <v>651</v>
      </c>
      <c r="I591" s="832" t="s">
        <v>1140</v>
      </c>
      <c r="J591" s="832" t="s">
        <v>952</v>
      </c>
      <c r="K591" s="832" t="s">
        <v>1141</v>
      </c>
      <c r="L591" s="835">
        <v>225.06</v>
      </c>
      <c r="M591" s="835">
        <v>675.18000000000006</v>
      </c>
      <c r="N591" s="832">
        <v>3</v>
      </c>
      <c r="O591" s="836">
        <v>3</v>
      </c>
      <c r="P591" s="835">
        <v>450.12</v>
      </c>
      <c r="Q591" s="837">
        <v>0.66666666666666663</v>
      </c>
      <c r="R591" s="832">
        <v>2</v>
      </c>
      <c r="S591" s="837">
        <v>0.66666666666666663</v>
      </c>
      <c r="T591" s="836">
        <v>2</v>
      </c>
      <c r="U591" s="838">
        <v>0.66666666666666663</v>
      </c>
    </row>
    <row r="592" spans="1:21" ht="14.4" customHeight="1" x14ac:dyDescent="0.3">
      <c r="A592" s="831">
        <v>13</v>
      </c>
      <c r="B592" s="832" t="s">
        <v>1257</v>
      </c>
      <c r="C592" s="832" t="s">
        <v>1263</v>
      </c>
      <c r="D592" s="833" t="s">
        <v>2502</v>
      </c>
      <c r="E592" s="834" t="s">
        <v>1289</v>
      </c>
      <c r="F592" s="832" t="s">
        <v>1258</v>
      </c>
      <c r="G592" s="832" t="s">
        <v>1420</v>
      </c>
      <c r="H592" s="832" t="s">
        <v>586</v>
      </c>
      <c r="I592" s="832" t="s">
        <v>2072</v>
      </c>
      <c r="J592" s="832" t="s">
        <v>952</v>
      </c>
      <c r="K592" s="832" t="s">
        <v>1141</v>
      </c>
      <c r="L592" s="835">
        <v>225.06</v>
      </c>
      <c r="M592" s="835">
        <v>225.06</v>
      </c>
      <c r="N592" s="832">
        <v>1</v>
      </c>
      <c r="O592" s="836">
        <v>1</v>
      </c>
      <c r="P592" s="835">
        <v>225.06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13</v>
      </c>
      <c r="B593" s="832" t="s">
        <v>1257</v>
      </c>
      <c r="C593" s="832" t="s">
        <v>1263</v>
      </c>
      <c r="D593" s="833" t="s">
        <v>2502</v>
      </c>
      <c r="E593" s="834" t="s">
        <v>1289</v>
      </c>
      <c r="F593" s="832" t="s">
        <v>1258</v>
      </c>
      <c r="G593" s="832" t="s">
        <v>1675</v>
      </c>
      <c r="H593" s="832" t="s">
        <v>586</v>
      </c>
      <c r="I593" s="832" t="s">
        <v>1676</v>
      </c>
      <c r="J593" s="832" t="s">
        <v>1017</v>
      </c>
      <c r="K593" s="832" t="s">
        <v>1018</v>
      </c>
      <c r="L593" s="835">
        <v>107.27</v>
      </c>
      <c r="M593" s="835">
        <v>214.54</v>
      </c>
      <c r="N593" s="832">
        <v>2</v>
      </c>
      <c r="O593" s="836">
        <v>2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13</v>
      </c>
      <c r="B594" s="832" t="s">
        <v>1257</v>
      </c>
      <c r="C594" s="832" t="s">
        <v>1263</v>
      </c>
      <c r="D594" s="833" t="s">
        <v>2502</v>
      </c>
      <c r="E594" s="834" t="s">
        <v>1289</v>
      </c>
      <c r="F594" s="832" t="s">
        <v>1260</v>
      </c>
      <c r="G594" s="832" t="s">
        <v>1431</v>
      </c>
      <c r="H594" s="832" t="s">
        <v>586</v>
      </c>
      <c r="I594" s="832" t="s">
        <v>2073</v>
      </c>
      <c r="J594" s="832" t="s">
        <v>2074</v>
      </c>
      <c r="K594" s="832"/>
      <c r="L594" s="835">
        <v>0</v>
      </c>
      <c r="M594" s="835">
        <v>0</v>
      </c>
      <c r="N594" s="832">
        <v>2</v>
      </c>
      <c r="O594" s="836">
        <v>2</v>
      </c>
      <c r="P594" s="835"/>
      <c r="Q594" s="837"/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13</v>
      </c>
      <c r="B595" s="832" t="s">
        <v>1257</v>
      </c>
      <c r="C595" s="832" t="s">
        <v>1263</v>
      </c>
      <c r="D595" s="833" t="s">
        <v>2502</v>
      </c>
      <c r="E595" s="834" t="s">
        <v>1289</v>
      </c>
      <c r="F595" s="832" t="s">
        <v>1260</v>
      </c>
      <c r="G595" s="832" t="s">
        <v>1681</v>
      </c>
      <c r="H595" s="832" t="s">
        <v>586</v>
      </c>
      <c r="I595" s="832" t="s">
        <v>2075</v>
      </c>
      <c r="J595" s="832" t="s">
        <v>2076</v>
      </c>
      <c r="K595" s="832" t="s">
        <v>2077</v>
      </c>
      <c r="L595" s="835">
        <v>50</v>
      </c>
      <c r="M595" s="835">
        <v>50</v>
      </c>
      <c r="N595" s="832">
        <v>1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13</v>
      </c>
      <c r="B596" s="832" t="s">
        <v>1257</v>
      </c>
      <c r="C596" s="832" t="s">
        <v>1263</v>
      </c>
      <c r="D596" s="833" t="s">
        <v>2502</v>
      </c>
      <c r="E596" s="834" t="s">
        <v>1289</v>
      </c>
      <c r="F596" s="832" t="s">
        <v>1260</v>
      </c>
      <c r="G596" s="832" t="s">
        <v>1563</v>
      </c>
      <c r="H596" s="832" t="s">
        <v>586</v>
      </c>
      <c r="I596" s="832" t="s">
        <v>1688</v>
      </c>
      <c r="J596" s="832" t="s">
        <v>1689</v>
      </c>
      <c r="K596" s="832" t="s">
        <v>1690</v>
      </c>
      <c r="L596" s="835">
        <v>3500</v>
      </c>
      <c r="M596" s="835">
        <v>7000</v>
      </c>
      <c r="N596" s="832">
        <v>2</v>
      </c>
      <c r="O596" s="836">
        <v>2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13</v>
      </c>
      <c r="B597" s="832" t="s">
        <v>1257</v>
      </c>
      <c r="C597" s="832" t="s">
        <v>1263</v>
      </c>
      <c r="D597" s="833" t="s">
        <v>2502</v>
      </c>
      <c r="E597" s="834" t="s">
        <v>1289</v>
      </c>
      <c r="F597" s="832" t="s">
        <v>1260</v>
      </c>
      <c r="G597" s="832" t="s">
        <v>1563</v>
      </c>
      <c r="H597" s="832" t="s">
        <v>586</v>
      </c>
      <c r="I597" s="832" t="s">
        <v>1961</v>
      </c>
      <c r="J597" s="832" t="s">
        <v>1962</v>
      </c>
      <c r="K597" s="832" t="s">
        <v>1963</v>
      </c>
      <c r="L597" s="835">
        <v>2000</v>
      </c>
      <c r="M597" s="835">
        <v>2000</v>
      </c>
      <c r="N597" s="832">
        <v>1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13</v>
      </c>
      <c r="B598" s="832" t="s">
        <v>1257</v>
      </c>
      <c r="C598" s="832" t="s">
        <v>1263</v>
      </c>
      <c r="D598" s="833" t="s">
        <v>2502</v>
      </c>
      <c r="E598" s="834" t="s">
        <v>1289</v>
      </c>
      <c r="F598" s="832" t="s">
        <v>1260</v>
      </c>
      <c r="G598" s="832" t="s">
        <v>1563</v>
      </c>
      <c r="H598" s="832" t="s">
        <v>586</v>
      </c>
      <c r="I598" s="832" t="s">
        <v>2078</v>
      </c>
      <c r="J598" s="832" t="s">
        <v>2079</v>
      </c>
      <c r="K598" s="832" t="s">
        <v>1705</v>
      </c>
      <c r="L598" s="835">
        <v>891</v>
      </c>
      <c r="M598" s="835">
        <v>891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13</v>
      </c>
      <c r="B599" s="832" t="s">
        <v>1257</v>
      </c>
      <c r="C599" s="832" t="s">
        <v>1263</v>
      </c>
      <c r="D599" s="833" t="s">
        <v>2502</v>
      </c>
      <c r="E599" s="834" t="s">
        <v>1289</v>
      </c>
      <c r="F599" s="832" t="s">
        <v>1260</v>
      </c>
      <c r="G599" s="832" t="s">
        <v>1563</v>
      </c>
      <c r="H599" s="832" t="s">
        <v>586</v>
      </c>
      <c r="I599" s="832" t="s">
        <v>2080</v>
      </c>
      <c r="J599" s="832" t="s">
        <v>1701</v>
      </c>
      <c r="K599" s="832" t="s">
        <v>2081</v>
      </c>
      <c r="L599" s="835">
        <v>1485</v>
      </c>
      <c r="M599" s="835">
        <v>1485</v>
      </c>
      <c r="N599" s="832">
        <v>1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13</v>
      </c>
      <c r="B600" s="832" t="s">
        <v>1257</v>
      </c>
      <c r="C600" s="832" t="s">
        <v>1263</v>
      </c>
      <c r="D600" s="833" t="s">
        <v>2502</v>
      </c>
      <c r="E600" s="834" t="s">
        <v>1289</v>
      </c>
      <c r="F600" s="832" t="s">
        <v>1260</v>
      </c>
      <c r="G600" s="832" t="s">
        <v>1563</v>
      </c>
      <c r="H600" s="832" t="s">
        <v>586</v>
      </c>
      <c r="I600" s="832" t="s">
        <v>2082</v>
      </c>
      <c r="J600" s="832" t="s">
        <v>1701</v>
      </c>
      <c r="K600" s="832" t="s">
        <v>2083</v>
      </c>
      <c r="L600" s="835">
        <v>1485</v>
      </c>
      <c r="M600" s="835">
        <v>1485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13</v>
      </c>
      <c r="B601" s="832" t="s">
        <v>1257</v>
      </c>
      <c r="C601" s="832" t="s">
        <v>1263</v>
      </c>
      <c r="D601" s="833" t="s">
        <v>2502</v>
      </c>
      <c r="E601" s="834" t="s">
        <v>1289</v>
      </c>
      <c r="F601" s="832" t="s">
        <v>1260</v>
      </c>
      <c r="G601" s="832" t="s">
        <v>1563</v>
      </c>
      <c r="H601" s="832" t="s">
        <v>586</v>
      </c>
      <c r="I601" s="832" t="s">
        <v>2084</v>
      </c>
      <c r="J601" s="832" t="s">
        <v>2085</v>
      </c>
      <c r="K601" s="832" t="s">
        <v>2086</v>
      </c>
      <c r="L601" s="835">
        <v>296.89999999999998</v>
      </c>
      <c r="M601" s="835">
        <v>296.89999999999998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13</v>
      </c>
      <c r="B602" s="832" t="s">
        <v>1257</v>
      </c>
      <c r="C602" s="832" t="s">
        <v>1263</v>
      </c>
      <c r="D602" s="833" t="s">
        <v>2502</v>
      </c>
      <c r="E602" s="834" t="s">
        <v>1289</v>
      </c>
      <c r="F602" s="832" t="s">
        <v>1260</v>
      </c>
      <c r="G602" s="832" t="s">
        <v>1563</v>
      </c>
      <c r="H602" s="832" t="s">
        <v>586</v>
      </c>
      <c r="I602" s="832" t="s">
        <v>1967</v>
      </c>
      <c r="J602" s="832" t="s">
        <v>1968</v>
      </c>
      <c r="K602" s="832" t="s">
        <v>1969</v>
      </c>
      <c r="L602" s="835">
        <v>57.17</v>
      </c>
      <c r="M602" s="835">
        <v>57.17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13</v>
      </c>
      <c r="B603" s="832" t="s">
        <v>1257</v>
      </c>
      <c r="C603" s="832" t="s">
        <v>1263</v>
      </c>
      <c r="D603" s="833" t="s">
        <v>2502</v>
      </c>
      <c r="E603" s="834" t="s">
        <v>1289</v>
      </c>
      <c r="F603" s="832" t="s">
        <v>1260</v>
      </c>
      <c r="G603" s="832" t="s">
        <v>1563</v>
      </c>
      <c r="H603" s="832" t="s">
        <v>586</v>
      </c>
      <c r="I603" s="832" t="s">
        <v>1970</v>
      </c>
      <c r="J603" s="832" t="s">
        <v>1695</v>
      </c>
      <c r="K603" s="832" t="s">
        <v>1971</v>
      </c>
      <c r="L603" s="835">
        <v>73.400000000000006</v>
      </c>
      <c r="M603" s="835">
        <v>146.80000000000001</v>
      </c>
      <c r="N603" s="832">
        <v>2</v>
      </c>
      <c r="O603" s="836">
        <v>2</v>
      </c>
      <c r="P603" s="835">
        <v>73.400000000000006</v>
      </c>
      <c r="Q603" s="837">
        <v>0.5</v>
      </c>
      <c r="R603" s="832">
        <v>1</v>
      </c>
      <c r="S603" s="837">
        <v>0.5</v>
      </c>
      <c r="T603" s="836">
        <v>1</v>
      </c>
      <c r="U603" s="838">
        <v>0.5</v>
      </c>
    </row>
    <row r="604" spans="1:21" ht="14.4" customHeight="1" x14ac:dyDescent="0.3">
      <c r="A604" s="831">
        <v>13</v>
      </c>
      <c r="B604" s="832" t="s">
        <v>1257</v>
      </c>
      <c r="C604" s="832" t="s">
        <v>1263</v>
      </c>
      <c r="D604" s="833" t="s">
        <v>2502</v>
      </c>
      <c r="E604" s="834" t="s">
        <v>1280</v>
      </c>
      <c r="F604" s="832" t="s">
        <v>1258</v>
      </c>
      <c r="G604" s="832" t="s">
        <v>2006</v>
      </c>
      <c r="H604" s="832" t="s">
        <v>586</v>
      </c>
      <c r="I604" s="832" t="s">
        <v>2087</v>
      </c>
      <c r="J604" s="832" t="s">
        <v>2088</v>
      </c>
      <c r="K604" s="832" t="s">
        <v>2089</v>
      </c>
      <c r="L604" s="835">
        <v>82.72</v>
      </c>
      <c r="M604" s="835">
        <v>82.72</v>
      </c>
      <c r="N604" s="832">
        <v>1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13</v>
      </c>
      <c r="B605" s="832" t="s">
        <v>1257</v>
      </c>
      <c r="C605" s="832" t="s">
        <v>1263</v>
      </c>
      <c r="D605" s="833" t="s">
        <v>2502</v>
      </c>
      <c r="E605" s="834" t="s">
        <v>1280</v>
      </c>
      <c r="F605" s="832" t="s">
        <v>1258</v>
      </c>
      <c r="G605" s="832" t="s">
        <v>1293</v>
      </c>
      <c r="H605" s="832" t="s">
        <v>586</v>
      </c>
      <c r="I605" s="832" t="s">
        <v>1294</v>
      </c>
      <c r="J605" s="832" t="s">
        <v>1295</v>
      </c>
      <c r="K605" s="832" t="s">
        <v>1296</v>
      </c>
      <c r="L605" s="835">
        <v>57.76</v>
      </c>
      <c r="M605" s="835">
        <v>57.76</v>
      </c>
      <c r="N605" s="832">
        <v>1</v>
      </c>
      <c r="O605" s="836">
        <v>1</v>
      </c>
      <c r="P605" s="835">
        <v>57.76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13</v>
      </c>
      <c r="B606" s="832" t="s">
        <v>1257</v>
      </c>
      <c r="C606" s="832" t="s">
        <v>1263</v>
      </c>
      <c r="D606" s="833" t="s">
        <v>2502</v>
      </c>
      <c r="E606" s="834" t="s">
        <v>1280</v>
      </c>
      <c r="F606" s="832" t="s">
        <v>1258</v>
      </c>
      <c r="G606" s="832" t="s">
        <v>1315</v>
      </c>
      <c r="H606" s="832" t="s">
        <v>586</v>
      </c>
      <c r="I606" s="832" t="s">
        <v>1438</v>
      </c>
      <c r="J606" s="832" t="s">
        <v>642</v>
      </c>
      <c r="K606" s="832" t="s">
        <v>643</v>
      </c>
      <c r="L606" s="835">
        <v>103.8</v>
      </c>
      <c r="M606" s="835">
        <v>622.79999999999995</v>
      </c>
      <c r="N606" s="832">
        <v>6</v>
      </c>
      <c r="O606" s="836">
        <v>2</v>
      </c>
      <c r="P606" s="835">
        <v>311.39999999999998</v>
      </c>
      <c r="Q606" s="837">
        <v>0.5</v>
      </c>
      <c r="R606" s="832">
        <v>3</v>
      </c>
      <c r="S606" s="837">
        <v>0.5</v>
      </c>
      <c r="T606" s="836">
        <v>1</v>
      </c>
      <c r="U606" s="838">
        <v>0.5</v>
      </c>
    </row>
    <row r="607" spans="1:21" ht="14.4" customHeight="1" x14ac:dyDescent="0.3">
      <c r="A607" s="831">
        <v>13</v>
      </c>
      <c r="B607" s="832" t="s">
        <v>1257</v>
      </c>
      <c r="C607" s="832" t="s">
        <v>1263</v>
      </c>
      <c r="D607" s="833" t="s">
        <v>2502</v>
      </c>
      <c r="E607" s="834" t="s">
        <v>1280</v>
      </c>
      <c r="F607" s="832" t="s">
        <v>1258</v>
      </c>
      <c r="G607" s="832" t="s">
        <v>1315</v>
      </c>
      <c r="H607" s="832" t="s">
        <v>586</v>
      </c>
      <c r="I607" s="832" t="s">
        <v>1316</v>
      </c>
      <c r="J607" s="832" t="s">
        <v>642</v>
      </c>
      <c r="K607" s="832" t="s">
        <v>1317</v>
      </c>
      <c r="L607" s="835">
        <v>155.69999999999999</v>
      </c>
      <c r="M607" s="835">
        <v>467.09999999999997</v>
      </c>
      <c r="N607" s="832">
        <v>3</v>
      </c>
      <c r="O607" s="836">
        <v>0.5</v>
      </c>
      <c r="P607" s="835">
        <v>467.09999999999997</v>
      </c>
      <c r="Q607" s="837">
        <v>1</v>
      </c>
      <c r="R607" s="832">
        <v>3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13</v>
      </c>
      <c r="B608" s="832" t="s">
        <v>1257</v>
      </c>
      <c r="C608" s="832" t="s">
        <v>1263</v>
      </c>
      <c r="D608" s="833" t="s">
        <v>2502</v>
      </c>
      <c r="E608" s="834" t="s">
        <v>1280</v>
      </c>
      <c r="F608" s="832" t="s">
        <v>1258</v>
      </c>
      <c r="G608" s="832" t="s">
        <v>1315</v>
      </c>
      <c r="H608" s="832" t="s">
        <v>651</v>
      </c>
      <c r="I608" s="832" t="s">
        <v>1323</v>
      </c>
      <c r="J608" s="832" t="s">
        <v>1321</v>
      </c>
      <c r="K608" s="832" t="s">
        <v>1319</v>
      </c>
      <c r="L608" s="835">
        <v>129.75</v>
      </c>
      <c r="M608" s="835">
        <v>908.25</v>
      </c>
      <c r="N608" s="832">
        <v>7</v>
      </c>
      <c r="O608" s="836">
        <v>1.5</v>
      </c>
      <c r="P608" s="835">
        <v>389.25</v>
      </c>
      <c r="Q608" s="837">
        <v>0.42857142857142855</v>
      </c>
      <c r="R608" s="832">
        <v>3</v>
      </c>
      <c r="S608" s="837">
        <v>0.42857142857142855</v>
      </c>
      <c r="T608" s="836">
        <v>0.5</v>
      </c>
      <c r="U608" s="838">
        <v>0.33333333333333331</v>
      </c>
    </row>
    <row r="609" spans="1:21" ht="14.4" customHeight="1" x14ac:dyDescent="0.3">
      <c r="A609" s="831">
        <v>13</v>
      </c>
      <c r="B609" s="832" t="s">
        <v>1257</v>
      </c>
      <c r="C609" s="832" t="s">
        <v>1263</v>
      </c>
      <c r="D609" s="833" t="s">
        <v>2502</v>
      </c>
      <c r="E609" s="834" t="s">
        <v>1280</v>
      </c>
      <c r="F609" s="832" t="s">
        <v>1258</v>
      </c>
      <c r="G609" s="832" t="s">
        <v>1328</v>
      </c>
      <c r="H609" s="832" t="s">
        <v>651</v>
      </c>
      <c r="I609" s="832" t="s">
        <v>1147</v>
      </c>
      <c r="J609" s="832" t="s">
        <v>1148</v>
      </c>
      <c r="K609" s="832" t="s">
        <v>1149</v>
      </c>
      <c r="L609" s="835">
        <v>170.52</v>
      </c>
      <c r="M609" s="835">
        <v>341.04</v>
      </c>
      <c r="N609" s="832">
        <v>2</v>
      </c>
      <c r="O609" s="836">
        <v>2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13</v>
      </c>
      <c r="B610" s="832" t="s">
        <v>1257</v>
      </c>
      <c r="C610" s="832" t="s">
        <v>1263</v>
      </c>
      <c r="D610" s="833" t="s">
        <v>2502</v>
      </c>
      <c r="E610" s="834" t="s">
        <v>1280</v>
      </c>
      <c r="F610" s="832" t="s">
        <v>1258</v>
      </c>
      <c r="G610" s="832" t="s">
        <v>1342</v>
      </c>
      <c r="H610" s="832" t="s">
        <v>586</v>
      </c>
      <c r="I610" s="832" t="s">
        <v>1452</v>
      </c>
      <c r="J610" s="832" t="s">
        <v>1351</v>
      </c>
      <c r="K610" s="832" t="s">
        <v>1453</v>
      </c>
      <c r="L610" s="835">
        <v>23.51</v>
      </c>
      <c r="M610" s="835">
        <v>164.57000000000002</v>
      </c>
      <c r="N610" s="832">
        <v>7</v>
      </c>
      <c r="O610" s="836">
        <v>3</v>
      </c>
      <c r="P610" s="835">
        <v>117.55000000000001</v>
      </c>
      <c r="Q610" s="837">
        <v>0.7142857142857143</v>
      </c>
      <c r="R610" s="832">
        <v>5</v>
      </c>
      <c r="S610" s="837">
        <v>0.7142857142857143</v>
      </c>
      <c r="T610" s="836">
        <v>2</v>
      </c>
      <c r="U610" s="838">
        <v>0.66666666666666663</v>
      </c>
    </row>
    <row r="611" spans="1:21" ht="14.4" customHeight="1" x14ac:dyDescent="0.3">
      <c r="A611" s="831">
        <v>13</v>
      </c>
      <c r="B611" s="832" t="s">
        <v>1257</v>
      </c>
      <c r="C611" s="832" t="s">
        <v>1263</v>
      </c>
      <c r="D611" s="833" t="s">
        <v>2502</v>
      </c>
      <c r="E611" s="834" t="s">
        <v>1280</v>
      </c>
      <c r="F611" s="832" t="s">
        <v>1258</v>
      </c>
      <c r="G611" s="832" t="s">
        <v>1360</v>
      </c>
      <c r="H611" s="832" t="s">
        <v>586</v>
      </c>
      <c r="I611" s="832" t="s">
        <v>2090</v>
      </c>
      <c r="J611" s="832" t="s">
        <v>2091</v>
      </c>
      <c r="K611" s="832" t="s">
        <v>2092</v>
      </c>
      <c r="L611" s="835">
        <v>1719.99</v>
      </c>
      <c r="M611" s="835">
        <v>1719.99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13</v>
      </c>
      <c r="B612" s="832" t="s">
        <v>1257</v>
      </c>
      <c r="C612" s="832" t="s">
        <v>1263</v>
      </c>
      <c r="D612" s="833" t="s">
        <v>2502</v>
      </c>
      <c r="E612" s="834" t="s">
        <v>1280</v>
      </c>
      <c r="F612" s="832" t="s">
        <v>1258</v>
      </c>
      <c r="G612" s="832" t="s">
        <v>1360</v>
      </c>
      <c r="H612" s="832" t="s">
        <v>586</v>
      </c>
      <c r="I612" s="832" t="s">
        <v>1363</v>
      </c>
      <c r="J612" s="832" t="s">
        <v>840</v>
      </c>
      <c r="K612" s="832" t="s">
        <v>1364</v>
      </c>
      <c r="L612" s="835">
        <v>147.85</v>
      </c>
      <c r="M612" s="835">
        <v>739.25</v>
      </c>
      <c r="N612" s="832">
        <v>5</v>
      </c>
      <c r="O612" s="836">
        <v>4</v>
      </c>
      <c r="P612" s="835">
        <v>443.54999999999995</v>
      </c>
      <c r="Q612" s="837">
        <v>0.6</v>
      </c>
      <c r="R612" s="832">
        <v>3</v>
      </c>
      <c r="S612" s="837">
        <v>0.6</v>
      </c>
      <c r="T612" s="836">
        <v>2</v>
      </c>
      <c r="U612" s="838">
        <v>0.5</v>
      </c>
    </row>
    <row r="613" spans="1:21" ht="14.4" customHeight="1" x14ac:dyDescent="0.3">
      <c r="A613" s="831">
        <v>13</v>
      </c>
      <c r="B613" s="832" t="s">
        <v>1257</v>
      </c>
      <c r="C613" s="832" t="s">
        <v>1263</v>
      </c>
      <c r="D613" s="833" t="s">
        <v>2502</v>
      </c>
      <c r="E613" s="834" t="s">
        <v>1280</v>
      </c>
      <c r="F613" s="832" t="s">
        <v>1258</v>
      </c>
      <c r="G613" s="832" t="s">
        <v>2093</v>
      </c>
      <c r="H613" s="832" t="s">
        <v>651</v>
      </c>
      <c r="I613" s="832" t="s">
        <v>2094</v>
      </c>
      <c r="J613" s="832" t="s">
        <v>2095</v>
      </c>
      <c r="K613" s="832" t="s">
        <v>2096</v>
      </c>
      <c r="L613" s="835">
        <v>3231.81</v>
      </c>
      <c r="M613" s="835">
        <v>3231.81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13</v>
      </c>
      <c r="B614" s="832" t="s">
        <v>1257</v>
      </c>
      <c r="C614" s="832" t="s">
        <v>1263</v>
      </c>
      <c r="D614" s="833" t="s">
        <v>2502</v>
      </c>
      <c r="E614" s="834" t="s">
        <v>1280</v>
      </c>
      <c r="F614" s="832" t="s">
        <v>1258</v>
      </c>
      <c r="G614" s="832" t="s">
        <v>1470</v>
      </c>
      <c r="H614" s="832" t="s">
        <v>651</v>
      </c>
      <c r="I614" s="832" t="s">
        <v>2097</v>
      </c>
      <c r="J614" s="832" t="s">
        <v>2098</v>
      </c>
      <c r="K614" s="832" t="s">
        <v>2099</v>
      </c>
      <c r="L614" s="835">
        <v>106.75</v>
      </c>
      <c r="M614" s="835">
        <v>213.5</v>
      </c>
      <c r="N614" s="832">
        <v>2</v>
      </c>
      <c r="O614" s="836">
        <v>1</v>
      </c>
      <c r="P614" s="835">
        <v>213.5</v>
      </c>
      <c r="Q614" s="837">
        <v>1</v>
      </c>
      <c r="R614" s="832">
        <v>2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13</v>
      </c>
      <c r="B615" s="832" t="s">
        <v>1257</v>
      </c>
      <c r="C615" s="832" t="s">
        <v>1263</v>
      </c>
      <c r="D615" s="833" t="s">
        <v>2502</v>
      </c>
      <c r="E615" s="834" t="s">
        <v>1280</v>
      </c>
      <c r="F615" s="832" t="s">
        <v>1258</v>
      </c>
      <c r="G615" s="832" t="s">
        <v>2100</v>
      </c>
      <c r="H615" s="832" t="s">
        <v>586</v>
      </c>
      <c r="I615" s="832" t="s">
        <v>2101</v>
      </c>
      <c r="J615" s="832" t="s">
        <v>836</v>
      </c>
      <c r="K615" s="832" t="s">
        <v>2102</v>
      </c>
      <c r="L615" s="835">
        <v>0</v>
      </c>
      <c r="M615" s="835">
        <v>0</v>
      </c>
      <c r="N615" s="832">
        <v>1</v>
      </c>
      <c r="O615" s="836">
        <v>0.5</v>
      </c>
      <c r="P615" s="835"/>
      <c r="Q615" s="837"/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13</v>
      </c>
      <c r="B616" s="832" t="s">
        <v>1257</v>
      </c>
      <c r="C616" s="832" t="s">
        <v>1263</v>
      </c>
      <c r="D616" s="833" t="s">
        <v>2502</v>
      </c>
      <c r="E616" s="834" t="s">
        <v>1280</v>
      </c>
      <c r="F616" s="832" t="s">
        <v>1258</v>
      </c>
      <c r="G616" s="832" t="s">
        <v>1474</v>
      </c>
      <c r="H616" s="832" t="s">
        <v>586</v>
      </c>
      <c r="I616" s="832" t="s">
        <v>1475</v>
      </c>
      <c r="J616" s="832" t="s">
        <v>1476</v>
      </c>
      <c r="K616" s="832" t="s">
        <v>1477</v>
      </c>
      <c r="L616" s="835">
        <v>45.03</v>
      </c>
      <c r="M616" s="835">
        <v>180.12</v>
      </c>
      <c r="N616" s="832">
        <v>4</v>
      </c>
      <c r="O616" s="836">
        <v>2</v>
      </c>
      <c r="P616" s="835">
        <v>90.06</v>
      </c>
      <c r="Q616" s="837">
        <v>0.5</v>
      </c>
      <c r="R616" s="832">
        <v>2</v>
      </c>
      <c r="S616" s="837">
        <v>0.5</v>
      </c>
      <c r="T616" s="836">
        <v>0.5</v>
      </c>
      <c r="U616" s="838">
        <v>0.25</v>
      </c>
    </row>
    <row r="617" spans="1:21" ht="14.4" customHeight="1" x14ac:dyDescent="0.3">
      <c r="A617" s="831">
        <v>13</v>
      </c>
      <c r="B617" s="832" t="s">
        <v>1257</v>
      </c>
      <c r="C617" s="832" t="s">
        <v>1263</v>
      </c>
      <c r="D617" s="833" t="s">
        <v>2502</v>
      </c>
      <c r="E617" s="834" t="s">
        <v>1280</v>
      </c>
      <c r="F617" s="832" t="s">
        <v>1258</v>
      </c>
      <c r="G617" s="832" t="s">
        <v>2103</v>
      </c>
      <c r="H617" s="832" t="s">
        <v>651</v>
      </c>
      <c r="I617" s="832" t="s">
        <v>2104</v>
      </c>
      <c r="J617" s="832" t="s">
        <v>2105</v>
      </c>
      <c r="K617" s="832" t="s">
        <v>2106</v>
      </c>
      <c r="L617" s="835">
        <v>434.19</v>
      </c>
      <c r="M617" s="835">
        <v>868.38</v>
      </c>
      <c r="N617" s="832">
        <v>2</v>
      </c>
      <c r="O617" s="836">
        <v>1</v>
      </c>
      <c r="P617" s="835">
        <v>868.38</v>
      </c>
      <c r="Q617" s="837">
        <v>1</v>
      </c>
      <c r="R617" s="832">
        <v>2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13</v>
      </c>
      <c r="B618" s="832" t="s">
        <v>1257</v>
      </c>
      <c r="C618" s="832" t="s">
        <v>1263</v>
      </c>
      <c r="D618" s="833" t="s">
        <v>2502</v>
      </c>
      <c r="E618" s="834" t="s">
        <v>1280</v>
      </c>
      <c r="F618" s="832" t="s">
        <v>1258</v>
      </c>
      <c r="G618" s="832" t="s">
        <v>1478</v>
      </c>
      <c r="H618" s="832" t="s">
        <v>586</v>
      </c>
      <c r="I618" s="832" t="s">
        <v>1479</v>
      </c>
      <c r="J618" s="832" t="s">
        <v>973</v>
      </c>
      <c r="K618" s="832" t="s">
        <v>1480</v>
      </c>
      <c r="L618" s="835">
        <v>48.09</v>
      </c>
      <c r="M618" s="835">
        <v>48.09</v>
      </c>
      <c r="N618" s="832">
        <v>1</v>
      </c>
      <c r="O618" s="836">
        <v>1</v>
      </c>
      <c r="P618" s="835">
        <v>48.09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13</v>
      </c>
      <c r="B619" s="832" t="s">
        <v>1257</v>
      </c>
      <c r="C619" s="832" t="s">
        <v>1263</v>
      </c>
      <c r="D619" s="833" t="s">
        <v>2502</v>
      </c>
      <c r="E619" s="834" t="s">
        <v>1280</v>
      </c>
      <c r="F619" s="832" t="s">
        <v>1258</v>
      </c>
      <c r="G619" s="832" t="s">
        <v>2107</v>
      </c>
      <c r="H619" s="832" t="s">
        <v>651</v>
      </c>
      <c r="I619" s="832" t="s">
        <v>2108</v>
      </c>
      <c r="J619" s="832" t="s">
        <v>2109</v>
      </c>
      <c r="K619" s="832" t="s">
        <v>2110</v>
      </c>
      <c r="L619" s="835">
        <v>102.9</v>
      </c>
      <c r="M619" s="835">
        <v>102.9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13</v>
      </c>
      <c r="B620" s="832" t="s">
        <v>1257</v>
      </c>
      <c r="C620" s="832" t="s">
        <v>1263</v>
      </c>
      <c r="D620" s="833" t="s">
        <v>2502</v>
      </c>
      <c r="E620" s="834" t="s">
        <v>1280</v>
      </c>
      <c r="F620" s="832" t="s">
        <v>1258</v>
      </c>
      <c r="G620" s="832" t="s">
        <v>1386</v>
      </c>
      <c r="H620" s="832" t="s">
        <v>586</v>
      </c>
      <c r="I620" s="832" t="s">
        <v>1387</v>
      </c>
      <c r="J620" s="832" t="s">
        <v>1388</v>
      </c>
      <c r="K620" s="832" t="s">
        <v>1389</v>
      </c>
      <c r="L620" s="835">
        <v>111.72</v>
      </c>
      <c r="M620" s="835">
        <v>111.72</v>
      </c>
      <c r="N620" s="832">
        <v>1</v>
      </c>
      <c r="O620" s="836">
        <v>1</v>
      </c>
      <c r="P620" s="835">
        <v>111.72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13</v>
      </c>
      <c r="B621" s="832" t="s">
        <v>1257</v>
      </c>
      <c r="C621" s="832" t="s">
        <v>1263</v>
      </c>
      <c r="D621" s="833" t="s">
        <v>2502</v>
      </c>
      <c r="E621" s="834" t="s">
        <v>1280</v>
      </c>
      <c r="F621" s="832" t="s">
        <v>1258</v>
      </c>
      <c r="G621" s="832" t="s">
        <v>1386</v>
      </c>
      <c r="H621" s="832" t="s">
        <v>586</v>
      </c>
      <c r="I621" s="832" t="s">
        <v>2111</v>
      </c>
      <c r="J621" s="832" t="s">
        <v>1388</v>
      </c>
      <c r="K621" s="832" t="s">
        <v>2112</v>
      </c>
      <c r="L621" s="835">
        <v>131.66999999999999</v>
      </c>
      <c r="M621" s="835">
        <v>131.66999999999999</v>
      </c>
      <c r="N621" s="832">
        <v>1</v>
      </c>
      <c r="O621" s="836">
        <v>0.5</v>
      </c>
      <c r="P621" s="835">
        <v>131.66999999999999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13</v>
      </c>
      <c r="B622" s="832" t="s">
        <v>1257</v>
      </c>
      <c r="C622" s="832" t="s">
        <v>1263</v>
      </c>
      <c r="D622" s="833" t="s">
        <v>2502</v>
      </c>
      <c r="E622" s="834" t="s">
        <v>1280</v>
      </c>
      <c r="F622" s="832" t="s">
        <v>1258</v>
      </c>
      <c r="G622" s="832" t="s">
        <v>1386</v>
      </c>
      <c r="H622" s="832" t="s">
        <v>586</v>
      </c>
      <c r="I622" s="832" t="s">
        <v>1483</v>
      </c>
      <c r="J622" s="832" t="s">
        <v>1388</v>
      </c>
      <c r="K622" s="832" t="s">
        <v>1389</v>
      </c>
      <c r="L622" s="835">
        <v>111.72</v>
      </c>
      <c r="M622" s="835">
        <v>111.72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13</v>
      </c>
      <c r="B623" s="832" t="s">
        <v>1257</v>
      </c>
      <c r="C623" s="832" t="s">
        <v>1263</v>
      </c>
      <c r="D623" s="833" t="s">
        <v>2502</v>
      </c>
      <c r="E623" s="834" t="s">
        <v>1280</v>
      </c>
      <c r="F623" s="832" t="s">
        <v>1258</v>
      </c>
      <c r="G623" s="832" t="s">
        <v>1840</v>
      </c>
      <c r="H623" s="832" t="s">
        <v>586</v>
      </c>
      <c r="I623" s="832" t="s">
        <v>1841</v>
      </c>
      <c r="J623" s="832" t="s">
        <v>1842</v>
      </c>
      <c r="K623" s="832" t="s">
        <v>1843</v>
      </c>
      <c r="L623" s="835">
        <v>132.97999999999999</v>
      </c>
      <c r="M623" s="835">
        <v>132.97999999999999</v>
      </c>
      <c r="N623" s="832">
        <v>1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13</v>
      </c>
      <c r="B624" s="832" t="s">
        <v>1257</v>
      </c>
      <c r="C624" s="832" t="s">
        <v>1263</v>
      </c>
      <c r="D624" s="833" t="s">
        <v>2502</v>
      </c>
      <c r="E624" s="834" t="s">
        <v>1280</v>
      </c>
      <c r="F624" s="832" t="s">
        <v>1258</v>
      </c>
      <c r="G624" s="832" t="s">
        <v>2113</v>
      </c>
      <c r="H624" s="832" t="s">
        <v>586</v>
      </c>
      <c r="I624" s="832" t="s">
        <v>2114</v>
      </c>
      <c r="J624" s="832" t="s">
        <v>795</v>
      </c>
      <c r="K624" s="832" t="s">
        <v>2115</v>
      </c>
      <c r="L624" s="835">
        <v>0</v>
      </c>
      <c r="M624" s="835">
        <v>0</v>
      </c>
      <c r="N624" s="832">
        <v>1</v>
      </c>
      <c r="O624" s="836">
        <v>0.5</v>
      </c>
      <c r="P624" s="835">
        <v>0</v>
      </c>
      <c r="Q624" s="837"/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13</v>
      </c>
      <c r="B625" s="832" t="s">
        <v>1257</v>
      </c>
      <c r="C625" s="832" t="s">
        <v>1263</v>
      </c>
      <c r="D625" s="833" t="s">
        <v>2502</v>
      </c>
      <c r="E625" s="834" t="s">
        <v>1280</v>
      </c>
      <c r="F625" s="832" t="s">
        <v>1258</v>
      </c>
      <c r="G625" s="832" t="s">
        <v>2051</v>
      </c>
      <c r="H625" s="832" t="s">
        <v>651</v>
      </c>
      <c r="I625" s="832" t="s">
        <v>2116</v>
      </c>
      <c r="J625" s="832" t="s">
        <v>2117</v>
      </c>
      <c r="K625" s="832" t="s">
        <v>2118</v>
      </c>
      <c r="L625" s="835">
        <v>32.869999999999997</v>
      </c>
      <c r="M625" s="835">
        <v>65.739999999999995</v>
      </c>
      <c r="N625" s="832">
        <v>2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13</v>
      </c>
      <c r="B626" s="832" t="s">
        <v>1257</v>
      </c>
      <c r="C626" s="832" t="s">
        <v>1263</v>
      </c>
      <c r="D626" s="833" t="s">
        <v>2502</v>
      </c>
      <c r="E626" s="834" t="s">
        <v>1280</v>
      </c>
      <c r="F626" s="832" t="s">
        <v>1258</v>
      </c>
      <c r="G626" s="832" t="s">
        <v>1394</v>
      </c>
      <c r="H626" s="832" t="s">
        <v>651</v>
      </c>
      <c r="I626" s="832" t="s">
        <v>1395</v>
      </c>
      <c r="J626" s="832" t="s">
        <v>1396</v>
      </c>
      <c r="K626" s="832" t="s">
        <v>1397</v>
      </c>
      <c r="L626" s="835">
        <v>141.25</v>
      </c>
      <c r="M626" s="835">
        <v>565</v>
      </c>
      <c r="N626" s="832">
        <v>4</v>
      </c>
      <c r="O626" s="836">
        <v>3</v>
      </c>
      <c r="P626" s="835">
        <v>282.5</v>
      </c>
      <c r="Q626" s="837">
        <v>0.5</v>
      </c>
      <c r="R626" s="832">
        <v>2</v>
      </c>
      <c r="S626" s="837">
        <v>0.5</v>
      </c>
      <c r="T626" s="836">
        <v>1.5</v>
      </c>
      <c r="U626" s="838">
        <v>0.5</v>
      </c>
    </row>
    <row r="627" spans="1:21" ht="14.4" customHeight="1" x14ac:dyDescent="0.3">
      <c r="A627" s="831">
        <v>13</v>
      </c>
      <c r="B627" s="832" t="s">
        <v>1257</v>
      </c>
      <c r="C627" s="832" t="s">
        <v>1263</v>
      </c>
      <c r="D627" s="833" t="s">
        <v>2502</v>
      </c>
      <c r="E627" s="834" t="s">
        <v>1280</v>
      </c>
      <c r="F627" s="832" t="s">
        <v>1258</v>
      </c>
      <c r="G627" s="832" t="s">
        <v>1394</v>
      </c>
      <c r="H627" s="832" t="s">
        <v>586</v>
      </c>
      <c r="I627" s="832" t="s">
        <v>1806</v>
      </c>
      <c r="J627" s="832" t="s">
        <v>1396</v>
      </c>
      <c r="K627" s="832" t="s">
        <v>1807</v>
      </c>
      <c r="L627" s="835">
        <v>423.75</v>
      </c>
      <c r="M627" s="835">
        <v>2542.5</v>
      </c>
      <c r="N627" s="832">
        <v>6</v>
      </c>
      <c r="O627" s="836">
        <v>5.5</v>
      </c>
      <c r="P627" s="835">
        <v>1271.25</v>
      </c>
      <c r="Q627" s="837">
        <v>0.5</v>
      </c>
      <c r="R627" s="832">
        <v>3</v>
      </c>
      <c r="S627" s="837">
        <v>0.5</v>
      </c>
      <c r="T627" s="836">
        <v>2.5</v>
      </c>
      <c r="U627" s="838">
        <v>0.45454545454545453</v>
      </c>
    </row>
    <row r="628" spans="1:21" ht="14.4" customHeight="1" x14ac:dyDescent="0.3">
      <c r="A628" s="831">
        <v>13</v>
      </c>
      <c r="B628" s="832" t="s">
        <v>1257</v>
      </c>
      <c r="C628" s="832" t="s">
        <v>1263</v>
      </c>
      <c r="D628" s="833" t="s">
        <v>2502</v>
      </c>
      <c r="E628" s="834" t="s">
        <v>1280</v>
      </c>
      <c r="F628" s="832" t="s">
        <v>1258</v>
      </c>
      <c r="G628" s="832" t="s">
        <v>1620</v>
      </c>
      <c r="H628" s="832" t="s">
        <v>651</v>
      </c>
      <c r="I628" s="832" t="s">
        <v>1100</v>
      </c>
      <c r="J628" s="832" t="s">
        <v>727</v>
      </c>
      <c r="K628" s="832" t="s">
        <v>1101</v>
      </c>
      <c r="L628" s="835">
        <v>490.89</v>
      </c>
      <c r="M628" s="835">
        <v>1472.67</v>
      </c>
      <c r="N628" s="832">
        <v>3</v>
      </c>
      <c r="O628" s="836">
        <v>1.5</v>
      </c>
      <c r="P628" s="835">
        <v>1472.67</v>
      </c>
      <c r="Q628" s="837">
        <v>1</v>
      </c>
      <c r="R628" s="832">
        <v>3</v>
      </c>
      <c r="S628" s="837">
        <v>1</v>
      </c>
      <c r="T628" s="836">
        <v>1.5</v>
      </c>
      <c r="U628" s="838">
        <v>1</v>
      </c>
    </row>
    <row r="629" spans="1:21" ht="14.4" customHeight="1" x14ac:dyDescent="0.3">
      <c r="A629" s="831">
        <v>13</v>
      </c>
      <c r="B629" s="832" t="s">
        <v>1257</v>
      </c>
      <c r="C629" s="832" t="s">
        <v>1263</v>
      </c>
      <c r="D629" s="833" t="s">
        <v>2502</v>
      </c>
      <c r="E629" s="834" t="s">
        <v>1280</v>
      </c>
      <c r="F629" s="832" t="s">
        <v>1258</v>
      </c>
      <c r="G629" s="832" t="s">
        <v>1854</v>
      </c>
      <c r="H629" s="832" t="s">
        <v>586</v>
      </c>
      <c r="I629" s="832" t="s">
        <v>1855</v>
      </c>
      <c r="J629" s="832" t="s">
        <v>703</v>
      </c>
      <c r="K629" s="832" t="s">
        <v>1856</v>
      </c>
      <c r="L629" s="835">
        <v>134.47999999999999</v>
      </c>
      <c r="M629" s="835">
        <v>403.43999999999994</v>
      </c>
      <c r="N629" s="832">
        <v>3</v>
      </c>
      <c r="O629" s="836">
        <v>1</v>
      </c>
      <c r="P629" s="835">
        <v>403.43999999999994</v>
      </c>
      <c r="Q629" s="837">
        <v>1</v>
      </c>
      <c r="R629" s="832">
        <v>3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13</v>
      </c>
      <c r="B630" s="832" t="s">
        <v>1257</v>
      </c>
      <c r="C630" s="832" t="s">
        <v>1263</v>
      </c>
      <c r="D630" s="833" t="s">
        <v>2502</v>
      </c>
      <c r="E630" s="834" t="s">
        <v>1280</v>
      </c>
      <c r="F630" s="832" t="s">
        <v>1258</v>
      </c>
      <c r="G630" s="832" t="s">
        <v>1492</v>
      </c>
      <c r="H630" s="832" t="s">
        <v>586</v>
      </c>
      <c r="I630" s="832" t="s">
        <v>1621</v>
      </c>
      <c r="J630" s="832" t="s">
        <v>633</v>
      </c>
      <c r="K630" s="832" t="s">
        <v>1622</v>
      </c>
      <c r="L630" s="835">
        <v>35.25</v>
      </c>
      <c r="M630" s="835">
        <v>70.5</v>
      </c>
      <c r="N630" s="832">
        <v>2</v>
      </c>
      <c r="O630" s="836">
        <v>1</v>
      </c>
      <c r="P630" s="835">
        <v>70.5</v>
      </c>
      <c r="Q630" s="837">
        <v>1</v>
      </c>
      <c r="R630" s="832">
        <v>2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13</v>
      </c>
      <c r="B631" s="832" t="s">
        <v>1257</v>
      </c>
      <c r="C631" s="832" t="s">
        <v>1263</v>
      </c>
      <c r="D631" s="833" t="s">
        <v>2502</v>
      </c>
      <c r="E631" s="834" t="s">
        <v>1280</v>
      </c>
      <c r="F631" s="832" t="s">
        <v>1258</v>
      </c>
      <c r="G631" s="832" t="s">
        <v>1492</v>
      </c>
      <c r="H631" s="832" t="s">
        <v>586</v>
      </c>
      <c r="I631" s="832" t="s">
        <v>1623</v>
      </c>
      <c r="J631" s="832" t="s">
        <v>633</v>
      </c>
      <c r="K631" s="832" t="s">
        <v>1624</v>
      </c>
      <c r="L631" s="835">
        <v>35.25</v>
      </c>
      <c r="M631" s="835">
        <v>35.25</v>
      </c>
      <c r="N631" s="832">
        <v>1</v>
      </c>
      <c r="O631" s="836">
        <v>1</v>
      </c>
      <c r="P631" s="835">
        <v>35.25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13</v>
      </c>
      <c r="B632" s="832" t="s">
        <v>1257</v>
      </c>
      <c r="C632" s="832" t="s">
        <v>1263</v>
      </c>
      <c r="D632" s="833" t="s">
        <v>2502</v>
      </c>
      <c r="E632" s="834" t="s">
        <v>1280</v>
      </c>
      <c r="F632" s="832" t="s">
        <v>1258</v>
      </c>
      <c r="G632" s="832" t="s">
        <v>1492</v>
      </c>
      <c r="H632" s="832" t="s">
        <v>586</v>
      </c>
      <c r="I632" s="832" t="s">
        <v>2119</v>
      </c>
      <c r="J632" s="832" t="s">
        <v>2120</v>
      </c>
      <c r="K632" s="832" t="s">
        <v>2121</v>
      </c>
      <c r="L632" s="835">
        <v>35.25</v>
      </c>
      <c r="M632" s="835">
        <v>70.5</v>
      </c>
      <c r="N632" s="832">
        <v>2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13</v>
      </c>
      <c r="B633" s="832" t="s">
        <v>1257</v>
      </c>
      <c r="C633" s="832" t="s">
        <v>1263</v>
      </c>
      <c r="D633" s="833" t="s">
        <v>2502</v>
      </c>
      <c r="E633" s="834" t="s">
        <v>1280</v>
      </c>
      <c r="F633" s="832" t="s">
        <v>1258</v>
      </c>
      <c r="G633" s="832" t="s">
        <v>1492</v>
      </c>
      <c r="H633" s="832" t="s">
        <v>586</v>
      </c>
      <c r="I633" s="832" t="s">
        <v>1938</v>
      </c>
      <c r="J633" s="832" t="s">
        <v>633</v>
      </c>
      <c r="K633" s="832" t="s">
        <v>1939</v>
      </c>
      <c r="L633" s="835">
        <v>17.62</v>
      </c>
      <c r="M633" s="835">
        <v>17.62</v>
      </c>
      <c r="N633" s="832">
        <v>1</v>
      </c>
      <c r="O633" s="836">
        <v>1</v>
      </c>
      <c r="P633" s="835">
        <v>17.62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13</v>
      </c>
      <c r="B634" s="832" t="s">
        <v>1257</v>
      </c>
      <c r="C634" s="832" t="s">
        <v>1263</v>
      </c>
      <c r="D634" s="833" t="s">
        <v>2502</v>
      </c>
      <c r="E634" s="834" t="s">
        <v>1280</v>
      </c>
      <c r="F634" s="832" t="s">
        <v>1258</v>
      </c>
      <c r="G634" s="832" t="s">
        <v>1496</v>
      </c>
      <c r="H634" s="832" t="s">
        <v>586</v>
      </c>
      <c r="I634" s="832" t="s">
        <v>1497</v>
      </c>
      <c r="J634" s="832" t="s">
        <v>1498</v>
      </c>
      <c r="K634" s="832" t="s">
        <v>1499</v>
      </c>
      <c r="L634" s="835">
        <v>78.33</v>
      </c>
      <c r="M634" s="835">
        <v>78.33</v>
      </c>
      <c r="N634" s="832">
        <v>1</v>
      </c>
      <c r="O634" s="836">
        <v>1</v>
      </c>
      <c r="P634" s="835">
        <v>78.33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13</v>
      </c>
      <c r="B635" s="832" t="s">
        <v>1257</v>
      </c>
      <c r="C635" s="832" t="s">
        <v>1263</v>
      </c>
      <c r="D635" s="833" t="s">
        <v>2502</v>
      </c>
      <c r="E635" s="834" t="s">
        <v>1280</v>
      </c>
      <c r="F635" s="832" t="s">
        <v>1258</v>
      </c>
      <c r="G635" s="832" t="s">
        <v>1402</v>
      </c>
      <c r="H635" s="832" t="s">
        <v>586</v>
      </c>
      <c r="I635" s="832" t="s">
        <v>1769</v>
      </c>
      <c r="J635" s="832" t="s">
        <v>745</v>
      </c>
      <c r="K635" s="832" t="s">
        <v>1770</v>
      </c>
      <c r="L635" s="835">
        <v>103.67</v>
      </c>
      <c r="M635" s="835">
        <v>311.01</v>
      </c>
      <c r="N635" s="832">
        <v>3</v>
      </c>
      <c r="O635" s="836">
        <v>2</v>
      </c>
      <c r="P635" s="835">
        <v>311.01</v>
      </c>
      <c r="Q635" s="837">
        <v>1</v>
      </c>
      <c r="R635" s="832">
        <v>3</v>
      </c>
      <c r="S635" s="837">
        <v>1</v>
      </c>
      <c r="T635" s="836">
        <v>2</v>
      </c>
      <c r="U635" s="838">
        <v>1</v>
      </c>
    </row>
    <row r="636" spans="1:21" ht="14.4" customHeight="1" x14ac:dyDescent="0.3">
      <c r="A636" s="831">
        <v>13</v>
      </c>
      <c r="B636" s="832" t="s">
        <v>1257</v>
      </c>
      <c r="C636" s="832" t="s">
        <v>1263</v>
      </c>
      <c r="D636" s="833" t="s">
        <v>2502</v>
      </c>
      <c r="E636" s="834" t="s">
        <v>1280</v>
      </c>
      <c r="F636" s="832" t="s">
        <v>1258</v>
      </c>
      <c r="G636" s="832" t="s">
        <v>1402</v>
      </c>
      <c r="H636" s="832" t="s">
        <v>586</v>
      </c>
      <c r="I636" s="832" t="s">
        <v>1403</v>
      </c>
      <c r="J636" s="832" t="s">
        <v>745</v>
      </c>
      <c r="K636" s="832" t="s">
        <v>1404</v>
      </c>
      <c r="L636" s="835">
        <v>32.25</v>
      </c>
      <c r="M636" s="835">
        <v>129</v>
      </c>
      <c r="N636" s="832">
        <v>4</v>
      </c>
      <c r="O636" s="836">
        <v>3.5</v>
      </c>
      <c r="P636" s="835">
        <v>96.75</v>
      </c>
      <c r="Q636" s="837">
        <v>0.75</v>
      </c>
      <c r="R636" s="832">
        <v>3</v>
      </c>
      <c r="S636" s="837">
        <v>0.75</v>
      </c>
      <c r="T636" s="836">
        <v>2.5</v>
      </c>
      <c r="U636" s="838">
        <v>0.7142857142857143</v>
      </c>
    </row>
    <row r="637" spans="1:21" ht="14.4" customHeight="1" x14ac:dyDescent="0.3">
      <c r="A637" s="831">
        <v>13</v>
      </c>
      <c r="B637" s="832" t="s">
        <v>1257</v>
      </c>
      <c r="C637" s="832" t="s">
        <v>1263</v>
      </c>
      <c r="D637" s="833" t="s">
        <v>2502</v>
      </c>
      <c r="E637" s="834" t="s">
        <v>1280</v>
      </c>
      <c r="F637" s="832" t="s">
        <v>1258</v>
      </c>
      <c r="G637" s="832" t="s">
        <v>1402</v>
      </c>
      <c r="H637" s="832" t="s">
        <v>586</v>
      </c>
      <c r="I637" s="832" t="s">
        <v>1505</v>
      </c>
      <c r="J637" s="832" t="s">
        <v>745</v>
      </c>
      <c r="K637" s="832" t="s">
        <v>1506</v>
      </c>
      <c r="L637" s="835">
        <v>103.67</v>
      </c>
      <c r="M637" s="835">
        <v>1347.71</v>
      </c>
      <c r="N637" s="832">
        <v>13</v>
      </c>
      <c r="O637" s="836">
        <v>6.5</v>
      </c>
      <c r="P637" s="835">
        <v>725.69</v>
      </c>
      <c r="Q637" s="837">
        <v>0.53846153846153844</v>
      </c>
      <c r="R637" s="832">
        <v>7</v>
      </c>
      <c r="S637" s="837">
        <v>0.53846153846153844</v>
      </c>
      <c r="T637" s="836">
        <v>4</v>
      </c>
      <c r="U637" s="838">
        <v>0.61538461538461542</v>
      </c>
    </row>
    <row r="638" spans="1:21" ht="14.4" customHeight="1" x14ac:dyDescent="0.3">
      <c r="A638" s="831">
        <v>13</v>
      </c>
      <c r="B638" s="832" t="s">
        <v>1257</v>
      </c>
      <c r="C638" s="832" t="s">
        <v>1263</v>
      </c>
      <c r="D638" s="833" t="s">
        <v>2502</v>
      </c>
      <c r="E638" s="834" t="s">
        <v>1280</v>
      </c>
      <c r="F638" s="832" t="s">
        <v>1258</v>
      </c>
      <c r="G638" s="832" t="s">
        <v>2054</v>
      </c>
      <c r="H638" s="832" t="s">
        <v>651</v>
      </c>
      <c r="I638" s="832" t="s">
        <v>2122</v>
      </c>
      <c r="J638" s="832" t="s">
        <v>1085</v>
      </c>
      <c r="K638" s="832" t="s">
        <v>2123</v>
      </c>
      <c r="L638" s="835">
        <v>57.6</v>
      </c>
      <c r="M638" s="835">
        <v>57.6</v>
      </c>
      <c r="N638" s="832">
        <v>1</v>
      </c>
      <c r="O638" s="836">
        <v>1</v>
      </c>
      <c r="P638" s="835">
        <v>57.6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13</v>
      </c>
      <c r="B639" s="832" t="s">
        <v>1257</v>
      </c>
      <c r="C639" s="832" t="s">
        <v>1263</v>
      </c>
      <c r="D639" s="833" t="s">
        <v>2502</v>
      </c>
      <c r="E639" s="834" t="s">
        <v>1280</v>
      </c>
      <c r="F639" s="832" t="s">
        <v>1258</v>
      </c>
      <c r="G639" s="832" t="s">
        <v>2124</v>
      </c>
      <c r="H639" s="832" t="s">
        <v>586</v>
      </c>
      <c r="I639" s="832" t="s">
        <v>2125</v>
      </c>
      <c r="J639" s="832" t="s">
        <v>2126</v>
      </c>
      <c r="K639" s="832" t="s">
        <v>2127</v>
      </c>
      <c r="L639" s="835">
        <v>34.659999999999997</v>
      </c>
      <c r="M639" s="835">
        <v>34.659999999999997</v>
      </c>
      <c r="N639" s="832">
        <v>1</v>
      </c>
      <c r="O639" s="836">
        <v>0.5</v>
      </c>
      <c r="P639" s="835">
        <v>34.659999999999997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13</v>
      </c>
      <c r="B640" s="832" t="s">
        <v>1257</v>
      </c>
      <c r="C640" s="832" t="s">
        <v>1263</v>
      </c>
      <c r="D640" s="833" t="s">
        <v>2502</v>
      </c>
      <c r="E640" s="834" t="s">
        <v>1280</v>
      </c>
      <c r="F640" s="832" t="s">
        <v>1258</v>
      </c>
      <c r="G640" s="832" t="s">
        <v>1513</v>
      </c>
      <c r="H640" s="832" t="s">
        <v>586</v>
      </c>
      <c r="I640" s="832" t="s">
        <v>1514</v>
      </c>
      <c r="J640" s="832" t="s">
        <v>619</v>
      </c>
      <c r="K640" s="832" t="s">
        <v>1515</v>
      </c>
      <c r="L640" s="835">
        <v>108.44</v>
      </c>
      <c r="M640" s="835">
        <v>216.88</v>
      </c>
      <c r="N640" s="832">
        <v>2</v>
      </c>
      <c r="O640" s="836">
        <v>1.5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13</v>
      </c>
      <c r="B641" s="832" t="s">
        <v>1257</v>
      </c>
      <c r="C641" s="832" t="s">
        <v>1263</v>
      </c>
      <c r="D641" s="833" t="s">
        <v>2502</v>
      </c>
      <c r="E641" s="834" t="s">
        <v>1280</v>
      </c>
      <c r="F641" s="832" t="s">
        <v>1258</v>
      </c>
      <c r="G641" s="832" t="s">
        <v>1516</v>
      </c>
      <c r="H641" s="832" t="s">
        <v>586</v>
      </c>
      <c r="I641" s="832" t="s">
        <v>1520</v>
      </c>
      <c r="J641" s="832" t="s">
        <v>1518</v>
      </c>
      <c r="K641" s="832" t="s">
        <v>1521</v>
      </c>
      <c r="L641" s="835">
        <v>87.67</v>
      </c>
      <c r="M641" s="835">
        <v>438.35</v>
      </c>
      <c r="N641" s="832">
        <v>5</v>
      </c>
      <c r="O641" s="836">
        <v>1.5</v>
      </c>
      <c r="P641" s="835">
        <v>438.35</v>
      </c>
      <c r="Q641" s="837">
        <v>1</v>
      </c>
      <c r="R641" s="832">
        <v>5</v>
      </c>
      <c r="S641" s="837">
        <v>1</v>
      </c>
      <c r="T641" s="836">
        <v>1.5</v>
      </c>
      <c r="U641" s="838">
        <v>1</v>
      </c>
    </row>
    <row r="642" spans="1:21" ht="14.4" customHeight="1" x14ac:dyDescent="0.3">
      <c r="A642" s="831">
        <v>13</v>
      </c>
      <c r="B642" s="832" t="s">
        <v>1257</v>
      </c>
      <c r="C642" s="832" t="s">
        <v>1263</v>
      </c>
      <c r="D642" s="833" t="s">
        <v>2502</v>
      </c>
      <c r="E642" s="834" t="s">
        <v>1280</v>
      </c>
      <c r="F642" s="832" t="s">
        <v>1258</v>
      </c>
      <c r="G642" s="832" t="s">
        <v>1522</v>
      </c>
      <c r="H642" s="832" t="s">
        <v>586</v>
      </c>
      <c r="I642" s="832" t="s">
        <v>1811</v>
      </c>
      <c r="J642" s="832" t="s">
        <v>664</v>
      </c>
      <c r="K642" s="832" t="s">
        <v>1812</v>
      </c>
      <c r="L642" s="835">
        <v>0</v>
      </c>
      <c r="M642" s="835">
        <v>0</v>
      </c>
      <c r="N642" s="832">
        <v>1</v>
      </c>
      <c r="O642" s="836">
        <v>0.5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13</v>
      </c>
      <c r="B643" s="832" t="s">
        <v>1257</v>
      </c>
      <c r="C643" s="832" t="s">
        <v>1263</v>
      </c>
      <c r="D643" s="833" t="s">
        <v>2502</v>
      </c>
      <c r="E643" s="834" t="s">
        <v>1280</v>
      </c>
      <c r="F643" s="832" t="s">
        <v>1258</v>
      </c>
      <c r="G643" s="832" t="s">
        <v>1634</v>
      </c>
      <c r="H643" s="832" t="s">
        <v>651</v>
      </c>
      <c r="I643" s="832" t="s">
        <v>1187</v>
      </c>
      <c r="J643" s="832" t="s">
        <v>826</v>
      </c>
      <c r="K643" s="832" t="s">
        <v>828</v>
      </c>
      <c r="L643" s="835">
        <v>0</v>
      </c>
      <c r="M643" s="835">
        <v>0</v>
      </c>
      <c r="N643" s="832">
        <v>7</v>
      </c>
      <c r="O643" s="836">
        <v>2.5</v>
      </c>
      <c r="P643" s="835">
        <v>0</v>
      </c>
      <c r="Q643" s="837"/>
      <c r="R643" s="832">
        <v>1</v>
      </c>
      <c r="S643" s="837">
        <v>0.14285714285714285</v>
      </c>
      <c r="T643" s="836">
        <v>1</v>
      </c>
      <c r="U643" s="838">
        <v>0.4</v>
      </c>
    </row>
    <row r="644" spans="1:21" ht="14.4" customHeight="1" x14ac:dyDescent="0.3">
      <c r="A644" s="831">
        <v>13</v>
      </c>
      <c r="B644" s="832" t="s">
        <v>1257</v>
      </c>
      <c r="C644" s="832" t="s">
        <v>1263</v>
      </c>
      <c r="D644" s="833" t="s">
        <v>2502</v>
      </c>
      <c r="E644" s="834" t="s">
        <v>1280</v>
      </c>
      <c r="F644" s="832" t="s">
        <v>1258</v>
      </c>
      <c r="G644" s="832" t="s">
        <v>1635</v>
      </c>
      <c r="H644" s="832" t="s">
        <v>586</v>
      </c>
      <c r="I644" s="832" t="s">
        <v>2128</v>
      </c>
      <c r="J644" s="832" t="s">
        <v>1637</v>
      </c>
      <c r="K644" s="832" t="s">
        <v>2129</v>
      </c>
      <c r="L644" s="835">
        <v>42.08</v>
      </c>
      <c r="M644" s="835">
        <v>42.08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13</v>
      </c>
      <c r="B645" s="832" t="s">
        <v>1257</v>
      </c>
      <c r="C645" s="832" t="s">
        <v>1263</v>
      </c>
      <c r="D645" s="833" t="s">
        <v>2502</v>
      </c>
      <c r="E645" s="834" t="s">
        <v>1280</v>
      </c>
      <c r="F645" s="832" t="s">
        <v>1258</v>
      </c>
      <c r="G645" s="832" t="s">
        <v>1534</v>
      </c>
      <c r="H645" s="832" t="s">
        <v>586</v>
      </c>
      <c r="I645" s="832" t="s">
        <v>2130</v>
      </c>
      <c r="J645" s="832" t="s">
        <v>1649</v>
      </c>
      <c r="K645" s="832" t="s">
        <v>2131</v>
      </c>
      <c r="L645" s="835">
        <v>300.68</v>
      </c>
      <c r="M645" s="835">
        <v>300.68</v>
      </c>
      <c r="N645" s="832">
        <v>1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13</v>
      </c>
      <c r="B646" s="832" t="s">
        <v>1257</v>
      </c>
      <c r="C646" s="832" t="s">
        <v>1263</v>
      </c>
      <c r="D646" s="833" t="s">
        <v>2502</v>
      </c>
      <c r="E646" s="834" t="s">
        <v>1280</v>
      </c>
      <c r="F646" s="832" t="s">
        <v>1258</v>
      </c>
      <c r="G646" s="832" t="s">
        <v>1415</v>
      </c>
      <c r="H646" s="832" t="s">
        <v>651</v>
      </c>
      <c r="I646" s="832" t="s">
        <v>1223</v>
      </c>
      <c r="J646" s="832" t="s">
        <v>655</v>
      </c>
      <c r="K646" s="832" t="s">
        <v>1224</v>
      </c>
      <c r="L646" s="835">
        <v>0</v>
      </c>
      <c r="M646" s="835">
        <v>0</v>
      </c>
      <c r="N646" s="832">
        <v>3</v>
      </c>
      <c r="O646" s="836">
        <v>1</v>
      </c>
      <c r="P646" s="835"/>
      <c r="Q646" s="837"/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13</v>
      </c>
      <c r="B647" s="832" t="s">
        <v>1257</v>
      </c>
      <c r="C647" s="832" t="s">
        <v>1263</v>
      </c>
      <c r="D647" s="833" t="s">
        <v>2502</v>
      </c>
      <c r="E647" s="834" t="s">
        <v>1280</v>
      </c>
      <c r="F647" s="832" t="s">
        <v>1258</v>
      </c>
      <c r="G647" s="832" t="s">
        <v>1651</v>
      </c>
      <c r="H647" s="832" t="s">
        <v>651</v>
      </c>
      <c r="I647" s="832" t="s">
        <v>1210</v>
      </c>
      <c r="J647" s="832" t="s">
        <v>924</v>
      </c>
      <c r="K647" s="832" t="s">
        <v>1211</v>
      </c>
      <c r="L647" s="835">
        <v>0</v>
      </c>
      <c r="M647" s="835">
        <v>0</v>
      </c>
      <c r="N647" s="832">
        <v>2</v>
      </c>
      <c r="O647" s="836">
        <v>2</v>
      </c>
      <c r="P647" s="835">
        <v>0</v>
      </c>
      <c r="Q647" s="837"/>
      <c r="R647" s="832">
        <v>1</v>
      </c>
      <c r="S647" s="837">
        <v>0.5</v>
      </c>
      <c r="T647" s="836">
        <v>1</v>
      </c>
      <c r="U647" s="838">
        <v>0.5</v>
      </c>
    </row>
    <row r="648" spans="1:21" ht="14.4" customHeight="1" x14ac:dyDescent="0.3">
      <c r="A648" s="831">
        <v>13</v>
      </c>
      <c r="B648" s="832" t="s">
        <v>1257</v>
      </c>
      <c r="C648" s="832" t="s">
        <v>1263</v>
      </c>
      <c r="D648" s="833" t="s">
        <v>2502</v>
      </c>
      <c r="E648" s="834" t="s">
        <v>1280</v>
      </c>
      <c r="F648" s="832" t="s">
        <v>1258</v>
      </c>
      <c r="G648" s="832" t="s">
        <v>1782</v>
      </c>
      <c r="H648" s="832" t="s">
        <v>651</v>
      </c>
      <c r="I648" s="832" t="s">
        <v>1783</v>
      </c>
      <c r="J648" s="832" t="s">
        <v>1784</v>
      </c>
      <c r="K648" s="832" t="s">
        <v>1785</v>
      </c>
      <c r="L648" s="835">
        <v>414.07</v>
      </c>
      <c r="M648" s="835">
        <v>414.07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13</v>
      </c>
      <c r="B649" s="832" t="s">
        <v>1257</v>
      </c>
      <c r="C649" s="832" t="s">
        <v>1263</v>
      </c>
      <c r="D649" s="833" t="s">
        <v>2502</v>
      </c>
      <c r="E649" s="834" t="s">
        <v>1280</v>
      </c>
      <c r="F649" s="832" t="s">
        <v>1258</v>
      </c>
      <c r="G649" s="832" t="s">
        <v>1659</v>
      </c>
      <c r="H649" s="832" t="s">
        <v>586</v>
      </c>
      <c r="I649" s="832" t="s">
        <v>2132</v>
      </c>
      <c r="J649" s="832" t="s">
        <v>2133</v>
      </c>
      <c r="K649" s="832" t="s">
        <v>2134</v>
      </c>
      <c r="L649" s="835">
        <v>50.32</v>
      </c>
      <c r="M649" s="835">
        <v>50.32</v>
      </c>
      <c r="N649" s="832">
        <v>1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13</v>
      </c>
      <c r="B650" s="832" t="s">
        <v>1257</v>
      </c>
      <c r="C650" s="832" t="s">
        <v>1263</v>
      </c>
      <c r="D650" s="833" t="s">
        <v>2502</v>
      </c>
      <c r="E650" s="834" t="s">
        <v>1280</v>
      </c>
      <c r="F650" s="832" t="s">
        <v>1258</v>
      </c>
      <c r="G650" s="832" t="s">
        <v>2135</v>
      </c>
      <c r="H650" s="832" t="s">
        <v>651</v>
      </c>
      <c r="I650" s="832" t="s">
        <v>2136</v>
      </c>
      <c r="J650" s="832" t="s">
        <v>2137</v>
      </c>
      <c r="K650" s="832" t="s">
        <v>2138</v>
      </c>
      <c r="L650" s="835">
        <v>65.36</v>
      </c>
      <c r="M650" s="835">
        <v>196.07999999999998</v>
      </c>
      <c r="N650" s="832">
        <v>3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13</v>
      </c>
      <c r="B651" s="832" t="s">
        <v>1257</v>
      </c>
      <c r="C651" s="832" t="s">
        <v>1263</v>
      </c>
      <c r="D651" s="833" t="s">
        <v>2502</v>
      </c>
      <c r="E651" s="834" t="s">
        <v>1280</v>
      </c>
      <c r="F651" s="832" t="s">
        <v>1258</v>
      </c>
      <c r="G651" s="832" t="s">
        <v>1420</v>
      </c>
      <c r="H651" s="832" t="s">
        <v>651</v>
      </c>
      <c r="I651" s="832" t="s">
        <v>1421</v>
      </c>
      <c r="J651" s="832" t="s">
        <v>952</v>
      </c>
      <c r="K651" s="832" t="s">
        <v>1422</v>
      </c>
      <c r="L651" s="835">
        <v>154.36000000000001</v>
      </c>
      <c r="M651" s="835">
        <v>617.44000000000005</v>
      </c>
      <c r="N651" s="832">
        <v>4</v>
      </c>
      <c r="O651" s="836">
        <v>3</v>
      </c>
      <c r="P651" s="835">
        <v>308.72000000000003</v>
      </c>
      <c r="Q651" s="837">
        <v>0.5</v>
      </c>
      <c r="R651" s="832">
        <v>2</v>
      </c>
      <c r="S651" s="837">
        <v>0.5</v>
      </c>
      <c r="T651" s="836">
        <v>2</v>
      </c>
      <c r="U651" s="838">
        <v>0.66666666666666663</v>
      </c>
    </row>
    <row r="652" spans="1:21" ht="14.4" customHeight="1" x14ac:dyDescent="0.3">
      <c r="A652" s="831">
        <v>13</v>
      </c>
      <c r="B652" s="832" t="s">
        <v>1257</v>
      </c>
      <c r="C652" s="832" t="s">
        <v>1263</v>
      </c>
      <c r="D652" s="833" t="s">
        <v>2502</v>
      </c>
      <c r="E652" s="834" t="s">
        <v>1280</v>
      </c>
      <c r="F652" s="832" t="s">
        <v>1258</v>
      </c>
      <c r="G652" s="832" t="s">
        <v>1420</v>
      </c>
      <c r="H652" s="832" t="s">
        <v>651</v>
      </c>
      <c r="I652" s="832" t="s">
        <v>1423</v>
      </c>
      <c r="J652" s="832" t="s">
        <v>1424</v>
      </c>
      <c r="K652" s="832" t="s">
        <v>1425</v>
      </c>
      <c r="L652" s="835">
        <v>75.73</v>
      </c>
      <c r="M652" s="835">
        <v>302.92</v>
      </c>
      <c r="N652" s="832">
        <v>4</v>
      </c>
      <c r="O652" s="836">
        <v>2.5</v>
      </c>
      <c r="P652" s="835">
        <v>227.19</v>
      </c>
      <c r="Q652" s="837">
        <v>0.75</v>
      </c>
      <c r="R652" s="832">
        <v>3</v>
      </c>
      <c r="S652" s="837">
        <v>0.75</v>
      </c>
      <c r="T652" s="836">
        <v>1.5</v>
      </c>
      <c r="U652" s="838">
        <v>0.6</v>
      </c>
    </row>
    <row r="653" spans="1:21" ht="14.4" customHeight="1" x14ac:dyDescent="0.3">
      <c r="A653" s="831">
        <v>13</v>
      </c>
      <c r="B653" s="832" t="s">
        <v>1257</v>
      </c>
      <c r="C653" s="832" t="s">
        <v>1263</v>
      </c>
      <c r="D653" s="833" t="s">
        <v>2502</v>
      </c>
      <c r="E653" s="834" t="s">
        <v>1280</v>
      </c>
      <c r="F653" s="832" t="s">
        <v>1258</v>
      </c>
      <c r="G653" s="832" t="s">
        <v>1420</v>
      </c>
      <c r="H653" s="832" t="s">
        <v>651</v>
      </c>
      <c r="I653" s="832" t="s">
        <v>1140</v>
      </c>
      <c r="J653" s="832" t="s">
        <v>952</v>
      </c>
      <c r="K653" s="832" t="s">
        <v>1141</v>
      </c>
      <c r="L653" s="835">
        <v>225.06</v>
      </c>
      <c r="M653" s="835">
        <v>1350.3600000000001</v>
      </c>
      <c r="N653" s="832">
        <v>6</v>
      </c>
      <c r="O653" s="836">
        <v>6</v>
      </c>
      <c r="P653" s="835">
        <v>450.12</v>
      </c>
      <c r="Q653" s="837">
        <v>0.33333333333333331</v>
      </c>
      <c r="R653" s="832">
        <v>2</v>
      </c>
      <c r="S653" s="837">
        <v>0.33333333333333331</v>
      </c>
      <c r="T653" s="836">
        <v>2</v>
      </c>
      <c r="U653" s="838">
        <v>0.33333333333333331</v>
      </c>
    </row>
    <row r="654" spans="1:21" ht="14.4" customHeight="1" x14ac:dyDescent="0.3">
      <c r="A654" s="831">
        <v>13</v>
      </c>
      <c r="B654" s="832" t="s">
        <v>1257</v>
      </c>
      <c r="C654" s="832" t="s">
        <v>1263</v>
      </c>
      <c r="D654" s="833" t="s">
        <v>2502</v>
      </c>
      <c r="E654" s="834" t="s">
        <v>1280</v>
      </c>
      <c r="F654" s="832" t="s">
        <v>1258</v>
      </c>
      <c r="G654" s="832" t="s">
        <v>1420</v>
      </c>
      <c r="H654" s="832" t="s">
        <v>586</v>
      </c>
      <c r="I654" s="832" t="s">
        <v>1427</v>
      </c>
      <c r="J654" s="832" t="s">
        <v>952</v>
      </c>
      <c r="K654" s="832" t="s">
        <v>1422</v>
      </c>
      <c r="L654" s="835">
        <v>154.36000000000001</v>
      </c>
      <c r="M654" s="835">
        <v>154.36000000000001</v>
      </c>
      <c r="N654" s="832">
        <v>1</v>
      </c>
      <c r="O654" s="836">
        <v>1</v>
      </c>
      <c r="P654" s="835">
        <v>154.36000000000001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13</v>
      </c>
      <c r="B655" s="832" t="s">
        <v>1257</v>
      </c>
      <c r="C655" s="832" t="s">
        <v>1263</v>
      </c>
      <c r="D655" s="833" t="s">
        <v>2502</v>
      </c>
      <c r="E655" s="834" t="s">
        <v>1280</v>
      </c>
      <c r="F655" s="832" t="s">
        <v>1258</v>
      </c>
      <c r="G655" s="832" t="s">
        <v>1662</v>
      </c>
      <c r="H655" s="832" t="s">
        <v>651</v>
      </c>
      <c r="I655" s="832" t="s">
        <v>1665</v>
      </c>
      <c r="J655" s="832" t="s">
        <v>1137</v>
      </c>
      <c r="K655" s="832" t="s">
        <v>1666</v>
      </c>
      <c r="L655" s="835">
        <v>49.08</v>
      </c>
      <c r="M655" s="835">
        <v>49.08</v>
      </c>
      <c r="N655" s="832">
        <v>1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13</v>
      </c>
      <c r="B656" s="832" t="s">
        <v>1257</v>
      </c>
      <c r="C656" s="832" t="s">
        <v>1263</v>
      </c>
      <c r="D656" s="833" t="s">
        <v>2502</v>
      </c>
      <c r="E656" s="834" t="s">
        <v>1280</v>
      </c>
      <c r="F656" s="832" t="s">
        <v>1259</v>
      </c>
      <c r="G656" s="832" t="s">
        <v>1431</v>
      </c>
      <c r="H656" s="832" t="s">
        <v>586</v>
      </c>
      <c r="I656" s="832" t="s">
        <v>2139</v>
      </c>
      <c r="J656" s="832" t="s">
        <v>1433</v>
      </c>
      <c r="K656" s="832"/>
      <c r="L656" s="835">
        <v>0</v>
      </c>
      <c r="M656" s="835">
        <v>0</v>
      </c>
      <c r="N656" s="832">
        <v>1</v>
      </c>
      <c r="O656" s="836">
        <v>1</v>
      </c>
      <c r="P656" s="835">
        <v>0</v>
      </c>
      <c r="Q656" s="837"/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13</v>
      </c>
      <c r="B657" s="832" t="s">
        <v>1257</v>
      </c>
      <c r="C657" s="832" t="s">
        <v>1263</v>
      </c>
      <c r="D657" s="833" t="s">
        <v>2502</v>
      </c>
      <c r="E657" s="834" t="s">
        <v>1280</v>
      </c>
      <c r="F657" s="832" t="s">
        <v>1260</v>
      </c>
      <c r="G657" s="832" t="s">
        <v>1559</v>
      </c>
      <c r="H657" s="832" t="s">
        <v>586</v>
      </c>
      <c r="I657" s="832" t="s">
        <v>1560</v>
      </c>
      <c r="J657" s="832" t="s">
        <v>1561</v>
      </c>
      <c r="K657" s="832" t="s">
        <v>1562</v>
      </c>
      <c r="L657" s="835">
        <v>1679</v>
      </c>
      <c r="M657" s="835">
        <v>21827</v>
      </c>
      <c r="N657" s="832">
        <v>13</v>
      </c>
      <c r="O657" s="836">
        <v>13</v>
      </c>
      <c r="P657" s="835">
        <v>10074</v>
      </c>
      <c r="Q657" s="837">
        <v>0.46153846153846156</v>
      </c>
      <c r="R657" s="832">
        <v>6</v>
      </c>
      <c r="S657" s="837">
        <v>0.46153846153846156</v>
      </c>
      <c r="T657" s="836">
        <v>6</v>
      </c>
      <c r="U657" s="838">
        <v>0.46153846153846156</v>
      </c>
    </row>
    <row r="658" spans="1:21" ht="14.4" customHeight="1" x14ac:dyDescent="0.3">
      <c r="A658" s="831">
        <v>13</v>
      </c>
      <c r="B658" s="832" t="s">
        <v>1257</v>
      </c>
      <c r="C658" s="832" t="s">
        <v>1263</v>
      </c>
      <c r="D658" s="833" t="s">
        <v>2502</v>
      </c>
      <c r="E658" s="834" t="s">
        <v>1280</v>
      </c>
      <c r="F658" s="832" t="s">
        <v>1260</v>
      </c>
      <c r="G658" s="832" t="s">
        <v>1681</v>
      </c>
      <c r="H658" s="832" t="s">
        <v>586</v>
      </c>
      <c r="I658" s="832" t="s">
        <v>1958</v>
      </c>
      <c r="J658" s="832" t="s">
        <v>1959</v>
      </c>
      <c r="K658" s="832" t="s">
        <v>1960</v>
      </c>
      <c r="L658" s="835">
        <v>50</v>
      </c>
      <c r="M658" s="835">
        <v>2950</v>
      </c>
      <c r="N658" s="832">
        <v>59</v>
      </c>
      <c r="O658" s="836">
        <v>20</v>
      </c>
      <c r="P658" s="835">
        <v>1400</v>
      </c>
      <c r="Q658" s="837">
        <v>0.47457627118644069</v>
      </c>
      <c r="R658" s="832">
        <v>28</v>
      </c>
      <c r="S658" s="837">
        <v>0.47457627118644069</v>
      </c>
      <c r="T658" s="836">
        <v>9</v>
      </c>
      <c r="U658" s="838">
        <v>0.45</v>
      </c>
    </row>
    <row r="659" spans="1:21" ht="14.4" customHeight="1" x14ac:dyDescent="0.3">
      <c r="A659" s="831">
        <v>13</v>
      </c>
      <c r="B659" s="832" t="s">
        <v>1257</v>
      </c>
      <c r="C659" s="832" t="s">
        <v>1263</v>
      </c>
      <c r="D659" s="833" t="s">
        <v>2502</v>
      </c>
      <c r="E659" s="834" t="s">
        <v>1280</v>
      </c>
      <c r="F659" s="832" t="s">
        <v>1260</v>
      </c>
      <c r="G659" s="832" t="s">
        <v>1563</v>
      </c>
      <c r="H659" s="832" t="s">
        <v>586</v>
      </c>
      <c r="I659" s="832" t="s">
        <v>2140</v>
      </c>
      <c r="J659" s="832" t="s">
        <v>2141</v>
      </c>
      <c r="K659" s="832" t="s">
        <v>2142</v>
      </c>
      <c r="L659" s="835">
        <v>1697.06</v>
      </c>
      <c r="M659" s="835">
        <v>8485.2999999999993</v>
      </c>
      <c r="N659" s="832">
        <v>5</v>
      </c>
      <c r="O659" s="836">
        <v>3</v>
      </c>
      <c r="P659" s="835">
        <v>8485.2999999999993</v>
      </c>
      <c r="Q659" s="837">
        <v>1</v>
      </c>
      <c r="R659" s="832">
        <v>5</v>
      </c>
      <c r="S659" s="837">
        <v>1</v>
      </c>
      <c r="T659" s="836">
        <v>3</v>
      </c>
      <c r="U659" s="838">
        <v>1</v>
      </c>
    </row>
    <row r="660" spans="1:21" ht="14.4" customHeight="1" x14ac:dyDescent="0.3">
      <c r="A660" s="831">
        <v>13</v>
      </c>
      <c r="B660" s="832" t="s">
        <v>1257</v>
      </c>
      <c r="C660" s="832" t="s">
        <v>1263</v>
      </c>
      <c r="D660" s="833" t="s">
        <v>2502</v>
      </c>
      <c r="E660" s="834" t="s">
        <v>1280</v>
      </c>
      <c r="F660" s="832" t="s">
        <v>1260</v>
      </c>
      <c r="G660" s="832" t="s">
        <v>1563</v>
      </c>
      <c r="H660" s="832" t="s">
        <v>586</v>
      </c>
      <c r="I660" s="832" t="s">
        <v>1564</v>
      </c>
      <c r="J660" s="832" t="s">
        <v>1565</v>
      </c>
      <c r="K660" s="832" t="s">
        <v>1566</v>
      </c>
      <c r="L660" s="835">
        <v>1839</v>
      </c>
      <c r="M660" s="835">
        <v>22068</v>
      </c>
      <c r="N660" s="832">
        <v>12</v>
      </c>
      <c r="O660" s="836">
        <v>12</v>
      </c>
      <c r="P660" s="835">
        <v>9195</v>
      </c>
      <c r="Q660" s="837">
        <v>0.41666666666666669</v>
      </c>
      <c r="R660" s="832">
        <v>5</v>
      </c>
      <c r="S660" s="837">
        <v>0.41666666666666669</v>
      </c>
      <c r="T660" s="836">
        <v>5</v>
      </c>
      <c r="U660" s="838">
        <v>0.41666666666666669</v>
      </c>
    </row>
    <row r="661" spans="1:21" ht="14.4" customHeight="1" x14ac:dyDescent="0.3">
      <c r="A661" s="831">
        <v>13</v>
      </c>
      <c r="B661" s="832" t="s">
        <v>1257</v>
      </c>
      <c r="C661" s="832" t="s">
        <v>1263</v>
      </c>
      <c r="D661" s="833" t="s">
        <v>2502</v>
      </c>
      <c r="E661" s="834" t="s">
        <v>1280</v>
      </c>
      <c r="F661" s="832" t="s">
        <v>1260</v>
      </c>
      <c r="G661" s="832" t="s">
        <v>1563</v>
      </c>
      <c r="H661" s="832" t="s">
        <v>586</v>
      </c>
      <c r="I661" s="832" t="s">
        <v>1961</v>
      </c>
      <c r="J661" s="832" t="s">
        <v>1962</v>
      </c>
      <c r="K661" s="832" t="s">
        <v>1963</v>
      </c>
      <c r="L661" s="835">
        <v>2000</v>
      </c>
      <c r="M661" s="835">
        <v>20000</v>
      </c>
      <c r="N661" s="832">
        <v>10</v>
      </c>
      <c r="O661" s="836">
        <v>10</v>
      </c>
      <c r="P661" s="835">
        <v>10000</v>
      </c>
      <c r="Q661" s="837">
        <v>0.5</v>
      </c>
      <c r="R661" s="832">
        <v>5</v>
      </c>
      <c r="S661" s="837">
        <v>0.5</v>
      </c>
      <c r="T661" s="836">
        <v>5</v>
      </c>
      <c r="U661" s="838">
        <v>0.5</v>
      </c>
    </row>
    <row r="662" spans="1:21" ht="14.4" customHeight="1" x14ac:dyDescent="0.3">
      <c r="A662" s="831">
        <v>13</v>
      </c>
      <c r="B662" s="832" t="s">
        <v>1257</v>
      </c>
      <c r="C662" s="832" t="s">
        <v>1263</v>
      </c>
      <c r="D662" s="833" t="s">
        <v>2502</v>
      </c>
      <c r="E662" s="834" t="s">
        <v>1280</v>
      </c>
      <c r="F662" s="832" t="s">
        <v>1260</v>
      </c>
      <c r="G662" s="832" t="s">
        <v>1563</v>
      </c>
      <c r="H662" s="832" t="s">
        <v>586</v>
      </c>
      <c r="I662" s="832" t="s">
        <v>1964</v>
      </c>
      <c r="J662" s="832" t="s">
        <v>1965</v>
      </c>
      <c r="K662" s="832" t="s">
        <v>1966</v>
      </c>
      <c r="L662" s="835">
        <v>1361</v>
      </c>
      <c r="M662" s="835">
        <v>13610</v>
      </c>
      <c r="N662" s="832">
        <v>10</v>
      </c>
      <c r="O662" s="836">
        <v>10</v>
      </c>
      <c r="P662" s="835">
        <v>5444</v>
      </c>
      <c r="Q662" s="837">
        <v>0.4</v>
      </c>
      <c r="R662" s="832">
        <v>4</v>
      </c>
      <c r="S662" s="837">
        <v>0.4</v>
      </c>
      <c r="T662" s="836">
        <v>4</v>
      </c>
      <c r="U662" s="838">
        <v>0.4</v>
      </c>
    </row>
    <row r="663" spans="1:21" ht="14.4" customHeight="1" x14ac:dyDescent="0.3">
      <c r="A663" s="831">
        <v>13</v>
      </c>
      <c r="B663" s="832" t="s">
        <v>1257</v>
      </c>
      <c r="C663" s="832" t="s">
        <v>1263</v>
      </c>
      <c r="D663" s="833" t="s">
        <v>2502</v>
      </c>
      <c r="E663" s="834" t="s">
        <v>1280</v>
      </c>
      <c r="F663" s="832" t="s">
        <v>1260</v>
      </c>
      <c r="G663" s="832" t="s">
        <v>1563</v>
      </c>
      <c r="H663" s="832" t="s">
        <v>586</v>
      </c>
      <c r="I663" s="832" t="s">
        <v>1697</v>
      </c>
      <c r="J663" s="832" t="s">
        <v>1698</v>
      </c>
      <c r="K663" s="832" t="s">
        <v>1699</v>
      </c>
      <c r="L663" s="835">
        <v>453</v>
      </c>
      <c r="M663" s="835">
        <v>14043</v>
      </c>
      <c r="N663" s="832">
        <v>31</v>
      </c>
      <c r="O663" s="836">
        <v>17</v>
      </c>
      <c r="P663" s="835">
        <v>8607</v>
      </c>
      <c r="Q663" s="837">
        <v>0.61290322580645162</v>
      </c>
      <c r="R663" s="832">
        <v>19</v>
      </c>
      <c r="S663" s="837">
        <v>0.61290322580645162</v>
      </c>
      <c r="T663" s="836">
        <v>10</v>
      </c>
      <c r="U663" s="838">
        <v>0.58823529411764708</v>
      </c>
    </row>
    <row r="664" spans="1:21" ht="14.4" customHeight="1" x14ac:dyDescent="0.3">
      <c r="A664" s="831">
        <v>13</v>
      </c>
      <c r="B664" s="832" t="s">
        <v>1257</v>
      </c>
      <c r="C664" s="832" t="s">
        <v>1263</v>
      </c>
      <c r="D664" s="833" t="s">
        <v>2502</v>
      </c>
      <c r="E664" s="834" t="s">
        <v>1281</v>
      </c>
      <c r="F664" s="832" t="s">
        <v>1258</v>
      </c>
      <c r="G664" s="832" t="s">
        <v>2143</v>
      </c>
      <c r="H664" s="832" t="s">
        <v>586</v>
      </c>
      <c r="I664" s="832" t="s">
        <v>2144</v>
      </c>
      <c r="J664" s="832" t="s">
        <v>2145</v>
      </c>
      <c r="K664" s="832" t="s">
        <v>2146</v>
      </c>
      <c r="L664" s="835">
        <v>254.83</v>
      </c>
      <c r="M664" s="835">
        <v>254.83</v>
      </c>
      <c r="N664" s="832">
        <v>1</v>
      </c>
      <c r="O664" s="836">
        <v>0.5</v>
      </c>
      <c r="P664" s="835">
        <v>254.83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13</v>
      </c>
      <c r="B665" s="832" t="s">
        <v>1257</v>
      </c>
      <c r="C665" s="832" t="s">
        <v>1263</v>
      </c>
      <c r="D665" s="833" t="s">
        <v>2502</v>
      </c>
      <c r="E665" s="834" t="s">
        <v>1281</v>
      </c>
      <c r="F665" s="832" t="s">
        <v>1258</v>
      </c>
      <c r="G665" s="832" t="s">
        <v>2147</v>
      </c>
      <c r="H665" s="832" t="s">
        <v>651</v>
      </c>
      <c r="I665" s="832" t="s">
        <v>1207</v>
      </c>
      <c r="J665" s="832" t="s">
        <v>1205</v>
      </c>
      <c r="K665" s="832" t="s">
        <v>1208</v>
      </c>
      <c r="L665" s="835">
        <v>4.7</v>
      </c>
      <c r="M665" s="835">
        <v>4.7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13</v>
      </c>
      <c r="B666" s="832" t="s">
        <v>1257</v>
      </c>
      <c r="C666" s="832" t="s">
        <v>1263</v>
      </c>
      <c r="D666" s="833" t="s">
        <v>2502</v>
      </c>
      <c r="E666" s="834" t="s">
        <v>1281</v>
      </c>
      <c r="F666" s="832" t="s">
        <v>1258</v>
      </c>
      <c r="G666" s="832" t="s">
        <v>1297</v>
      </c>
      <c r="H666" s="832" t="s">
        <v>586</v>
      </c>
      <c r="I666" s="832" t="s">
        <v>1298</v>
      </c>
      <c r="J666" s="832" t="s">
        <v>1299</v>
      </c>
      <c r="K666" s="832" t="s">
        <v>1300</v>
      </c>
      <c r="L666" s="835">
        <v>75.819999999999993</v>
      </c>
      <c r="M666" s="835">
        <v>151.63999999999999</v>
      </c>
      <c r="N666" s="832">
        <v>2</v>
      </c>
      <c r="O666" s="836">
        <v>2</v>
      </c>
      <c r="P666" s="835">
        <v>75.819999999999993</v>
      </c>
      <c r="Q666" s="837">
        <v>0.5</v>
      </c>
      <c r="R666" s="832">
        <v>1</v>
      </c>
      <c r="S666" s="837">
        <v>0.5</v>
      </c>
      <c r="T666" s="836">
        <v>1</v>
      </c>
      <c r="U666" s="838">
        <v>0.5</v>
      </c>
    </row>
    <row r="667" spans="1:21" ht="14.4" customHeight="1" x14ac:dyDescent="0.3">
      <c r="A667" s="831">
        <v>13</v>
      </c>
      <c r="B667" s="832" t="s">
        <v>1257</v>
      </c>
      <c r="C667" s="832" t="s">
        <v>1263</v>
      </c>
      <c r="D667" s="833" t="s">
        <v>2502</v>
      </c>
      <c r="E667" s="834" t="s">
        <v>1281</v>
      </c>
      <c r="F667" s="832" t="s">
        <v>1258</v>
      </c>
      <c r="G667" s="832" t="s">
        <v>1315</v>
      </c>
      <c r="H667" s="832" t="s">
        <v>586</v>
      </c>
      <c r="I667" s="832" t="s">
        <v>1438</v>
      </c>
      <c r="J667" s="832" t="s">
        <v>642</v>
      </c>
      <c r="K667" s="832" t="s">
        <v>643</v>
      </c>
      <c r="L667" s="835">
        <v>103.8</v>
      </c>
      <c r="M667" s="835">
        <v>311.39999999999998</v>
      </c>
      <c r="N667" s="832">
        <v>3</v>
      </c>
      <c r="O667" s="836">
        <v>1</v>
      </c>
      <c r="P667" s="835">
        <v>311.39999999999998</v>
      </c>
      <c r="Q667" s="837">
        <v>1</v>
      </c>
      <c r="R667" s="832">
        <v>3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13</v>
      </c>
      <c r="B668" s="832" t="s">
        <v>1257</v>
      </c>
      <c r="C668" s="832" t="s">
        <v>1263</v>
      </c>
      <c r="D668" s="833" t="s">
        <v>2502</v>
      </c>
      <c r="E668" s="834" t="s">
        <v>1281</v>
      </c>
      <c r="F668" s="832" t="s">
        <v>1258</v>
      </c>
      <c r="G668" s="832" t="s">
        <v>1315</v>
      </c>
      <c r="H668" s="832" t="s">
        <v>586</v>
      </c>
      <c r="I668" s="832" t="s">
        <v>1316</v>
      </c>
      <c r="J668" s="832" t="s">
        <v>642</v>
      </c>
      <c r="K668" s="832" t="s">
        <v>1317</v>
      </c>
      <c r="L668" s="835">
        <v>155.69999999999999</v>
      </c>
      <c r="M668" s="835">
        <v>778.5</v>
      </c>
      <c r="N668" s="832">
        <v>5</v>
      </c>
      <c r="O668" s="836">
        <v>2</v>
      </c>
      <c r="P668" s="835">
        <v>311.39999999999998</v>
      </c>
      <c r="Q668" s="837">
        <v>0.39999999999999997</v>
      </c>
      <c r="R668" s="832">
        <v>2</v>
      </c>
      <c r="S668" s="837">
        <v>0.4</v>
      </c>
      <c r="T668" s="836">
        <v>1</v>
      </c>
      <c r="U668" s="838">
        <v>0.5</v>
      </c>
    </row>
    <row r="669" spans="1:21" ht="14.4" customHeight="1" x14ac:dyDescent="0.3">
      <c r="A669" s="831">
        <v>13</v>
      </c>
      <c r="B669" s="832" t="s">
        <v>1257</v>
      </c>
      <c r="C669" s="832" t="s">
        <v>1263</v>
      </c>
      <c r="D669" s="833" t="s">
        <v>2502</v>
      </c>
      <c r="E669" s="834" t="s">
        <v>1281</v>
      </c>
      <c r="F669" s="832" t="s">
        <v>1258</v>
      </c>
      <c r="G669" s="832" t="s">
        <v>1315</v>
      </c>
      <c r="H669" s="832" t="s">
        <v>651</v>
      </c>
      <c r="I669" s="832" t="s">
        <v>1320</v>
      </c>
      <c r="J669" s="832" t="s">
        <v>1321</v>
      </c>
      <c r="K669" s="832" t="s">
        <v>1319</v>
      </c>
      <c r="L669" s="835">
        <v>129.75</v>
      </c>
      <c r="M669" s="835">
        <v>259.5</v>
      </c>
      <c r="N669" s="832">
        <v>2</v>
      </c>
      <c r="O669" s="836">
        <v>0.5</v>
      </c>
      <c r="P669" s="835">
        <v>259.5</v>
      </c>
      <c r="Q669" s="837">
        <v>1</v>
      </c>
      <c r="R669" s="832">
        <v>2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13</v>
      </c>
      <c r="B670" s="832" t="s">
        <v>1257</v>
      </c>
      <c r="C670" s="832" t="s">
        <v>1263</v>
      </c>
      <c r="D670" s="833" t="s">
        <v>2502</v>
      </c>
      <c r="E670" s="834" t="s">
        <v>1281</v>
      </c>
      <c r="F670" s="832" t="s">
        <v>1258</v>
      </c>
      <c r="G670" s="832" t="s">
        <v>1315</v>
      </c>
      <c r="H670" s="832" t="s">
        <v>651</v>
      </c>
      <c r="I670" s="832" t="s">
        <v>1323</v>
      </c>
      <c r="J670" s="832" t="s">
        <v>1321</v>
      </c>
      <c r="K670" s="832" t="s">
        <v>1319</v>
      </c>
      <c r="L670" s="835">
        <v>129.75</v>
      </c>
      <c r="M670" s="835">
        <v>648.75</v>
      </c>
      <c r="N670" s="832">
        <v>5</v>
      </c>
      <c r="O670" s="836">
        <v>2</v>
      </c>
      <c r="P670" s="835">
        <v>259.5</v>
      </c>
      <c r="Q670" s="837">
        <v>0.4</v>
      </c>
      <c r="R670" s="832">
        <v>2</v>
      </c>
      <c r="S670" s="837">
        <v>0.4</v>
      </c>
      <c r="T670" s="836">
        <v>1</v>
      </c>
      <c r="U670" s="838">
        <v>0.5</v>
      </c>
    </row>
    <row r="671" spans="1:21" ht="14.4" customHeight="1" x14ac:dyDescent="0.3">
      <c r="A671" s="831">
        <v>13</v>
      </c>
      <c r="B671" s="832" t="s">
        <v>1257</v>
      </c>
      <c r="C671" s="832" t="s">
        <v>1263</v>
      </c>
      <c r="D671" s="833" t="s">
        <v>2502</v>
      </c>
      <c r="E671" s="834" t="s">
        <v>1281</v>
      </c>
      <c r="F671" s="832" t="s">
        <v>1258</v>
      </c>
      <c r="G671" s="832" t="s">
        <v>1315</v>
      </c>
      <c r="H671" s="832" t="s">
        <v>586</v>
      </c>
      <c r="I671" s="832" t="s">
        <v>2148</v>
      </c>
      <c r="J671" s="832" t="s">
        <v>1233</v>
      </c>
      <c r="K671" s="832" t="s">
        <v>1319</v>
      </c>
      <c r="L671" s="835">
        <v>129.75</v>
      </c>
      <c r="M671" s="835">
        <v>648.75</v>
      </c>
      <c r="N671" s="832">
        <v>5</v>
      </c>
      <c r="O671" s="836">
        <v>2</v>
      </c>
      <c r="P671" s="835">
        <v>389.25</v>
      </c>
      <c r="Q671" s="837">
        <v>0.6</v>
      </c>
      <c r="R671" s="832">
        <v>3</v>
      </c>
      <c r="S671" s="837">
        <v>0.6</v>
      </c>
      <c r="T671" s="836">
        <v>1</v>
      </c>
      <c r="U671" s="838">
        <v>0.5</v>
      </c>
    </row>
    <row r="672" spans="1:21" ht="14.4" customHeight="1" x14ac:dyDescent="0.3">
      <c r="A672" s="831">
        <v>13</v>
      </c>
      <c r="B672" s="832" t="s">
        <v>1257</v>
      </c>
      <c r="C672" s="832" t="s">
        <v>1263</v>
      </c>
      <c r="D672" s="833" t="s">
        <v>2502</v>
      </c>
      <c r="E672" s="834" t="s">
        <v>1281</v>
      </c>
      <c r="F672" s="832" t="s">
        <v>1258</v>
      </c>
      <c r="G672" s="832" t="s">
        <v>1328</v>
      </c>
      <c r="H672" s="832" t="s">
        <v>651</v>
      </c>
      <c r="I672" s="832" t="s">
        <v>1912</v>
      </c>
      <c r="J672" s="832" t="s">
        <v>1148</v>
      </c>
      <c r="K672" s="832" t="s">
        <v>1913</v>
      </c>
      <c r="L672" s="835">
        <v>272.83</v>
      </c>
      <c r="M672" s="835">
        <v>818.49</v>
      </c>
      <c r="N672" s="832">
        <v>3</v>
      </c>
      <c r="O672" s="836">
        <v>2</v>
      </c>
      <c r="P672" s="835">
        <v>272.83</v>
      </c>
      <c r="Q672" s="837">
        <v>0.33333333333333331</v>
      </c>
      <c r="R672" s="832">
        <v>1</v>
      </c>
      <c r="S672" s="837">
        <v>0.33333333333333331</v>
      </c>
      <c r="T672" s="836">
        <v>1</v>
      </c>
      <c r="U672" s="838">
        <v>0.5</v>
      </c>
    </row>
    <row r="673" spans="1:21" ht="14.4" customHeight="1" x14ac:dyDescent="0.3">
      <c r="A673" s="831">
        <v>13</v>
      </c>
      <c r="B673" s="832" t="s">
        <v>1257</v>
      </c>
      <c r="C673" s="832" t="s">
        <v>1263</v>
      </c>
      <c r="D673" s="833" t="s">
        <v>2502</v>
      </c>
      <c r="E673" s="834" t="s">
        <v>1281</v>
      </c>
      <c r="F673" s="832" t="s">
        <v>1258</v>
      </c>
      <c r="G673" s="832" t="s">
        <v>1442</v>
      </c>
      <c r="H673" s="832" t="s">
        <v>586</v>
      </c>
      <c r="I673" s="832" t="s">
        <v>1443</v>
      </c>
      <c r="J673" s="832" t="s">
        <v>1444</v>
      </c>
      <c r="K673" s="832" t="s">
        <v>1445</v>
      </c>
      <c r="L673" s="835">
        <v>58.86</v>
      </c>
      <c r="M673" s="835">
        <v>117.72</v>
      </c>
      <c r="N673" s="832">
        <v>2</v>
      </c>
      <c r="O673" s="836">
        <v>2</v>
      </c>
      <c r="P673" s="835">
        <v>58.86</v>
      </c>
      <c r="Q673" s="837">
        <v>0.5</v>
      </c>
      <c r="R673" s="832">
        <v>1</v>
      </c>
      <c r="S673" s="837">
        <v>0.5</v>
      </c>
      <c r="T673" s="836">
        <v>1</v>
      </c>
      <c r="U673" s="838">
        <v>0.5</v>
      </c>
    </row>
    <row r="674" spans="1:21" ht="14.4" customHeight="1" x14ac:dyDescent="0.3">
      <c r="A674" s="831">
        <v>13</v>
      </c>
      <c r="B674" s="832" t="s">
        <v>1257</v>
      </c>
      <c r="C674" s="832" t="s">
        <v>1263</v>
      </c>
      <c r="D674" s="833" t="s">
        <v>2502</v>
      </c>
      <c r="E674" s="834" t="s">
        <v>1281</v>
      </c>
      <c r="F674" s="832" t="s">
        <v>1258</v>
      </c>
      <c r="G674" s="832" t="s">
        <v>1334</v>
      </c>
      <c r="H674" s="832" t="s">
        <v>586</v>
      </c>
      <c r="I674" s="832" t="s">
        <v>1335</v>
      </c>
      <c r="J674" s="832" t="s">
        <v>1336</v>
      </c>
      <c r="K674" s="832" t="s">
        <v>659</v>
      </c>
      <c r="L674" s="835">
        <v>75.819999999999993</v>
      </c>
      <c r="M674" s="835">
        <v>75.819999999999993</v>
      </c>
      <c r="N674" s="832">
        <v>1</v>
      </c>
      <c r="O674" s="836">
        <v>1</v>
      </c>
      <c r="P674" s="835">
        <v>75.819999999999993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13</v>
      </c>
      <c r="B675" s="832" t="s">
        <v>1257</v>
      </c>
      <c r="C675" s="832" t="s">
        <v>1263</v>
      </c>
      <c r="D675" s="833" t="s">
        <v>2502</v>
      </c>
      <c r="E675" s="834" t="s">
        <v>1281</v>
      </c>
      <c r="F675" s="832" t="s">
        <v>1258</v>
      </c>
      <c r="G675" s="832" t="s">
        <v>1334</v>
      </c>
      <c r="H675" s="832" t="s">
        <v>586</v>
      </c>
      <c r="I675" s="832" t="s">
        <v>1337</v>
      </c>
      <c r="J675" s="832" t="s">
        <v>1336</v>
      </c>
      <c r="K675" s="832" t="s">
        <v>1149</v>
      </c>
      <c r="L675" s="835">
        <v>78.33</v>
      </c>
      <c r="M675" s="835">
        <v>156.66</v>
      </c>
      <c r="N675" s="832">
        <v>2</v>
      </c>
      <c r="O675" s="836">
        <v>1</v>
      </c>
      <c r="P675" s="835">
        <v>156.66</v>
      </c>
      <c r="Q675" s="837">
        <v>1</v>
      </c>
      <c r="R675" s="832">
        <v>2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13</v>
      </c>
      <c r="B676" s="832" t="s">
        <v>1257</v>
      </c>
      <c r="C676" s="832" t="s">
        <v>1263</v>
      </c>
      <c r="D676" s="833" t="s">
        <v>2502</v>
      </c>
      <c r="E676" s="834" t="s">
        <v>1281</v>
      </c>
      <c r="F676" s="832" t="s">
        <v>1258</v>
      </c>
      <c r="G676" s="832" t="s">
        <v>1342</v>
      </c>
      <c r="H676" s="832" t="s">
        <v>586</v>
      </c>
      <c r="I676" s="832" t="s">
        <v>1448</v>
      </c>
      <c r="J676" s="832" t="s">
        <v>1351</v>
      </c>
      <c r="K676" s="832" t="s">
        <v>1449</v>
      </c>
      <c r="L676" s="835">
        <v>58.77</v>
      </c>
      <c r="M676" s="835">
        <v>293.85000000000002</v>
      </c>
      <c r="N676" s="832">
        <v>5</v>
      </c>
      <c r="O676" s="836">
        <v>2.5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13</v>
      </c>
      <c r="B677" s="832" t="s">
        <v>1257</v>
      </c>
      <c r="C677" s="832" t="s">
        <v>1263</v>
      </c>
      <c r="D677" s="833" t="s">
        <v>2502</v>
      </c>
      <c r="E677" s="834" t="s">
        <v>1281</v>
      </c>
      <c r="F677" s="832" t="s">
        <v>1258</v>
      </c>
      <c r="G677" s="832" t="s">
        <v>1342</v>
      </c>
      <c r="H677" s="832" t="s">
        <v>586</v>
      </c>
      <c r="I677" s="832" t="s">
        <v>1350</v>
      </c>
      <c r="J677" s="832" t="s">
        <v>1351</v>
      </c>
      <c r="K677" s="832" t="s">
        <v>1352</v>
      </c>
      <c r="L677" s="835">
        <v>11.75</v>
      </c>
      <c r="M677" s="835">
        <v>23.5</v>
      </c>
      <c r="N677" s="832">
        <v>2</v>
      </c>
      <c r="O677" s="836">
        <v>1.5</v>
      </c>
      <c r="P677" s="835">
        <v>23.5</v>
      </c>
      <c r="Q677" s="837">
        <v>1</v>
      </c>
      <c r="R677" s="832">
        <v>2</v>
      </c>
      <c r="S677" s="837">
        <v>1</v>
      </c>
      <c r="T677" s="836">
        <v>1.5</v>
      </c>
      <c r="U677" s="838">
        <v>1</v>
      </c>
    </row>
    <row r="678" spans="1:21" ht="14.4" customHeight="1" x14ac:dyDescent="0.3">
      <c r="A678" s="831">
        <v>13</v>
      </c>
      <c r="B678" s="832" t="s">
        <v>1257</v>
      </c>
      <c r="C678" s="832" t="s">
        <v>1263</v>
      </c>
      <c r="D678" s="833" t="s">
        <v>2502</v>
      </c>
      <c r="E678" s="834" t="s">
        <v>1281</v>
      </c>
      <c r="F678" s="832" t="s">
        <v>1258</v>
      </c>
      <c r="G678" s="832" t="s">
        <v>1342</v>
      </c>
      <c r="H678" s="832" t="s">
        <v>586</v>
      </c>
      <c r="I678" s="832" t="s">
        <v>1452</v>
      </c>
      <c r="J678" s="832" t="s">
        <v>1351</v>
      </c>
      <c r="K678" s="832" t="s">
        <v>1453</v>
      </c>
      <c r="L678" s="835">
        <v>23.51</v>
      </c>
      <c r="M678" s="835">
        <v>728.80999999999983</v>
      </c>
      <c r="N678" s="832">
        <v>31</v>
      </c>
      <c r="O678" s="836">
        <v>16.5</v>
      </c>
      <c r="P678" s="835">
        <v>352.64999999999992</v>
      </c>
      <c r="Q678" s="837">
        <v>0.4838709677419355</v>
      </c>
      <c r="R678" s="832">
        <v>15</v>
      </c>
      <c r="S678" s="837">
        <v>0.4838709677419355</v>
      </c>
      <c r="T678" s="836">
        <v>8.5</v>
      </c>
      <c r="U678" s="838">
        <v>0.51515151515151514</v>
      </c>
    </row>
    <row r="679" spans="1:21" ht="14.4" customHeight="1" x14ac:dyDescent="0.3">
      <c r="A679" s="831">
        <v>13</v>
      </c>
      <c r="B679" s="832" t="s">
        <v>1257</v>
      </c>
      <c r="C679" s="832" t="s">
        <v>1263</v>
      </c>
      <c r="D679" s="833" t="s">
        <v>2502</v>
      </c>
      <c r="E679" s="834" t="s">
        <v>1281</v>
      </c>
      <c r="F679" s="832" t="s">
        <v>1258</v>
      </c>
      <c r="G679" s="832" t="s">
        <v>1360</v>
      </c>
      <c r="H679" s="832" t="s">
        <v>586</v>
      </c>
      <c r="I679" s="832" t="s">
        <v>1361</v>
      </c>
      <c r="J679" s="832" t="s">
        <v>679</v>
      </c>
      <c r="K679" s="832" t="s">
        <v>1362</v>
      </c>
      <c r="L679" s="835">
        <v>85.15</v>
      </c>
      <c r="M679" s="835">
        <v>170.3</v>
      </c>
      <c r="N679" s="832">
        <v>2</v>
      </c>
      <c r="O679" s="836">
        <v>1.5</v>
      </c>
      <c r="P679" s="835">
        <v>170.3</v>
      </c>
      <c r="Q679" s="837">
        <v>1</v>
      </c>
      <c r="R679" s="832">
        <v>2</v>
      </c>
      <c r="S679" s="837">
        <v>1</v>
      </c>
      <c r="T679" s="836">
        <v>1.5</v>
      </c>
      <c r="U679" s="838">
        <v>1</v>
      </c>
    </row>
    <row r="680" spans="1:21" ht="14.4" customHeight="1" x14ac:dyDescent="0.3">
      <c r="A680" s="831">
        <v>13</v>
      </c>
      <c r="B680" s="832" t="s">
        <v>1257</v>
      </c>
      <c r="C680" s="832" t="s">
        <v>1263</v>
      </c>
      <c r="D680" s="833" t="s">
        <v>2502</v>
      </c>
      <c r="E680" s="834" t="s">
        <v>1281</v>
      </c>
      <c r="F680" s="832" t="s">
        <v>1258</v>
      </c>
      <c r="G680" s="832" t="s">
        <v>1360</v>
      </c>
      <c r="H680" s="832" t="s">
        <v>586</v>
      </c>
      <c r="I680" s="832" t="s">
        <v>1363</v>
      </c>
      <c r="J680" s="832" t="s">
        <v>840</v>
      </c>
      <c r="K680" s="832" t="s">
        <v>1364</v>
      </c>
      <c r="L680" s="835">
        <v>147.85</v>
      </c>
      <c r="M680" s="835">
        <v>1182.8</v>
      </c>
      <c r="N680" s="832">
        <v>8</v>
      </c>
      <c r="O680" s="836">
        <v>6.5</v>
      </c>
      <c r="P680" s="835">
        <v>739.25</v>
      </c>
      <c r="Q680" s="837">
        <v>0.625</v>
      </c>
      <c r="R680" s="832">
        <v>5</v>
      </c>
      <c r="S680" s="837">
        <v>0.625</v>
      </c>
      <c r="T680" s="836">
        <v>4</v>
      </c>
      <c r="U680" s="838">
        <v>0.61538461538461542</v>
      </c>
    </row>
    <row r="681" spans="1:21" ht="14.4" customHeight="1" x14ac:dyDescent="0.3">
      <c r="A681" s="831">
        <v>13</v>
      </c>
      <c r="B681" s="832" t="s">
        <v>1257</v>
      </c>
      <c r="C681" s="832" t="s">
        <v>1263</v>
      </c>
      <c r="D681" s="833" t="s">
        <v>2502</v>
      </c>
      <c r="E681" s="834" t="s">
        <v>1281</v>
      </c>
      <c r="F681" s="832" t="s">
        <v>1258</v>
      </c>
      <c r="G681" s="832" t="s">
        <v>1365</v>
      </c>
      <c r="H681" s="832" t="s">
        <v>586</v>
      </c>
      <c r="I681" s="832" t="s">
        <v>1369</v>
      </c>
      <c r="J681" s="832" t="s">
        <v>804</v>
      </c>
      <c r="K681" s="832" t="s">
        <v>805</v>
      </c>
      <c r="L681" s="835">
        <v>42.05</v>
      </c>
      <c r="M681" s="835">
        <v>168.2</v>
      </c>
      <c r="N681" s="832">
        <v>4</v>
      </c>
      <c r="O681" s="836">
        <v>3.5</v>
      </c>
      <c r="P681" s="835">
        <v>84.1</v>
      </c>
      <c r="Q681" s="837">
        <v>0.5</v>
      </c>
      <c r="R681" s="832">
        <v>2</v>
      </c>
      <c r="S681" s="837">
        <v>0.5</v>
      </c>
      <c r="T681" s="836">
        <v>2</v>
      </c>
      <c r="U681" s="838">
        <v>0.5714285714285714</v>
      </c>
    </row>
    <row r="682" spans="1:21" ht="14.4" customHeight="1" x14ac:dyDescent="0.3">
      <c r="A682" s="831">
        <v>13</v>
      </c>
      <c r="B682" s="832" t="s">
        <v>1257</v>
      </c>
      <c r="C682" s="832" t="s">
        <v>1263</v>
      </c>
      <c r="D682" s="833" t="s">
        <v>2502</v>
      </c>
      <c r="E682" s="834" t="s">
        <v>1281</v>
      </c>
      <c r="F682" s="832" t="s">
        <v>1258</v>
      </c>
      <c r="G682" s="832" t="s">
        <v>1370</v>
      </c>
      <c r="H682" s="832" t="s">
        <v>586</v>
      </c>
      <c r="I682" s="832" t="s">
        <v>1371</v>
      </c>
      <c r="J682" s="832" t="s">
        <v>676</v>
      </c>
      <c r="K682" s="832" t="s">
        <v>1372</v>
      </c>
      <c r="L682" s="835">
        <v>182.22</v>
      </c>
      <c r="M682" s="835">
        <v>364.44</v>
      </c>
      <c r="N682" s="832">
        <v>2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13</v>
      </c>
      <c r="B683" s="832" t="s">
        <v>1257</v>
      </c>
      <c r="C683" s="832" t="s">
        <v>1263</v>
      </c>
      <c r="D683" s="833" t="s">
        <v>2502</v>
      </c>
      <c r="E683" s="834" t="s">
        <v>1281</v>
      </c>
      <c r="F683" s="832" t="s">
        <v>1258</v>
      </c>
      <c r="G683" s="832" t="s">
        <v>1370</v>
      </c>
      <c r="H683" s="832" t="s">
        <v>586</v>
      </c>
      <c r="I683" s="832" t="s">
        <v>2149</v>
      </c>
      <c r="J683" s="832" t="s">
        <v>676</v>
      </c>
      <c r="K683" s="832" t="s">
        <v>1372</v>
      </c>
      <c r="L683" s="835">
        <v>182.22</v>
      </c>
      <c r="M683" s="835">
        <v>182.22</v>
      </c>
      <c r="N683" s="832">
        <v>1</v>
      </c>
      <c r="O683" s="836">
        <v>0.5</v>
      </c>
      <c r="P683" s="835">
        <v>182.22</v>
      </c>
      <c r="Q683" s="837">
        <v>1</v>
      </c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13</v>
      </c>
      <c r="B684" s="832" t="s">
        <v>1257</v>
      </c>
      <c r="C684" s="832" t="s">
        <v>1263</v>
      </c>
      <c r="D684" s="833" t="s">
        <v>2502</v>
      </c>
      <c r="E684" s="834" t="s">
        <v>1281</v>
      </c>
      <c r="F684" s="832" t="s">
        <v>1258</v>
      </c>
      <c r="G684" s="832" t="s">
        <v>1370</v>
      </c>
      <c r="H684" s="832" t="s">
        <v>586</v>
      </c>
      <c r="I684" s="832" t="s">
        <v>2150</v>
      </c>
      <c r="J684" s="832" t="s">
        <v>676</v>
      </c>
      <c r="K684" s="832" t="s">
        <v>2151</v>
      </c>
      <c r="L684" s="835">
        <v>273.33</v>
      </c>
      <c r="M684" s="835">
        <v>273.33</v>
      </c>
      <c r="N684" s="832">
        <v>1</v>
      </c>
      <c r="O684" s="836">
        <v>1</v>
      </c>
      <c r="P684" s="835">
        <v>273.33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13</v>
      </c>
      <c r="B685" s="832" t="s">
        <v>1257</v>
      </c>
      <c r="C685" s="832" t="s">
        <v>1263</v>
      </c>
      <c r="D685" s="833" t="s">
        <v>2502</v>
      </c>
      <c r="E685" s="834" t="s">
        <v>1281</v>
      </c>
      <c r="F685" s="832" t="s">
        <v>1258</v>
      </c>
      <c r="G685" s="832" t="s">
        <v>1377</v>
      </c>
      <c r="H685" s="832" t="s">
        <v>586</v>
      </c>
      <c r="I685" s="832" t="s">
        <v>1380</v>
      </c>
      <c r="J685" s="832" t="s">
        <v>705</v>
      </c>
      <c r="K685" s="832" t="s">
        <v>1381</v>
      </c>
      <c r="L685" s="835">
        <v>159.16999999999999</v>
      </c>
      <c r="M685" s="835">
        <v>477.51</v>
      </c>
      <c r="N685" s="832">
        <v>3</v>
      </c>
      <c r="O685" s="836">
        <v>3</v>
      </c>
      <c r="P685" s="835">
        <v>159.16999999999999</v>
      </c>
      <c r="Q685" s="837">
        <v>0.33333333333333331</v>
      </c>
      <c r="R685" s="832">
        <v>1</v>
      </c>
      <c r="S685" s="837">
        <v>0.33333333333333331</v>
      </c>
      <c r="T685" s="836">
        <v>1</v>
      </c>
      <c r="U685" s="838">
        <v>0.33333333333333331</v>
      </c>
    </row>
    <row r="686" spans="1:21" ht="14.4" customHeight="1" x14ac:dyDescent="0.3">
      <c r="A686" s="831">
        <v>13</v>
      </c>
      <c r="B686" s="832" t="s">
        <v>1257</v>
      </c>
      <c r="C686" s="832" t="s">
        <v>1263</v>
      </c>
      <c r="D686" s="833" t="s">
        <v>2502</v>
      </c>
      <c r="E686" s="834" t="s">
        <v>1281</v>
      </c>
      <c r="F686" s="832" t="s">
        <v>1258</v>
      </c>
      <c r="G686" s="832" t="s">
        <v>1462</v>
      </c>
      <c r="H686" s="832" t="s">
        <v>586</v>
      </c>
      <c r="I686" s="832" t="s">
        <v>1921</v>
      </c>
      <c r="J686" s="832" t="s">
        <v>1464</v>
      </c>
      <c r="K686" s="832" t="s">
        <v>1465</v>
      </c>
      <c r="L686" s="835">
        <v>140.96</v>
      </c>
      <c r="M686" s="835">
        <v>422.88</v>
      </c>
      <c r="N686" s="832">
        <v>3</v>
      </c>
      <c r="O686" s="836">
        <v>3</v>
      </c>
      <c r="P686" s="835">
        <v>422.88</v>
      </c>
      <c r="Q686" s="837">
        <v>1</v>
      </c>
      <c r="R686" s="832">
        <v>3</v>
      </c>
      <c r="S686" s="837">
        <v>1</v>
      </c>
      <c r="T686" s="836">
        <v>3</v>
      </c>
      <c r="U686" s="838">
        <v>1</v>
      </c>
    </row>
    <row r="687" spans="1:21" ht="14.4" customHeight="1" x14ac:dyDescent="0.3">
      <c r="A687" s="831">
        <v>13</v>
      </c>
      <c r="B687" s="832" t="s">
        <v>1257</v>
      </c>
      <c r="C687" s="832" t="s">
        <v>1263</v>
      </c>
      <c r="D687" s="833" t="s">
        <v>2502</v>
      </c>
      <c r="E687" s="834" t="s">
        <v>1281</v>
      </c>
      <c r="F687" s="832" t="s">
        <v>1258</v>
      </c>
      <c r="G687" s="832" t="s">
        <v>1382</v>
      </c>
      <c r="H687" s="832" t="s">
        <v>586</v>
      </c>
      <c r="I687" s="832" t="s">
        <v>1383</v>
      </c>
      <c r="J687" s="832" t="s">
        <v>1384</v>
      </c>
      <c r="K687" s="832" t="s">
        <v>1385</v>
      </c>
      <c r="L687" s="835">
        <v>121.07</v>
      </c>
      <c r="M687" s="835">
        <v>9564.5299999999988</v>
      </c>
      <c r="N687" s="832">
        <v>79</v>
      </c>
      <c r="O687" s="836">
        <v>32.5</v>
      </c>
      <c r="P687" s="835">
        <v>3632.0999999999995</v>
      </c>
      <c r="Q687" s="837">
        <v>0.37974683544303794</v>
      </c>
      <c r="R687" s="832">
        <v>30</v>
      </c>
      <c r="S687" s="837">
        <v>0.379746835443038</v>
      </c>
      <c r="T687" s="836">
        <v>11.5</v>
      </c>
      <c r="U687" s="838">
        <v>0.35384615384615387</v>
      </c>
    </row>
    <row r="688" spans="1:21" ht="14.4" customHeight="1" x14ac:dyDescent="0.3">
      <c r="A688" s="831">
        <v>13</v>
      </c>
      <c r="B688" s="832" t="s">
        <v>1257</v>
      </c>
      <c r="C688" s="832" t="s">
        <v>1263</v>
      </c>
      <c r="D688" s="833" t="s">
        <v>2502</v>
      </c>
      <c r="E688" s="834" t="s">
        <v>1281</v>
      </c>
      <c r="F688" s="832" t="s">
        <v>1258</v>
      </c>
      <c r="G688" s="832" t="s">
        <v>2152</v>
      </c>
      <c r="H688" s="832" t="s">
        <v>586</v>
      </c>
      <c r="I688" s="832" t="s">
        <v>2153</v>
      </c>
      <c r="J688" s="832" t="s">
        <v>2154</v>
      </c>
      <c r="K688" s="832" t="s">
        <v>2155</v>
      </c>
      <c r="L688" s="835">
        <v>38.47</v>
      </c>
      <c r="M688" s="835">
        <v>38.47</v>
      </c>
      <c r="N688" s="832">
        <v>1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13</v>
      </c>
      <c r="B689" s="832" t="s">
        <v>1257</v>
      </c>
      <c r="C689" s="832" t="s">
        <v>1263</v>
      </c>
      <c r="D689" s="833" t="s">
        <v>2502</v>
      </c>
      <c r="E689" s="834" t="s">
        <v>1281</v>
      </c>
      <c r="F689" s="832" t="s">
        <v>1258</v>
      </c>
      <c r="G689" s="832" t="s">
        <v>1478</v>
      </c>
      <c r="H689" s="832" t="s">
        <v>586</v>
      </c>
      <c r="I689" s="832" t="s">
        <v>1479</v>
      </c>
      <c r="J689" s="832" t="s">
        <v>973</v>
      </c>
      <c r="K689" s="832" t="s">
        <v>1480</v>
      </c>
      <c r="L689" s="835">
        <v>48.09</v>
      </c>
      <c r="M689" s="835">
        <v>48.09</v>
      </c>
      <c r="N689" s="832">
        <v>1</v>
      </c>
      <c r="O689" s="836">
        <v>1</v>
      </c>
      <c r="P689" s="835">
        <v>48.09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13</v>
      </c>
      <c r="B690" s="832" t="s">
        <v>1257</v>
      </c>
      <c r="C690" s="832" t="s">
        <v>1263</v>
      </c>
      <c r="D690" s="833" t="s">
        <v>2502</v>
      </c>
      <c r="E690" s="834" t="s">
        <v>1281</v>
      </c>
      <c r="F690" s="832" t="s">
        <v>1258</v>
      </c>
      <c r="G690" s="832" t="s">
        <v>1478</v>
      </c>
      <c r="H690" s="832" t="s">
        <v>586</v>
      </c>
      <c r="I690" s="832" t="s">
        <v>1479</v>
      </c>
      <c r="J690" s="832" t="s">
        <v>973</v>
      </c>
      <c r="K690" s="832" t="s">
        <v>1480</v>
      </c>
      <c r="L690" s="835">
        <v>42.14</v>
      </c>
      <c r="M690" s="835">
        <v>42.14</v>
      </c>
      <c r="N690" s="832">
        <v>1</v>
      </c>
      <c r="O690" s="836">
        <v>0.5</v>
      </c>
      <c r="P690" s="835">
        <v>42.14</v>
      </c>
      <c r="Q690" s="837">
        <v>1</v>
      </c>
      <c r="R690" s="832">
        <v>1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13</v>
      </c>
      <c r="B691" s="832" t="s">
        <v>1257</v>
      </c>
      <c r="C691" s="832" t="s">
        <v>1263</v>
      </c>
      <c r="D691" s="833" t="s">
        <v>2502</v>
      </c>
      <c r="E691" s="834" t="s">
        <v>1281</v>
      </c>
      <c r="F691" s="832" t="s">
        <v>1258</v>
      </c>
      <c r="G691" s="832" t="s">
        <v>2156</v>
      </c>
      <c r="H691" s="832" t="s">
        <v>586</v>
      </c>
      <c r="I691" s="832" t="s">
        <v>2157</v>
      </c>
      <c r="J691" s="832" t="s">
        <v>2158</v>
      </c>
      <c r="K691" s="832" t="s">
        <v>2159</v>
      </c>
      <c r="L691" s="835">
        <v>95.57</v>
      </c>
      <c r="M691" s="835">
        <v>191.14</v>
      </c>
      <c r="N691" s="832">
        <v>2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13</v>
      </c>
      <c r="B692" s="832" t="s">
        <v>1257</v>
      </c>
      <c r="C692" s="832" t="s">
        <v>1263</v>
      </c>
      <c r="D692" s="833" t="s">
        <v>2502</v>
      </c>
      <c r="E692" s="834" t="s">
        <v>1281</v>
      </c>
      <c r="F692" s="832" t="s">
        <v>1258</v>
      </c>
      <c r="G692" s="832" t="s">
        <v>1840</v>
      </c>
      <c r="H692" s="832" t="s">
        <v>586</v>
      </c>
      <c r="I692" s="832" t="s">
        <v>1841</v>
      </c>
      <c r="J692" s="832" t="s">
        <v>1842</v>
      </c>
      <c r="K692" s="832" t="s">
        <v>1843</v>
      </c>
      <c r="L692" s="835">
        <v>132.97999999999999</v>
      </c>
      <c r="M692" s="835">
        <v>265.95999999999998</v>
      </c>
      <c r="N692" s="832">
        <v>2</v>
      </c>
      <c r="O692" s="836">
        <v>1</v>
      </c>
      <c r="P692" s="835">
        <v>265.95999999999998</v>
      </c>
      <c r="Q692" s="837">
        <v>1</v>
      </c>
      <c r="R692" s="832">
        <v>2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13</v>
      </c>
      <c r="B693" s="832" t="s">
        <v>1257</v>
      </c>
      <c r="C693" s="832" t="s">
        <v>1263</v>
      </c>
      <c r="D693" s="833" t="s">
        <v>2502</v>
      </c>
      <c r="E693" s="834" t="s">
        <v>1281</v>
      </c>
      <c r="F693" s="832" t="s">
        <v>1258</v>
      </c>
      <c r="G693" s="832" t="s">
        <v>2160</v>
      </c>
      <c r="H693" s="832" t="s">
        <v>586</v>
      </c>
      <c r="I693" s="832" t="s">
        <v>2161</v>
      </c>
      <c r="J693" s="832" t="s">
        <v>2162</v>
      </c>
      <c r="K693" s="832" t="s">
        <v>2163</v>
      </c>
      <c r="L693" s="835">
        <v>689.11</v>
      </c>
      <c r="M693" s="835">
        <v>689.11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13</v>
      </c>
      <c r="B694" s="832" t="s">
        <v>1257</v>
      </c>
      <c r="C694" s="832" t="s">
        <v>1263</v>
      </c>
      <c r="D694" s="833" t="s">
        <v>2502</v>
      </c>
      <c r="E694" s="834" t="s">
        <v>1281</v>
      </c>
      <c r="F694" s="832" t="s">
        <v>1258</v>
      </c>
      <c r="G694" s="832" t="s">
        <v>1800</v>
      </c>
      <c r="H694" s="832" t="s">
        <v>586</v>
      </c>
      <c r="I694" s="832" t="s">
        <v>1847</v>
      </c>
      <c r="J694" s="832" t="s">
        <v>1802</v>
      </c>
      <c r="K694" s="832" t="s">
        <v>1355</v>
      </c>
      <c r="L694" s="835">
        <v>58.77</v>
      </c>
      <c r="M694" s="835">
        <v>117.54</v>
      </c>
      <c r="N694" s="832">
        <v>2</v>
      </c>
      <c r="O694" s="836">
        <v>1</v>
      </c>
      <c r="P694" s="835">
        <v>117.54</v>
      </c>
      <c r="Q694" s="837">
        <v>1</v>
      </c>
      <c r="R694" s="832">
        <v>2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13</v>
      </c>
      <c r="B695" s="832" t="s">
        <v>1257</v>
      </c>
      <c r="C695" s="832" t="s">
        <v>1263</v>
      </c>
      <c r="D695" s="833" t="s">
        <v>2502</v>
      </c>
      <c r="E695" s="834" t="s">
        <v>1281</v>
      </c>
      <c r="F695" s="832" t="s">
        <v>1258</v>
      </c>
      <c r="G695" s="832" t="s">
        <v>2113</v>
      </c>
      <c r="H695" s="832" t="s">
        <v>586</v>
      </c>
      <c r="I695" s="832" t="s">
        <v>2114</v>
      </c>
      <c r="J695" s="832" t="s">
        <v>795</v>
      </c>
      <c r="K695" s="832" t="s">
        <v>2115</v>
      </c>
      <c r="L695" s="835">
        <v>0</v>
      </c>
      <c r="M695" s="835">
        <v>0</v>
      </c>
      <c r="N695" s="832">
        <v>1</v>
      </c>
      <c r="O695" s="836">
        <v>0.5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13</v>
      </c>
      <c r="B696" s="832" t="s">
        <v>1257</v>
      </c>
      <c r="C696" s="832" t="s">
        <v>1263</v>
      </c>
      <c r="D696" s="833" t="s">
        <v>2502</v>
      </c>
      <c r="E696" s="834" t="s">
        <v>1281</v>
      </c>
      <c r="F696" s="832" t="s">
        <v>1258</v>
      </c>
      <c r="G696" s="832" t="s">
        <v>1394</v>
      </c>
      <c r="H696" s="832" t="s">
        <v>651</v>
      </c>
      <c r="I696" s="832" t="s">
        <v>1395</v>
      </c>
      <c r="J696" s="832" t="s">
        <v>1396</v>
      </c>
      <c r="K696" s="832" t="s">
        <v>1397</v>
      </c>
      <c r="L696" s="835">
        <v>141.25</v>
      </c>
      <c r="M696" s="835">
        <v>5791.25</v>
      </c>
      <c r="N696" s="832">
        <v>41</v>
      </c>
      <c r="O696" s="836">
        <v>24</v>
      </c>
      <c r="P696" s="835">
        <v>1977.5</v>
      </c>
      <c r="Q696" s="837">
        <v>0.34146341463414637</v>
      </c>
      <c r="R696" s="832">
        <v>14</v>
      </c>
      <c r="S696" s="837">
        <v>0.34146341463414637</v>
      </c>
      <c r="T696" s="836">
        <v>8.5</v>
      </c>
      <c r="U696" s="838">
        <v>0.35416666666666669</v>
      </c>
    </row>
    <row r="697" spans="1:21" ht="14.4" customHeight="1" x14ac:dyDescent="0.3">
      <c r="A697" s="831">
        <v>13</v>
      </c>
      <c r="B697" s="832" t="s">
        <v>1257</v>
      </c>
      <c r="C697" s="832" t="s">
        <v>1263</v>
      </c>
      <c r="D697" s="833" t="s">
        <v>2502</v>
      </c>
      <c r="E697" s="834" t="s">
        <v>1281</v>
      </c>
      <c r="F697" s="832" t="s">
        <v>1258</v>
      </c>
      <c r="G697" s="832" t="s">
        <v>1394</v>
      </c>
      <c r="H697" s="832" t="s">
        <v>586</v>
      </c>
      <c r="I697" s="832" t="s">
        <v>1851</v>
      </c>
      <c r="J697" s="832" t="s">
        <v>1852</v>
      </c>
      <c r="K697" s="832" t="s">
        <v>1853</v>
      </c>
      <c r="L697" s="835">
        <v>141.25</v>
      </c>
      <c r="M697" s="835">
        <v>282.5</v>
      </c>
      <c r="N697" s="832">
        <v>2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13</v>
      </c>
      <c r="B698" s="832" t="s">
        <v>1257</v>
      </c>
      <c r="C698" s="832" t="s">
        <v>1263</v>
      </c>
      <c r="D698" s="833" t="s">
        <v>2502</v>
      </c>
      <c r="E698" s="834" t="s">
        <v>1281</v>
      </c>
      <c r="F698" s="832" t="s">
        <v>1258</v>
      </c>
      <c r="G698" s="832" t="s">
        <v>1620</v>
      </c>
      <c r="H698" s="832" t="s">
        <v>651</v>
      </c>
      <c r="I698" s="832" t="s">
        <v>1100</v>
      </c>
      <c r="J698" s="832" t="s">
        <v>727</v>
      </c>
      <c r="K698" s="832" t="s">
        <v>1101</v>
      </c>
      <c r="L698" s="835">
        <v>490.89</v>
      </c>
      <c r="M698" s="835">
        <v>981.78</v>
      </c>
      <c r="N698" s="832">
        <v>2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13</v>
      </c>
      <c r="B699" s="832" t="s">
        <v>1257</v>
      </c>
      <c r="C699" s="832" t="s">
        <v>1263</v>
      </c>
      <c r="D699" s="833" t="s">
        <v>2502</v>
      </c>
      <c r="E699" s="834" t="s">
        <v>1281</v>
      </c>
      <c r="F699" s="832" t="s">
        <v>1258</v>
      </c>
      <c r="G699" s="832" t="s">
        <v>1496</v>
      </c>
      <c r="H699" s="832" t="s">
        <v>586</v>
      </c>
      <c r="I699" s="832" t="s">
        <v>1497</v>
      </c>
      <c r="J699" s="832" t="s">
        <v>1498</v>
      </c>
      <c r="K699" s="832" t="s">
        <v>1499</v>
      </c>
      <c r="L699" s="835">
        <v>78.33</v>
      </c>
      <c r="M699" s="835">
        <v>156.66</v>
      </c>
      <c r="N699" s="832">
        <v>2</v>
      </c>
      <c r="O699" s="836">
        <v>1</v>
      </c>
      <c r="P699" s="835">
        <v>156.66</v>
      </c>
      <c r="Q699" s="837">
        <v>1</v>
      </c>
      <c r="R699" s="832">
        <v>2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13</v>
      </c>
      <c r="B700" s="832" t="s">
        <v>1257</v>
      </c>
      <c r="C700" s="832" t="s">
        <v>1263</v>
      </c>
      <c r="D700" s="833" t="s">
        <v>2502</v>
      </c>
      <c r="E700" s="834" t="s">
        <v>1281</v>
      </c>
      <c r="F700" s="832" t="s">
        <v>1258</v>
      </c>
      <c r="G700" s="832" t="s">
        <v>1402</v>
      </c>
      <c r="H700" s="832" t="s">
        <v>586</v>
      </c>
      <c r="I700" s="832" t="s">
        <v>1769</v>
      </c>
      <c r="J700" s="832" t="s">
        <v>745</v>
      </c>
      <c r="K700" s="832" t="s">
        <v>1770</v>
      </c>
      <c r="L700" s="835">
        <v>103.67</v>
      </c>
      <c r="M700" s="835">
        <v>622.02</v>
      </c>
      <c r="N700" s="832">
        <v>6</v>
      </c>
      <c r="O700" s="836">
        <v>5</v>
      </c>
      <c r="P700" s="835">
        <v>414.68</v>
      </c>
      <c r="Q700" s="837">
        <v>0.66666666666666674</v>
      </c>
      <c r="R700" s="832">
        <v>4</v>
      </c>
      <c r="S700" s="837">
        <v>0.66666666666666663</v>
      </c>
      <c r="T700" s="836">
        <v>3.5</v>
      </c>
      <c r="U700" s="838">
        <v>0.7</v>
      </c>
    </row>
    <row r="701" spans="1:21" ht="14.4" customHeight="1" x14ac:dyDescent="0.3">
      <c r="A701" s="831">
        <v>13</v>
      </c>
      <c r="B701" s="832" t="s">
        <v>1257</v>
      </c>
      <c r="C701" s="832" t="s">
        <v>1263</v>
      </c>
      <c r="D701" s="833" t="s">
        <v>2502</v>
      </c>
      <c r="E701" s="834" t="s">
        <v>1281</v>
      </c>
      <c r="F701" s="832" t="s">
        <v>1258</v>
      </c>
      <c r="G701" s="832" t="s">
        <v>1402</v>
      </c>
      <c r="H701" s="832" t="s">
        <v>586</v>
      </c>
      <c r="I701" s="832" t="s">
        <v>1503</v>
      </c>
      <c r="J701" s="832" t="s">
        <v>745</v>
      </c>
      <c r="K701" s="832" t="s">
        <v>1504</v>
      </c>
      <c r="L701" s="835">
        <v>16.12</v>
      </c>
      <c r="M701" s="835">
        <v>32.24</v>
      </c>
      <c r="N701" s="832">
        <v>2</v>
      </c>
      <c r="O701" s="836">
        <v>1.5</v>
      </c>
      <c r="P701" s="835">
        <v>16.12</v>
      </c>
      <c r="Q701" s="837">
        <v>0.5</v>
      </c>
      <c r="R701" s="832">
        <v>1</v>
      </c>
      <c r="S701" s="837">
        <v>0.5</v>
      </c>
      <c r="T701" s="836">
        <v>1</v>
      </c>
      <c r="U701" s="838">
        <v>0.66666666666666663</v>
      </c>
    </row>
    <row r="702" spans="1:21" ht="14.4" customHeight="1" x14ac:dyDescent="0.3">
      <c r="A702" s="831">
        <v>13</v>
      </c>
      <c r="B702" s="832" t="s">
        <v>1257</v>
      </c>
      <c r="C702" s="832" t="s">
        <v>1263</v>
      </c>
      <c r="D702" s="833" t="s">
        <v>2502</v>
      </c>
      <c r="E702" s="834" t="s">
        <v>1281</v>
      </c>
      <c r="F702" s="832" t="s">
        <v>1258</v>
      </c>
      <c r="G702" s="832" t="s">
        <v>1402</v>
      </c>
      <c r="H702" s="832" t="s">
        <v>586</v>
      </c>
      <c r="I702" s="832" t="s">
        <v>1403</v>
      </c>
      <c r="J702" s="832" t="s">
        <v>745</v>
      </c>
      <c r="K702" s="832" t="s">
        <v>1404</v>
      </c>
      <c r="L702" s="835">
        <v>32.25</v>
      </c>
      <c r="M702" s="835">
        <v>32.25</v>
      </c>
      <c r="N702" s="832">
        <v>1</v>
      </c>
      <c r="O702" s="836">
        <v>0.5</v>
      </c>
      <c r="P702" s="835">
        <v>32.25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13</v>
      </c>
      <c r="B703" s="832" t="s">
        <v>1257</v>
      </c>
      <c r="C703" s="832" t="s">
        <v>1263</v>
      </c>
      <c r="D703" s="833" t="s">
        <v>2502</v>
      </c>
      <c r="E703" s="834" t="s">
        <v>1281</v>
      </c>
      <c r="F703" s="832" t="s">
        <v>1258</v>
      </c>
      <c r="G703" s="832" t="s">
        <v>1402</v>
      </c>
      <c r="H703" s="832" t="s">
        <v>586</v>
      </c>
      <c r="I703" s="832" t="s">
        <v>1505</v>
      </c>
      <c r="J703" s="832" t="s">
        <v>745</v>
      </c>
      <c r="K703" s="832" t="s">
        <v>1506</v>
      </c>
      <c r="L703" s="835">
        <v>103.67</v>
      </c>
      <c r="M703" s="835">
        <v>725.68999999999994</v>
      </c>
      <c r="N703" s="832">
        <v>7</v>
      </c>
      <c r="O703" s="836">
        <v>7</v>
      </c>
      <c r="P703" s="835">
        <v>622.02</v>
      </c>
      <c r="Q703" s="837">
        <v>0.85714285714285721</v>
      </c>
      <c r="R703" s="832">
        <v>6</v>
      </c>
      <c r="S703" s="837">
        <v>0.8571428571428571</v>
      </c>
      <c r="T703" s="836">
        <v>6</v>
      </c>
      <c r="U703" s="838">
        <v>0.8571428571428571</v>
      </c>
    </row>
    <row r="704" spans="1:21" ht="14.4" customHeight="1" x14ac:dyDescent="0.3">
      <c r="A704" s="831">
        <v>13</v>
      </c>
      <c r="B704" s="832" t="s">
        <v>1257</v>
      </c>
      <c r="C704" s="832" t="s">
        <v>1263</v>
      </c>
      <c r="D704" s="833" t="s">
        <v>2502</v>
      </c>
      <c r="E704" s="834" t="s">
        <v>1281</v>
      </c>
      <c r="F704" s="832" t="s">
        <v>1258</v>
      </c>
      <c r="G704" s="832" t="s">
        <v>1402</v>
      </c>
      <c r="H704" s="832" t="s">
        <v>586</v>
      </c>
      <c r="I704" s="832" t="s">
        <v>1507</v>
      </c>
      <c r="J704" s="832" t="s">
        <v>745</v>
      </c>
      <c r="K704" s="832" t="s">
        <v>1508</v>
      </c>
      <c r="L704" s="835">
        <v>16.12</v>
      </c>
      <c r="M704" s="835">
        <v>16.12</v>
      </c>
      <c r="N704" s="832">
        <v>1</v>
      </c>
      <c r="O704" s="836">
        <v>0.5</v>
      </c>
      <c r="P704" s="835">
        <v>16.12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13</v>
      </c>
      <c r="B705" s="832" t="s">
        <v>1257</v>
      </c>
      <c r="C705" s="832" t="s">
        <v>1263</v>
      </c>
      <c r="D705" s="833" t="s">
        <v>2502</v>
      </c>
      <c r="E705" s="834" t="s">
        <v>1281</v>
      </c>
      <c r="F705" s="832" t="s">
        <v>1258</v>
      </c>
      <c r="G705" s="832" t="s">
        <v>1402</v>
      </c>
      <c r="H705" s="832" t="s">
        <v>586</v>
      </c>
      <c r="I705" s="832" t="s">
        <v>2164</v>
      </c>
      <c r="J705" s="832" t="s">
        <v>1944</v>
      </c>
      <c r="K705" s="832" t="s">
        <v>2165</v>
      </c>
      <c r="L705" s="835">
        <v>0</v>
      </c>
      <c r="M705" s="835">
        <v>0</v>
      </c>
      <c r="N705" s="832">
        <v>1</v>
      </c>
      <c r="O705" s="836">
        <v>1</v>
      </c>
      <c r="P705" s="835"/>
      <c r="Q705" s="837"/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13</v>
      </c>
      <c r="B706" s="832" t="s">
        <v>1257</v>
      </c>
      <c r="C706" s="832" t="s">
        <v>1263</v>
      </c>
      <c r="D706" s="833" t="s">
        <v>2502</v>
      </c>
      <c r="E706" s="834" t="s">
        <v>1281</v>
      </c>
      <c r="F706" s="832" t="s">
        <v>1258</v>
      </c>
      <c r="G706" s="832" t="s">
        <v>1513</v>
      </c>
      <c r="H706" s="832" t="s">
        <v>586</v>
      </c>
      <c r="I706" s="832" t="s">
        <v>1514</v>
      </c>
      <c r="J706" s="832" t="s">
        <v>619</v>
      </c>
      <c r="K706" s="832" t="s">
        <v>1515</v>
      </c>
      <c r="L706" s="835">
        <v>108.44</v>
      </c>
      <c r="M706" s="835">
        <v>108.44</v>
      </c>
      <c r="N706" s="832">
        <v>1</v>
      </c>
      <c r="O706" s="836">
        <v>0.5</v>
      </c>
      <c r="P706" s="835">
        <v>108.44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13</v>
      </c>
      <c r="B707" s="832" t="s">
        <v>1257</v>
      </c>
      <c r="C707" s="832" t="s">
        <v>1263</v>
      </c>
      <c r="D707" s="833" t="s">
        <v>2502</v>
      </c>
      <c r="E707" s="834" t="s">
        <v>1281</v>
      </c>
      <c r="F707" s="832" t="s">
        <v>1258</v>
      </c>
      <c r="G707" s="832" t="s">
        <v>1513</v>
      </c>
      <c r="H707" s="832" t="s">
        <v>586</v>
      </c>
      <c r="I707" s="832" t="s">
        <v>1514</v>
      </c>
      <c r="J707" s="832" t="s">
        <v>619</v>
      </c>
      <c r="K707" s="832" t="s">
        <v>1515</v>
      </c>
      <c r="L707" s="835">
        <v>127.91</v>
      </c>
      <c r="M707" s="835">
        <v>127.91</v>
      </c>
      <c r="N707" s="832">
        <v>1</v>
      </c>
      <c r="O707" s="836">
        <v>0.5</v>
      </c>
      <c r="P707" s="835">
        <v>127.91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13</v>
      </c>
      <c r="B708" s="832" t="s">
        <v>1257</v>
      </c>
      <c r="C708" s="832" t="s">
        <v>1263</v>
      </c>
      <c r="D708" s="833" t="s">
        <v>2502</v>
      </c>
      <c r="E708" s="834" t="s">
        <v>1281</v>
      </c>
      <c r="F708" s="832" t="s">
        <v>1258</v>
      </c>
      <c r="G708" s="832" t="s">
        <v>1513</v>
      </c>
      <c r="H708" s="832" t="s">
        <v>586</v>
      </c>
      <c r="I708" s="832" t="s">
        <v>2166</v>
      </c>
      <c r="J708" s="832" t="s">
        <v>2167</v>
      </c>
      <c r="K708" s="832" t="s">
        <v>2168</v>
      </c>
      <c r="L708" s="835">
        <v>120.09</v>
      </c>
      <c r="M708" s="835">
        <v>240.18</v>
      </c>
      <c r="N708" s="832">
        <v>2</v>
      </c>
      <c r="O708" s="836">
        <v>1</v>
      </c>
      <c r="P708" s="835">
        <v>240.18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13</v>
      </c>
      <c r="B709" s="832" t="s">
        <v>1257</v>
      </c>
      <c r="C709" s="832" t="s">
        <v>1263</v>
      </c>
      <c r="D709" s="833" t="s">
        <v>2502</v>
      </c>
      <c r="E709" s="834" t="s">
        <v>1281</v>
      </c>
      <c r="F709" s="832" t="s">
        <v>1258</v>
      </c>
      <c r="G709" s="832" t="s">
        <v>2169</v>
      </c>
      <c r="H709" s="832" t="s">
        <v>586</v>
      </c>
      <c r="I709" s="832" t="s">
        <v>2170</v>
      </c>
      <c r="J709" s="832" t="s">
        <v>765</v>
      </c>
      <c r="K709" s="832" t="s">
        <v>766</v>
      </c>
      <c r="L709" s="835">
        <v>79.099999999999994</v>
      </c>
      <c r="M709" s="835">
        <v>79.099999999999994</v>
      </c>
      <c r="N709" s="832">
        <v>1</v>
      </c>
      <c r="O709" s="836">
        <v>0.5</v>
      </c>
      <c r="P709" s="835">
        <v>79.099999999999994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13</v>
      </c>
      <c r="B710" s="832" t="s">
        <v>1257</v>
      </c>
      <c r="C710" s="832" t="s">
        <v>1263</v>
      </c>
      <c r="D710" s="833" t="s">
        <v>2502</v>
      </c>
      <c r="E710" s="834" t="s">
        <v>1281</v>
      </c>
      <c r="F710" s="832" t="s">
        <v>1258</v>
      </c>
      <c r="G710" s="832" t="s">
        <v>1516</v>
      </c>
      <c r="H710" s="832" t="s">
        <v>586</v>
      </c>
      <c r="I710" s="832" t="s">
        <v>1520</v>
      </c>
      <c r="J710" s="832" t="s">
        <v>1518</v>
      </c>
      <c r="K710" s="832" t="s">
        <v>1521</v>
      </c>
      <c r="L710" s="835">
        <v>87.67</v>
      </c>
      <c r="M710" s="835">
        <v>438.35</v>
      </c>
      <c r="N710" s="832">
        <v>5</v>
      </c>
      <c r="O710" s="836">
        <v>2.5</v>
      </c>
      <c r="P710" s="835">
        <v>175.34</v>
      </c>
      <c r="Q710" s="837">
        <v>0.39999999999999997</v>
      </c>
      <c r="R710" s="832">
        <v>2</v>
      </c>
      <c r="S710" s="837">
        <v>0.4</v>
      </c>
      <c r="T710" s="836">
        <v>1</v>
      </c>
      <c r="U710" s="838">
        <v>0.4</v>
      </c>
    </row>
    <row r="711" spans="1:21" ht="14.4" customHeight="1" x14ac:dyDescent="0.3">
      <c r="A711" s="831">
        <v>13</v>
      </c>
      <c r="B711" s="832" t="s">
        <v>1257</v>
      </c>
      <c r="C711" s="832" t="s">
        <v>1263</v>
      </c>
      <c r="D711" s="833" t="s">
        <v>2502</v>
      </c>
      <c r="E711" s="834" t="s">
        <v>1281</v>
      </c>
      <c r="F711" s="832" t="s">
        <v>1258</v>
      </c>
      <c r="G711" s="832" t="s">
        <v>1522</v>
      </c>
      <c r="H711" s="832" t="s">
        <v>586</v>
      </c>
      <c r="I711" s="832" t="s">
        <v>1629</v>
      </c>
      <c r="J711" s="832" t="s">
        <v>664</v>
      </c>
      <c r="K711" s="832" t="s">
        <v>1630</v>
      </c>
      <c r="L711" s="835">
        <v>0</v>
      </c>
      <c r="M711" s="835">
        <v>0</v>
      </c>
      <c r="N711" s="832">
        <v>9</v>
      </c>
      <c r="O711" s="836">
        <v>5.5</v>
      </c>
      <c r="P711" s="835">
        <v>0</v>
      </c>
      <c r="Q711" s="837"/>
      <c r="R711" s="832">
        <v>4</v>
      </c>
      <c r="S711" s="837">
        <v>0.44444444444444442</v>
      </c>
      <c r="T711" s="836">
        <v>2</v>
      </c>
      <c r="U711" s="838">
        <v>0.36363636363636365</v>
      </c>
    </row>
    <row r="712" spans="1:21" ht="14.4" customHeight="1" x14ac:dyDescent="0.3">
      <c r="A712" s="831">
        <v>13</v>
      </c>
      <c r="B712" s="832" t="s">
        <v>1257</v>
      </c>
      <c r="C712" s="832" t="s">
        <v>1263</v>
      </c>
      <c r="D712" s="833" t="s">
        <v>2502</v>
      </c>
      <c r="E712" s="834" t="s">
        <v>1281</v>
      </c>
      <c r="F712" s="832" t="s">
        <v>1258</v>
      </c>
      <c r="G712" s="832" t="s">
        <v>2171</v>
      </c>
      <c r="H712" s="832" t="s">
        <v>586</v>
      </c>
      <c r="I712" s="832" t="s">
        <v>2172</v>
      </c>
      <c r="J712" s="832" t="s">
        <v>646</v>
      </c>
      <c r="K712" s="832" t="s">
        <v>2115</v>
      </c>
      <c r="L712" s="835">
        <v>0</v>
      </c>
      <c r="M712" s="835">
        <v>0</v>
      </c>
      <c r="N712" s="832">
        <v>1</v>
      </c>
      <c r="O712" s="836">
        <v>0.5</v>
      </c>
      <c r="P712" s="835"/>
      <c r="Q712" s="837"/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13</v>
      </c>
      <c r="B713" s="832" t="s">
        <v>1257</v>
      </c>
      <c r="C713" s="832" t="s">
        <v>1263</v>
      </c>
      <c r="D713" s="833" t="s">
        <v>2502</v>
      </c>
      <c r="E713" s="834" t="s">
        <v>1281</v>
      </c>
      <c r="F713" s="832" t="s">
        <v>1258</v>
      </c>
      <c r="G713" s="832" t="s">
        <v>2171</v>
      </c>
      <c r="H713" s="832" t="s">
        <v>586</v>
      </c>
      <c r="I713" s="832" t="s">
        <v>2173</v>
      </c>
      <c r="J713" s="832" t="s">
        <v>802</v>
      </c>
      <c r="K713" s="832" t="s">
        <v>803</v>
      </c>
      <c r="L713" s="835">
        <v>0</v>
      </c>
      <c r="M713" s="835">
        <v>0</v>
      </c>
      <c r="N713" s="832">
        <v>1</v>
      </c>
      <c r="O713" s="836">
        <v>0.5</v>
      </c>
      <c r="P713" s="835">
        <v>0</v>
      </c>
      <c r="Q713" s="837"/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13</v>
      </c>
      <c r="B714" s="832" t="s">
        <v>1257</v>
      </c>
      <c r="C714" s="832" t="s">
        <v>1263</v>
      </c>
      <c r="D714" s="833" t="s">
        <v>2502</v>
      </c>
      <c r="E714" s="834" t="s">
        <v>1281</v>
      </c>
      <c r="F714" s="832" t="s">
        <v>1258</v>
      </c>
      <c r="G714" s="832" t="s">
        <v>1415</v>
      </c>
      <c r="H714" s="832" t="s">
        <v>651</v>
      </c>
      <c r="I714" s="832" t="s">
        <v>1221</v>
      </c>
      <c r="J714" s="832" t="s">
        <v>655</v>
      </c>
      <c r="K714" s="832" t="s">
        <v>1222</v>
      </c>
      <c r="L714" s="835">
        <v>0</v>
      </c>
      <c r="M714" s="835">
        <v>0</v>
      </c>
      <c r="N714" s="832">
        <v>3</v>
      </c>
      <c r="O714" s="836">
        <v>2</v>
      </c>
      <c r="P714" s="835">
        <v>0</v>
      </c>
      <c r="Q714" s="837"/>
      <c r="R714" s="832">
        <v>1</v>
      </c>
      <c r="S714" s="837">
        <v>0.33333333333333331</v>
      </c>
      <c r="T714" s="836">
        <v>1</v>
      </c>
      <c r="U714" s="838">
        <v>0.5</v>
      </c>
    </row>
    <row r="715" spans="1:21" ht="14.4" customHeight="1" x14ac:dyDescent="0.3">
      <c r="A715" s="831">
        <v>13</v>
      </c>
      <c r="B715" s="832" t="s">
        <v>1257</v>
      </c>
      <c r="C715" s="832" t="s">
        <v>1263</v>
      </c>
      <c r="D715" s="833" t="s">
        <v>2502</v>
      </c>
      <c r="E715" s="834" t="s">
        <v>1281</v>
      </c>
      <c r="F715" s="832" t="s">
        <v>1258</v>
      </c>
      <c r="G715" s="832" t="s">
        <v>1415</v>
      </c>
      <c r="H715" s="832" t="s">
        <v>651</v>
      </c>
      <c r="I715" s="832" t="s">
        <v>1225</v>
      </c>
      <c r="J715" s="832" t="s">
        <v>652</v>
      </c>
      <c r="K715" s="832" t="s">
        <v>1226</v>
      </c>
      <c r="L715" s="835">
        <v>0</v>
      </c>
      <c r="M715" s="835">
        <v>0</v>
      </c>
      <c r="N715" s="832">
        <v>1</v>
      </c>
      <c r="O715" s="836">
        <v>0.5</v>
      </c>
      <c r="P715" s="835">
        <v>0</v>
      </c>
      <c r="Q715" s="837"/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13</v>
      </c>
      <c r="B716" s="832" t="s">
        <v>1257</v>
      </c>
      <c r="C716" s="832" t="s">
        <v>1263</v>
      </c>
      <c r="D716" s="833" t="s">
        <v>2502</v>
      </c>
      <c r="E716" s="834" t="s">
        <v>1281</v>
      </c>
      <c r="F716" s="832" t="s">
        <v>1258</v>
      </c>
      <c r="G716" s="832" t="s">
        <v>1550</v>
      </c>
      <c r="H716" s="832" t="s">
        <v>586</v>
      </c>
      <c r="I716" s="832" t="s">
        <v>1551</v>
      </c>
      <c r="J716" s="832" t="s">
        <v>1552</v>
      </c>
      <c r="K716" s="832" t="s">
        <v>1553</v>
      </c>
      <c r="L716" s="835">
        <v>75.819999999999993</v>
      </c>
      <c r="M716" s="835">
        <v>75.819999999999993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13</v>
      </c>
      <c r="B717" s="832" t="s">
        <v>1257</v>
      </c>
      <c r="C717" s="832" t="s">
        <v>1263</v>
      </c>
      <c r="D717" s="833" t="s">
        <v>2502</v>
      </c>
      <c r="E717" s="834" t="s">
        <v>1281</v>
      </c>
      <c r="F717" s="832" t="s">
        <v>1258</v>
      </c>
      <c r="G717" s="832" t="s">
        <v>1659</v>
      </c>
      <c r="H717" s="832" t="s">
        <v>586</v>
      </c>
      <c r="I717" s="832" t="s">
        <v>2174</v>
      </c>
      <c r="J717" s="832" t="s">
        <v>2133</v>
      </c>
      <c r="K717" s="832" t="s">
        <v>2175</v>
      </c>
      <c r="L717" s="835">
        <v>299.83999999999997</v>
      </c>
      <c r="M717" s="835">
        <v>299.83999999999997</v>
      </c>
      <c r="N717" s="832">
        <v>1</v>
      </c>
      <c r="O717" s="836">
        <v>1</v>
      </c>
      <c r="P717" s="835">
        <v>299.83999999999997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13</v>
      </c>
      <c r="B718" s="832" t="s">
        <v>1257</v>
      </c>
      <c r="C718" s="832" t="s">
        <v>1263</v>
      </c>
      <c r="D718" s="833" t="s">
        <v>2502</v>
      </c>
      <c r="E718" s="834" t="s">
        <v>1281</v>
      </c>
      <c r="F718" s="832" t="s">
        <v>1258</v>
      </c>
      <c r="G718" s="832" t="s">
        <v>1420</v>
      </c>
      <c r="H718" s="832" t="s">
        <v>651</v>
      </c>
      <c r="I718" s="832" t="s">
        <v>1421</v>
      </c>
      <c r="J718" s="832" t="s">
        <v>952</v>
      </c>
      <c r="K718" s="832" t="s">
        <v>1422</v>
      </c>
      <c r="L718" s="835">
        <v>154.36000000000001</v>
      </c>
      <c r="M718" s="835">
        <v>2161.0400000000004</v>
      </c>
      <c r="N718" s="832">
        <v>14</v>
      </c>
      <c r="O718" s="836">
        <v>13</v>
      </c>
      <c r="P718" s="835">
        <v>1389.2400000000002</v>
      </c>
      <c r="Q718" s="837">
        <v>0.64285714285714279</v>
      </c>
      <c r="R718" s="832">
        <v>9</v>
      </c>
      <c r="S718" s="837">
        <v>0.6428571428571429</v>
      </c>
      <c r="T718" s="836">
        <v>8</v>
      </c>
      <c r="U718" s="838">
        <v>0.61538461538461542</v>
      </c>
    </row>
    <row r="719" spans="1:21" ht="14.4" customHeight="1" x14ac:dyDescent="0.3">
      <c r="A719" s="831">
        <v>13</v>
      </c>
      <c r="B719" s="832" t="s">
        <v>1257</v>
      </c>
      <c r="C719" s="832" t="s">
        <v>1263</v>
      </c>
      <c r="D719" s="833" t="s">
        <v>2502</v>
      </c>
      <c r="E719" s="834" t="s">
        <v>1281</v>
      </c>
      <c r="F719" s="832" t="s">
        <v>1258</v>
      </c>
      <c r="G719" s="832" t="s">
        <v>1420</v>
      </c>
      <c r="H719" s="832" t="s">
        <v>651</v>
      </c>
      <c r="I719" s="832" t="s">
        <v>1423</v>
      </c>
      <c r="J719" s="832" t="s">
        <v>1424</v>
      </c>
      <c r="K719" s="832" t="s">
        <v>1425</v>
      </c>
      <c r="L719" s="835">
        <v>75.73</v>
      </c>
      <c r="M719" s="835">
        <v>302.92</v>
      </c>
      <c r="N719" s="832">
        <v>4</v>
      </c>
      <c r="O719" s="836">
        <v>3</v>
      </c>
      <c r="P719" s="835">
        <v>75.73</v>
      </c>
      <c r="Q719" s="837">
        <v>0.25</v>
      </c>
      <c r="R719" s="832">
        <v>1</v>
      </c>
      <c r="S719" s="837">
        <v>0.25</v>
      </c>
      <c r="T719" s="836">
        <v>0.5</v>
      </c>
      <c r="U719" s="838">
        <v>0.16666666666666666</v>
      </c>
    </row>
    <row r="720" spans="1:21" ht="14.4" customHeight="1" x14ac:dyDescent="0.3">
      <c r="A720" s="831">
        <v>13</v>
      </c>
      <c r="B720" s="832" t="s">
        <v>1257</v>
      </c>
      <c r="C720" s="832" t="s">
        <v>1263</v>
      </c>
      <c r="D720" s="833" t="s">
        <v>2502</v>
      </c>
      <c r="E720" s="834" t="s">
        <v>1281</v>
      </c>
      <c r="F720" s="832" t="s">
        <v>1258</v>
      </c>
      <c r="G720" s="832" t="s">
        <v>1420</v>
      </c>
      <c r="H720" s="832" t="s">
        <v>586</v>
      </c>
      <c r="I720" s="832" t="s">
        <v>1426</v>
      </c>
      <c r="J720" s="832" t="s">
        <v>952</v>
      </c>
      <c r="K720" s="832" t="s">
        <v>1422</v>
      </c>
      <c r="L720" s="835">
        <v>154.36000000000001</v>
      </c>
      <c r="M720" s="835">
        <v>308.72000000000003</v>
      </c>
      <c r="N720" s="832">
        <v>2</v>
      </c>
      <c r="O720" s="836">
        <v>1.5</v>
      </c>
      <c r="P720" s="835">
        <v>308.72000000000003</v>
      </c>
      <c r="Q720" s="837">
        <v>1</v>
      </c>
      <c r="R720" s="832">
        <v>2</v>
      </c>
      <c r="S720" s="837">
        <v>1</v>
      </c>
      <c r="T720" s="836">
        <v>1.5</v>
      </c>
      <c r="U720" s="838">
        <v>1</v>
      </c>
    </row>
    <row r="721" spans="1:21" ht="14.4" customHeight="1" x14ac:dyDescent="0.3">
      <c r="A721" s="831">
        <v>13</v>
      </c>
      <c r="B721" s="832" t="s">
        <v>1257</v>
      </c>
      <c r="C721" s="832" t="s">
        <v>1263</v>
      </c>
      <c r="D721" s="833" t="s">
        <v>2502</v>
      </c>
      <c r="E721" s="834" t="s">
        <v>1281</v>
      </c>
      <c r="F721" s="832" t="s">
        <v>1258</v>
      </c>
      <c r="G721" s="832" t="s">
        <v>1420</v>
      </c>
      <c r="H721" s="832" t="s">
        <v>586</v>
      </c>
      <c r="I721" s="832" t="s">
        <v>1427</v>
      </c>
      <c r="J721" s="832" t="s">
        <v>952</v>
      </c>
      <c r="K721" s="832" t="s">
        <v>1422</v>
      </c>
      <c r="L721" s="835">
        <v>154.36000000000001</v>
      </c>
      <c r="M721" s="835">
        <v>308.72000000000003</v>
      </c>
      <c r="N721" s="832">
        <v>2</v>
      </c>
      <c r="O721" s="836">
        <v>1.5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13</v>
      </c>
      <c r="B722" s="832" t="s">
        <v>1257</v>
      </c>
      <c r="C722" s="832" t="s">
        <v>1263</v>
      </c>
      <c r="D722" s="833" t="s">
        <v>2502</v>
      </c>
      <c r="E722" s="834" t="s">
        <v>1281</v>
      </c>
      <c r="F722" s="832" t="s">
        <v>1258</v>
      </c>
      <c r="G722" s="832" t="s">
        <v>1662</v>
      </c>
      <c r="H722" s="832" t="s">
        <v>651</v>
      </c>
      <c r="I722" s="832" t="s">
        <v>1136</v>
      </c>
      <c r="J722" s="832" t="s">
        <v>1137</v>
      </c>
      <c r="K722" s="832" t="s">
        <v>1138</v>
      </c>
      <c r="L722" s="835">
        <v>94.28</v>
      </c>
      <c r="M722" s="835">
        <v>94.28</v>
      </c>
      <c r="N722" s="832">
        <v>1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13</v>
      </c>
      <c r="B723" s="832" t="s">
        <v>1257</v>
      </c>
      <c r="C723" s="832" t="s">
        <v>1263</v>
      </c>
      <c r="D723" s="833" t="s">
        <v>2502</v>
      </c>
      <c r="E723" s="834" t="s">
        <v>1281</v>
      </c>
      <c r="F723" s="832" t="s">
        <v>1258</v>
      </c>
      <c r="G723" s="832" t="s">
        <v>1554</v>
      </c>
      <c r="H723" s="832" t="s">
        <v>586</v>
      </c>
      <c r="I723" s="832" t="s">
        <v>1555</v>
      </c>
      <c r="J723" s="832" t="s">
        <v>1556</v>
      </c>
      <c r="K723" s="832" t="s">
        <v>1557</v>
      </c>
      <c r="L723" s="835">
        <v>0</v>
      </c>
      <c r="M723" s="835">
        <v>0</v>
      </c>
      <c r="N723" s="832">
        <v>1</v>
      </c>
      <c r="O723" s="836">
        <v>0.5</v>
      </c>
      <c r="P723" s="835">
        <v>0</v>
      </c>
      <c r="Q723" s="837"/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13</v>
      </c>
      <c r="B724" s="832" t="s">
        <v>1257</v>
      </c>
      <c r="C724" s="832" t="s">
        <v>1263</v>
      </c>
      <c r="D724" s="833" t="s">
        <v>2502</v>
      </c>
      <c r="E724" s="834" t="s">
        <v>1281</v>
      </c>
      <c r="F724" s="832" t="s">
        <v>1260</v>
      </c>
      <c r="G724" s="832" t="s">
        <v>1559</v>
      </c>
      <c r="H724" s="832" t="s">
        <v>586</v>
      </c>
      <c r="I724" s="832" t="s">
        <v>1560</v>
      </c>
      <c r="J724" s="832" t="s">
        <v>1561</v>
      </c>
      <c r="K724" s="832" t="s">
        <v>1562</v>
      </c>
      <c r="L724" s="835">
        <v>1679</v>
      </c>
      <c r="M724" s="835">
        <v>3358</v>
      </c>
      <c r="N724" s="832">
        <v>2</v>
      </c>
      <c r="O724" s="836">
        <v>2</v>
      </c>
      <c r="P724" s="835">
        <v>3358</v>
      </c>
      <c r="Q724" s="837">
        <v>1</v>
      </c>
      <c r="R724" s="832">
        <v>2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13</v>
      </c>
      <c r="B725" s="832" t="s">
        <v>1257</v>
      </c>
      <c r="C725" s="832" t="s">
        <v>1263</v>
      </c>
      <c r="D725" s="833" t="s">
        <v>2502</v>
      </c>
      <c r="E725" s="834" t="s">
        <v>1281</v>
      </c>
      <c r="F725" s="832" t="s">
        <v>1260</v>
      </c>
      <c r="G725" s="832" t="s">
        <v>1681</v>
      </c>
      <c r="H725" s="832" t="s">
        <v>586</v>
      </c>
      <c r="I725" s="832" t="s">
        <v>1958</v>
      </c>
      <c r="J725" s="832" t="s">
        <v>1959</v>
      </c>
      <c r="K725" s="832" t="s">
        <v>1960</v>
      </c>
      <c r="L725" s="835">
        <v>50</v>
      </c>
      <c r="M725" s="835">
        <v>450</v>
      </c>
      <c r="N725" s="832">
        <v>9</v>
      </c>
      <c r="O725" s="836">
        <v>3</v>
      </c>
      <c r="P725" s="835">
        <v>450</v>
      </c>
      <c r="Q725" s="837">
        <v>1</v>
      </c>
      <c r="R725" s="832">
        <v>9</v>
      </c>
      <c r="S725" s="837">
        <v>1</v>
      </c>
      <c r="T725" s="836">
        <v>3</v>
      </c>
      <c r="U725" s="838">
        <v>1</v>
      </c>
    </row>
    <row r="726" spans="1:21" ht="14.4" customHeight="1" x14ac:dyDescent="0.3">
      <c r="A726" s="831">
        <v>13</v>
      </c>
      <c r="B726" s="832" t="s">
        <v>1257</v>
      </c>
      <c r="C726" s="832" t="s">
        <v>1263</v>
      </c>
      <c r="D726" s="833" t="s">
        <v>2502</v>
      </c>
      <c r="E726" s="834" t="s">
        <v>1281</v>
      </c>
      <c r="F726" s="832" t="s">
        <v>1260</v>
      </c>
      <c r="G726" s="832" t="s">
        <v>1563</v>
      </c>
      <c r="H726" s="832" t="s">
        <v>586</v>
      </c>
      <c r="I726" s="832" t="s">
        <v>2140</v>
      </c>
      <c r="J726" s="832" t="s">
        <v>2141</v>
      </c>
      <c r="K726" s="832" t="s">
        <v>2142</v>
      </c>
      <c r="L726" s="835">
        <v>1697.06</v>
      </c>
      <c r="M726" s="835">
        <v>6788.24</v>
      </c>
      <c r="N726" s="832">
        <v>4</v>
      </c>
      <c r="O726" s="836">
        <v>2</v>
      </c>
      <c r="P726" s="835">
        <v>6788.24</v>
      </c>
      <c r="Q726" s="837">
        <v>1</v>
      </c>
      <c r="R726" s="832">
        <v>4</v>
      </c>
      <c r="S726" s="837">
        <v>1</v>
      </c>
      <c r="T726" s="836">
        <v>2</v>
      </c>
      <c r="U726" s="838">
        <v>1</v>
      </c>
    </row>
    <row r="727" spans="1:21" ht="14.4" customHeight="1" x14ac:dyDescent="0.3">
      <c r="A727" s="831">
        <v>13</v>
      </c>
      <c r="B727" s="832" t="s">
        <v>1257</v>
      </c>
      <c r="C727" s="832" t="s">
        <v>1263</v>
      </c>
      <c r="D727" s="833" t="s">
        <v>2502</v>
      </c>
      <c r="E727" s="834" t="s">
        <v>1281</v>
      </c>
      <c r="F727" s="832" t="s">
        <v>1260</v>
      </c>
      <c r="G727" s="832" t="s">
        <v>1563</v>
      </c>
      <c r="H727" s="832" t="s">
        <v>586</v>
      </c>
      <c r="I727" s="832" t="s">
        <v>1564</v>
      </c>
      <c r="J727" s="832" t="s">
        <v>1565</v>
      </c>
      <c r="K727" s="832" t="s">
        <v>1566</v>
      </c>
      <c r="L727" s="835">
        <v>1839</v>
      </c>
      <c r="M727" s="835">
        <v>3678</v>
      </c>
      <c r="N727" s="832">
        <v>2</v>
      </c>
      <c r="O727" s="836">
        <v>2</v>
      </c>
      <c r="P727" s="835">
        <v>3678</v>
      </c>
      <c r="Q727" s="837">
        <v>1</v>
      </c>
      <c r="R727" s="832">
        <v>2</v>
      </c>
      <c r="S727" s="837">
        <v>1</v>
      </c>
      <c r="T727" s="836">
        <v>2</v>
      </c>
      <c r="U727" s="838">
        <v>1</v>
      </c>
    </row>
    <row r="728" spans="1:21" ht="14.4" customHeight="1" x14ac:dyDescent="0.3">
      <c r="A728" s="831">
        <v>13</v>
      </c>
      <c r="B728" s="832" t="s">
        <v>1257</v>
      </c>
      <c r="C728" s="832" t="s">
        <v>1263</v>
      </c>
      <c r="D728" s="833" t="s">
        <v>2502</v>
      </c>
      <c r="E728" s="834" t="s">
        <v>1281</v>
      </c>
      <c r="F728" s="832" t="s">
        <v>1260</v>
      </c>
      <c r="G728" s="832" t="s">
        <v>1563</v>
      </c>
      <c r="H728" s="832" t="s">
        <v>586</v>
      </c>
      <c r="I728" s="832" t="s">
        <v>1961</v>
      </c>
      <c r="J728" s="832" t="s">
        <v>1962</v>
      </c>
      <c r="K728" s="832" t="s">
        <v>1963</v>
      </c>
      <c r="L728" s="835">
        <v>2000</v>
      </c>
      <c r="M728" s="835">
        <v>4000</v>
      </c>
      <c r="N728" s="832">
        <v>2</v>
      </c>
      <c r="O728" s="836">
        <v>2</v>
      </c>
      <c r="P728" s="835">
        <v>2000</v>
      </c>
      <c r="Q728" s="837">
        <v>0.5</v>
      </c>
      <c r="R728" s="832">
        <v>1</v>
      </c>
      <c r="S728" s="837">
        <v>0.5</v>
      </c>
      <c r="T728" s="836">
        <v>1</v>
      </c>
      <c r="U728" s="838">
        <v>0.5</v>
      </c>
    </row>
    <row r="729" spans="1:21" ht="14.4" customHeight="1" x14ac:dyDescent="0.3">
      <c r="A729" s="831">
        <v>13</v>
      </c>
      <c r="B729" s="832" t="s">
        <v>1257</v>
      </c>
      <c r="C729" s="832" t="s">
        <v>1263</v>
      </c>
      <c r="D729" s="833" t="s">
        <v>2502</v>
      </c>
      <c r="E729" s="834" t="s">
        <v>1281</v>
      </c>
      <c r="F729" s="832" t="s">
        <v>1260</v>
      </c>
      <c r="G729" s="832" t="s">
        <v>1563</v>
      </c>
      <c r="H729" s="832" t="s">
        <v>586</v>
      </c>
      <c r="I729" s="832" t="s">
        <v>1964</v>
      </c>
      <c r="J729" s="832" t="s">
        <v>1965</v>
      </c>
      <c r="K729" s="832" t="s">
        <v>1966</v>
      </c>
      <c r="L729" s="835">
        <v>1361</v>
      </c>
      <c r="M729" s="835">
        <v>2722</v>
      </c>
      <c r="N729" s="832">
        <v>2</v>
      </c>
      <c r="O729" s="836">
        <v>2</v>
      </c>
      <c r="P729" s="835">
        <v>1361</v>
      </c>
      <c r="Q729" s="837">
        <v>0.5</v>
      </c>
      <c r="R729" s="832">
        <v>1</v>
      </c>
      <c r="S729" s="837">
        <v>0.5</v>
      </c>
      <c r="T729" s="836">
        <v>1</v>
      </c>
      <c r="U729" s="838">
        <v>0.5</v>
      </c>
    </row>
    <row r="730" spans="1:21" ht="14.4" customHeight="1" x14ac:dyDescent="0.3">
      <c r="A730" s="831">
        <v>13</v>
      </c>
      <c r="B730" s="832" t="s">
        <v>1257</v>
      </c>
      <c r="C730" s="832" t="s">
        <v>1263</v>
      </c>
      <c r="D730" s="833" t="s">
        <v>2502</v>
      </c>
      <c r="E730" s="834" t="s">
        <v>1281</v>
      </c>
      <c r="F730" s="832" t="s">
        <v>1260</v>
      </c>
      <c r="G730" s="832" t="s">
        <v>1563</v>
      </c>
      <c r="H730" s="832" t="s">
        <v>586</v>
      </c>
      <c r="I730" s="832" t="s">
        <v>1697</v>
      </c>
      <c r="J730" s="832" t="s">
        <v>1698</v>
      </c>
      <c r="K730" s="832" t="s">
        <v>1699</v>
      </c>
      <c r="L730" s="835">
        <v>453</v>
      </c>
      <c r="M730" s="835">
        <v>2718</v>
      </c>
      <c r="N730" s="832">
        <v>6</v>
      </c>
      <c r="O730" s="836">
        <v>3</v>
      </c>
      <c r="P730" s="835">
        <v>2718</v>
      </c>
      <c r="Q730" s="837">
        <v>1</v>
      </c>
      <c r="R730" s="832">
        <v>6</v>
      </c>
      <c r="S730" s="837">
        <v>1</v>
      </c>
      <c r="T730" s="836">
        <v>3</v>
      </c>
      <c r="U730" s="838">
        <v>1</v>
      </c>
    </row>
    <row r="731" spans="1:21" ht="14.4" customHeight="1" x14ac:dyDescent="0.3">
      <c r="A731" s="831">
        <v>13</v>
      </c>
      <c r="B731" s="832" t="s">
        <v>1257</v>
      </c>
      <c r="C731" s="832" t="s">
        <v>1263</v>
      </c>
      <c r="D731" s="833" t="s">
        <v>2502</v>
      </c>
      <c r="E731" s="834" t="s">
        <v>1288</v>
      </c>
      <c r="F731" s="832" t="s">
        <v>1258</v>
      </c>
      <c r="G731" s="832" t="s">
        <v>1973</v>
      </c>
      <c r="H731" s="832" t="s">
        <v>586</v>
      </c>
      <c r="I731" s="832" t="s">
        <v>1974</v>
      </c>
      <c r="J731" s="832" t="s">
        <v>1975</v>
      </c>
      <c r="K731" s="832" t="s">
        <v>1976</v>
      </c>
      <c r="L731" s="835">
        <v>23.49</v>
      </c>
      <c r="M731" s="835">
        <v>23.49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13</v>
      </c>
      <c r="B732" s="832" t="s">
        <v>1257</v>
      </c>
      <c r="C732" s="832" t="s">
        <v>1263</v>
      </c>
      <c r="D732" s="833" t="s">
        <v>2502</v>
      </c>
      <c r="E732" s="834" t="s">
        <v>1288</v>
      </c>
      <c r="F732" s="832" t="s">
        <v>1258</v>
      </c>
      <c r="G732" s="832" t="s">
        <v>2143</v>
      </c>
      <c r="H732" s="832" t="s">
        <v>586</v>
      </c>
      <c r="I732" s="832" t="s">
        <v>2176</v>
      </c>
      <c r="J732" s="832" t="s">
        <v>2145</v>
      </c>
      <c r="K732" s="832" t="s">
        <v>2159</v>
      </c>
      <c r="L732" s="835">
        <v>143.34</v>
      </c>
      <c r="M732" s="835">
        <v>286.68</v>
      </c>
      <c r="N732" s="832">
        <v>2</v>
      </c>
      <c r="O732" s="836">
        <v>1</v>
      </c>
      <c r="P732" s="835">
        <v>143.34</v>
      </c>
      <c r="Q732" s="837">
        <v>0.5</v>
      </c>
      <c r="R732" s="832">
        <v>1</v>
      </c>
      <c r="S732" s="837">
        <v>0.5</v>
      </c>
      <c r="T732" s="836">
        <v>0.5</v>
      </c>
      <c r="U732" s="838">
        <v>0.5</v>
      </c>
    </row>
    <row r="733" spans="1:21" ht="14.4" customHeight="1" x14ac:dyDescent="0.3">
      <c r="A733" s="831">
        <v>13</v>
      </c>
      <c r="B733" s="832" t="s">
        <v>1257</v>
      </c>
      <c r="C733" s="832" t="s">
        <v>1263</v>
      </c>
      <c r="D733" s="833" t="s">
        <v>2502</v>
      </c>
      <c r="E733" s="834" t="s">
        <v>1288</v>
      </c>
      <c r="F733" s="832" t="s">
        <v>1258</v>
      </c>
      <c r="G733" s="832" t="s">
        <v>2143</v>
      </c>
      <c r="H733" s="832" t="s">
        <v>586</v>
      </c>
      <c r="I733" s="832" t="s">
        <v>2144</v>
      </c>
      <c r="J733" s="832" t="s">
        <v>2145</v>
      </c>
      <c r="K733" s="832" t="s">
        <v>2146</v>
      </c>
      <c r="L733" s="835">
        <v>254.83</v>
      </c>
      <c r="M733" s="835">
        <v>254.83</v>
      </c>
      <c r="N733" s="832">
        <v>1</v>
      </c>
      <c r="O733" s="836">
        <v>0.5</v>
      </c>
      <c r="P733" s="835">
        <v>254.83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13</v>
      </c>
      <c r="B734" s="832" t="s">
        <v>1257</v>
      </c>
      <c r="C734" s="832" t="s">
        <v>1263</v>
      </c>
      <c r="D734" s="833" t="s">
        <v>2502</v>
      </c>
      <c r="E734" s="834" t="s">
        <v>1288</v>
      </c>
      <c r="F734" s="832" t="s">
        <v>1258</v>
      </c>
      <c r="G734" s="832" t="s">
        <v>1315</v>
      </c>
      <c r="H734" s="832" t="s">
        <v>586</v>
      </c>
      <c r="I734" s="832" t="s">
        <v>1316</v>
      </c>
      <c r="J734" s="832" t="s">
        <v>642</v>
      </c>
      <c r="K734" s="832" t="s">
        <v>1317</v>
      </c>
      <c r="L734" s="835">
        <v>155.69999999999999</v>
      </c>
      <c r="M734" s="835">
        <v>467.09999999999997</v>
      </c>
      <c r="N734" s="832">
        <v>3</v>
      </c>
      <c r="O734" s="836">
        <v>1.5</v>
      </c>
      <c r="P734" s="835">
        <v>467.09999999999997</v>
      </c>
      <c r="Q734" s="837">
        <v>1</v>
      </c>
      <c r="R734" s="832">
        <v>3</v>
      </c>
      <c r="S734" s="837">
        <v>1</v>
      </c>
      <c r="T734" s="836">
        <v>1.5</v>
      </c>
      <c r="U734" s="838">
        <v>1</v>
      </c>
    </row>
    <row r="735" spans="1:21" ht="14.4" customHeight="1" x14ac:dyDescent="0.3">
      <c r="A735" s="831">
        <v>13</v>
      </c>
      <c r="B735" s="832" t="s">
        <v>1257</v>
      </c>
      <c r="C735" s="832" t="s">
        <v>1263</v>
      </c>
      <c r="D735" s="833" t="s">
        <v>2502</v>
      </c>
      <c r="E735" s="834" t="s">
        <v>1288</v>
      </c>
      <c r="F735" s="832" t="s">
        <v>1258</v>
      </c>
      <c r="G735" s="832" t="s">
        <v>1315</v>
      </c>
      <c r="H735" s="832" t="s">
        <v>651</v>
      </c>
      <c r="I735" s="832" t="s">
        <v>1320</v>
      </c>
      <c r="J735" s="832" t="s">
        <v>1321</v>
      </c>
      <c r="K735" s="832" t="s">
        <v>1319</v>
      </c>
      <c r="L735" s="835">
        <v>129.75</v>
      </c>
      <c r="M735" s="835">
        <v>648.75</v>
      </c>
      <c r="N735" s="832">
        <v>5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13</v>
      </c>
      <c r="B736" s="832" t="s">
        <v>1257</v>
      </c>
      <c r="C736" s="832" t="s">
        <v>1263</v>
      </c>
      <c r="D736" s="833" t="s">
        <v>2502</v>
      </c>
      <c r="E736" s="834" t="s">
        <v>1288</v>
      </c>
      <c r="F736" s="832" t="s">
        <v>1258</v>
      </c>
      <c r="G736" s="832" t="s">
        <v>1315</v>
      </c>
      <c r="H736" s="832" t="s">
        <v>586</v>
      </c>
      <c r="I736" s="832" t="s">
        <v>1727</v>
      </c>
      <c r="J736" s="832" t="s">
        <v>1723</v>
      </c>
      <c r="K736" s="832" t="s">
        <v>1317</v>
      </c>
      <c r="L736" s="835">
        <v>155.69999999999999</v>
      </c>
      <c r="M736" s="835">
        <v>467.09999999999997</v>
      </c>
      <c r="N736" s="832">
        <v>3</v>
      </c>
      <c r="O736" s="836">
        <v>1</v>
      </c>
      <c r="P736" s="835">
        <v>467.09999999999997</v>
      </c>
      <c r="Q736" s="837">
        <v>1</v>
      </c>
      <c r="R736" s="832">
        <v>3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13</v>
      </c>
      <c r="B737" s="832" t="s">
        <v>1257</v>
      </c>
      <c r="C737" s="832" t="s">
        <v>1263</v>
      </c>
      <c r="D737" s="833" t="s">
        <v>2502</v>
      </c>
      <c r="E737" s="834" t="s">
        <v>1288</v>
      </c>
      <c r="F737" s="832" t="s">
        <v>1258</v>
      </c>
      <c r="G737" s="832" t="s">
        <v>1328</v>
      </c>
      <c r="H737" s="832" t="s">
        <v>651</v>
      </c>
      <c r="I737" s="832" t="s">
        <v>1147</v>
      </c>
      <c r="J737" s="832" t="s">
        <v>1148</v>
      </c>
      <c r="K737" s="832" t="s">
        <v>1149</v>
      </c>
      <c r="L737" s="835">
        <v>170.52</v>
      </c>
      <c r="M737" s="835">
        <v>1705.2</v>
      </c>
      <c r="N737" s="832">
        <v>10</v>
      </c>
      <c r="O737" s="836">
        <v>5</v>
      </c>
      <c r="P737" s="835">
        <v>1534.68</v>
      </c>
      <c r="Q737" s="837">
        <v>0.9</v>
      </c>
      <c r="R737" s="832">
        <v>9</v>
      </c>
      <c r="S737" s="837">
        <v>0.9</v>
      </c>
      <c r="T737" s="836">
        <v>4.5</v>
      </c>
      <c r="U737" s="838">
        <v>0.9</v>
      </c>
    </row>
    <row r="738" spans="1:21" ht="14.4" customHeight="1" x14ac:dyDescent="0.3">
      <c r="A738" s="831">
        <v>13</v>
      </c>
      <c r="B738" s="832" t="s">
        <v>1257</v>
      </c>
      <c r="C738" s="832" t="s">
        <v>1263</v>
      </c>
      <c r="D738" s="833" t="s">
        <v>2502</v>
      </c>
      <c r="E738" s="834" t="s">
        <v>1288</v>
      </c>
      <c r="F738" s="832" t="s">
        <v>1258</v>
      </c>
      <c r="G738" s="832" t="s">
        <v>1328</v>
      </c>
      <c r="H738" s="832" t="s">
        <v>651</v>
      </c>
      <c r="I738" s="832" t="s">
        <v>1912</v>
      </c>
      <c r="J738" s="832" t="s">
        <v>1148</v>
      </c>
      <c r="K738" s="832" t="s">
        <v>1913</v>
      </c>
      <c r="L738" s="835">
        <v>272.83</v>
      </c>
      <c r="M738" s="835">
        <v>545.66</v>
      </c>
      <c r="N738" s="832">
        <v>2</v>
      </c>
      <c r="O738" s="836">
        <v>1.5</v>
      </c>
      <c r="P738" s="835">
        <v>545.66</v>
      </c>
      <c r="Q738" s="837">
        <v>1</v>
      </c>
      <c r="R738" s="832">
        <v>2</v>
      </c>
      <c r="S738" s="837">
        <v>1</v>
      </c>
      <c r="T738" s="836">
        <v>1.5</v>
      </c>
      <c r="U738" s="838">
        <v>1</v>
      </c>
    </row>
    <row r="739" spans="1:21" ht="14.4" customHeight="1" x14ac:dyDescent="0.3">
      <c r="A739" s="831">
        <v>13</v>
      </c>
      <c r="B739" s="832" t="s">
        <v>1257</v>
      </c>
      <c r="C739" s="832" t="s">
        <v>1263</v>
      </c>
      <c r="D739" s="833" t="s">
        <v>2502</v>
      </c>
      <c r="E739" s="834" t="s">
        <v>1288</v>
      </c>
      <c r="F739" s="832" t="s">
        <v>1258</v>
      </c>
      <c r="G739" s="832" t="s">
        <v>1334</v>
      </c>
      <c r="H739" s="832" t="s">
        <v>586</v>
      </c>
      <c r="I739" s="832" t="s">
        <v>1337</v>
      </c>
      <c r="J739" s="832" t="s">
        <v>1336</v>
      </c>
      <c r="K739" s="832" t="s">
        <v>1149</v>
      </c>
      <c r="L739" s="835">
        <v>78.33</v>
      </c>
      <c r="M739" s="835">
        <v>156.66</v>
      </c>
      <c r="N739" s="832">
        <v>2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13</v>
      </c>
      <c r="B740" s="832" t="s">
        <v>1257</v>
      </c>
      <c r="C740" s="832" t="s">
        <v>1263</v>
      </c>
      <c r="D740" s="833" t="s">
        <v>2502</v>
      </c>
      <c r="E740" s="834" t="s">
        <v>1288</v>
      </c>
      <c r="F740" s="832" t="s">
        <v>1258</v>
      </c>
      <c r="G740" s="832" t="s">
        <v>1342</v>
      </c>
      <c r="H740" s="832" t="s">
        <v>586</v>
      </c>
      <c r="I740" s="832" t="s">
        <v>2177</v>
      </c>
      <c r="J740" s="832" t="s">
        <v>1344</v>
      </c>
      <c r="K740" s="832" t="s">
        <v>1805</v>
      </c>
      <c r="L740" s="835">
        <v>97.96</v>
      </c>
      <c r="M740" s="835">
        <v>97.96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13</v>
      </c>
      <c r="B741" s="832" t="s">
        <v>1257</v>
      </c>
      <c r="C741" s="832" t="s">
        <v>1263</v>
      </c>
      <c r="D741" s="833" t="s">
        <v>2502</v>
      </c>
      <c r="E741" s="834" t="s">
        <v>1288</v>
      </c>
      <c r="F741" s="832" t="s">
        <v>1258</v>
      </c>
      <c r="G741" s="832" t="s">
        <v>1342</v>
      </c>
      <c r="H741" s="832" t="s">
        <v>586</v>
      </c>
      <c r="I741" s="832" t="s">
        <v>1348</v>
      </c>
      <c r="J741" s="832" t="s">
        <v>1344</v>
      </c>
      <c r="K741" s="832" t="s">
        <v>1349</v>
      </c>
      <c r="L741" s="835">
        <v>176.32</v>
      </c>
      <c r="M741" s="835">
        <v>176.32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13</v>
      </c>
      <c r="B742" s="832" t="s">
        <v>1257</v>
      </c>
      <c r="C742" s="832" t="s">
        <v>1263</v>
      </c>
      <c r="D742" s="833" t="s">
        <v>2502</v>
      </c>
      <c r="E742" s="834" t="s">
        <v>1288</v>
      </c>
      <c r="F742" s="832" t="s">
        <v>1258</v>
      </c>
      <c r="G742" s="832" t="s">
        <v>1342</v>
      </c>
      <c r="H742" s="832" t="s">
        <v>586</v>
      </c>
      <c r="I742" s="832" t="s">
        <v>1350</v>
      </c>
      <c r="J742" s="832" t="s">
        <v>1351</v>
      </c>
      <c r="K742" s="832" t="s">
        <v>1352</v>
      </c>
      <c r="L742" s="835">
        <v>11.75</v>
      </c>
      <c r="M742" s="835">
        <v>117.5</v>
      </c>
      <c r="N742" s="832">
        <v>10</v>
      </c>
      <c r="O742" s="836">
        <v>5.5</v>
      </c>
      <c r="P742" s="835">
        <v>94</v>
      </c>
      <c r="Q742" s="837">
        <v>0.8</v>
      </c>
      <c r="R742" s="832">
        <v>8</v>
      </c>
      <c r="S742" s="837">
        <v>0.8</v>
      </c>
      <c r="T742" s="836">
        <v>4.5</v>
      </c>
      <c r="U742" s="838">
        <v>0.81818181818181823</v>
      </c>
    </row>
    <row r="743" spans="1:21" ht="14.4" customHeight="1" x14ac:dyDescent="0.3">
      <c r="A743" s="831">
        <v>13</v>
      </c>
      <c r="B743" s="832" t="s">
        <v>1257</v>
      </c>
      <c r="C743" s="832" t="s">
        <v>1263</v>
      </c>
      <c r="D743" s="833" t="s">
        <v>2502</v>
      </c>
      <c r="E743" s="834" t="s">
        <v>1288</v>
      </c>
      <c r="F743" s="832" t="s">
        <v>1258</v>
      </c>
      <c r="G743" s="832" t="s">
        <v>1342</v>
      </c>
      <c r="H743" s="832" t="s">
        <v>651</v>
      </c>
      <c r="I743" s="832" t="s">
        <v>1353</v>
      </c>
      <c r="J743" s="832" t="s">
        <v>1354</v>
      </c>
      <c r="K743" s="832" t="s">
        <v>1355</v>
      </c>
      <c r="L743" s="835">
        <v>58.77</v>
      </c>
      <c r="M743" s="835">
        <v>117.54</v>
      </c>
      <c r="N743" s="832">
        <v>2</v>
      </c>
      <c r="O743" s="836">
        <v>2</v>
      </c>
      <c r="P743" s="835">
        <v>58.77</v>
      </c>
      <c r="Q743" s="837">
        <v>0.5</v>
      </c>
      <c r="R743" s="832">
        <v>1</v>
      </c>
      <c r="S743" s="837">
        <v>0.5</v>
      </c>
      <c r="T743" s="836">
        <v>1</v>
      </c>
      <c r="U743" s="838">
        <v>0.5</v>
      </c>
    </row>
    <row r="744" spans="1:21" ht="14.4" customHeight="1" x14ac:dyDescent="0.3">
      <c r="A744" s="831">
        <v>13</v>
      </c>
      <c r="B744" s="832" t="s">
        <v>1257</v>
      </c>
      <c r="C744" s="832" t="s">
        <v>1263</v>
      </c>
      <c r="D744" s="833" t="s">
        <v>2502</v>
      </c>
      <c r="E744" s="834" t="s">
        <v>1288</v>
      </c>
      <c r="F744" s="832" t="s">
        <v>1258</v>
      </c>
      <c r="G744" s="832" t="s">
        <v>1360</v>
      </c>
      <c r="H744" s="832" t="s">
        <v>586</v>
      </c>
      <c r="I744" s="832" t="s">
        <v>1361</v>
      </c>
      <c r="J744" s="832" t="s">
        <v>679</v>
      </c>
      <c r="K744" s="832" t="s">
        <v>1362</v>
      </c>
      <c r="L744" s="835">
        <v>85.15</v>
      </c>
      <c r="M744" s="835">
        <v>170.3</v>
      </c>
      <c r="N744" s="832">
        <v>2</v>
      </c>
      <c r="O744" s="836">
        <v>1</v>
      </c>
      <c r="P744" s="835">
        <v>170.3</v>
      </c>
      <c r="Q744" s="837">
        <v>1</v>
      </c>
      <c r="R744" s="832">
        <v>2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13</v>
      </c>
      <c r="B745" s="832" t="s">
        <v>1257</v>
      </c>
      <c r="C745" s="832" t="s">
        <v>1263</v>
      </c>
      <c r="D745" s="833" t="s">
        <v>2502</v>
      </c>
      <c r="E745" s="834" t="s">
        <v>1288</v>
      </c>
      <c r="F745" s="832" t="s">
        <v>1258</v>
      </c>
      <c r="G745" s="832" t="s">
        <v>1360</v>
      </c>
      <c r="H745" s="832" t="s">
        <v>586</v>
      </c>
      <c r="I745" s="832" t="s">
        <v>1363</v>
      </c>
      <c r="J745" s="832" t="s">
        <v>840</v>
      </c>
      <c r="K745" s="832" t="s">
        <v>1364</v>
      </c>
      <c r="L745" s="835">
        <v>147.85</v>
      </c>
      <c r="M745" s="835">
        <v>1182.8</v>
      </c>
      <c r="N745" s="832">
        <v>8</v>
      </c>
      <c r="O745" s="836">
        <v>7</v>
      </c>
      <c r="P745" s="835">
        <v>1034.95</v>
      </c>
      <c r="Q745" s="837">
        <v>0.87500000000000011</v>
      </c>
      <c r="R745" s="832">
        <v>7</v>
      </c>
      <c r="S745" s="837">
        <v>0.875</v>
      </c>
      <c r="T745" s="836">
        <v>6.5</v>
      </c>
      <c r="U745" s="838">
        <v>0.9285714285714286</v>
      </c>
    </row>
    <row r="746" spans="1:21" ht="14.4" customHeight="1" x14ac:dyDescent="0.3">
      <c r="A746" s="831">
        <v>13</v>
      </c>
      <c r="B746" s="832" t="s">
        <v>1257</v>
      </c>
      <c r="C746" s="832" t="s">
        <v>1263</v>
      </c>
      <c r="D746" s="833" t="s">
        <v>2502</v>
      </c>
      <c r="E746" s="834" t="s">
        <v>1288</v>
      </c>
      <c r="F746" s="832" t="s">
        <v>1258</v>
      </c>
      <c r="G746" s="832" t="s">
        <v>1365</v>
      </c>
      <c r="H746" s="832" t="s">
        <v>586</v>
      </c>
      <c r="I746" s="832" t="s">
        <v>1366</v>
      </c>
      <c r="J746" s="832" t="s">
        <v>1367</v>
      </c>
      <c r="K746" s="832" t="s">
        <v>1368</v>
      </c>
      <c r="L746" s="835">
        <v>0</v>
      </c>
      <c r="M746" s="835">
        <v>0</v>
      </c>
      <c r="N746" s="832">
        <v>2</v>
      </c>
      <c r="O746" s="836">
        <v>2</v>
      </c>
      <c r="P746" s="835">
        <v>0</v>
      </c>
      <c r="Q746" s="837"/>
      <c r="R746" s="832">
        <v>1</v>
      </c>
      <c r="S746" s="837">
        <v>0.5</v>
      </c>
      <c r="T746" s="836">
        <v>1</v>
      </c>
      <c r="U746" s="838">
        <v>0.5</v>
      </c>
    </row>
    <row r="747" spans="1:21" ht="14.4" customHeight="1" x14ac:dyDescent="0.3">
      <c r="A747" s="831">
        <v>13</v>
      </c>
      <c r="B747" s="832" t="s">
        <v>1257</v>
      </c>
      <c r="C747" s="832" t="s">
        <v>1263</v>
      </c>
      <c r="D747" s="833" t="s">
        <v>2502</v>
      </c>
      <c r="E747" s="834" t="s">
        <v>1288</v>
      </c>
      <c r="F747" s="832" t="s">
        <v>1258</v>
      </c>
      <c r="G747" s="832" t="s">
        <v>1365</v>
      </c>
      <c r="H747" s="832" t="s">
        <v>586</v>
      </c>
      <c r="I747" s="832" t="s">
        <v>1369</v>
      </c>
      <c r="J747" s="832" t="s">
        <v>804</v>
      </c>
      <c r="K747" s="832" t="s">
        <v>805</v>
      </c>
      <c r="L747" s="835">
        <v>42.05</v>
      </c>
      <c r="M747" s="835">
        <v>294.35000000000002</v>
      </c>
      <c r="N747" s="832">
        <v>7</v>
      </c>
      <c r="O747" s="836">
        <v>6</v>
      </c>
      <c r="P747" s="835">
        <v>294.35000000000002</v>
      </c>
      <c r="Q747" s="837">
        <v>1</v>
      </c>
      <c r="R747" s="832">
        <v>7</v>
      </c>
      <c r="S747" s="837">
        <v>1</v>
      </c>
      <c r="T747" s="836">
        <v>6</v>
      </c>
      <c r="U747" s="838">
        <v>1</v>
      </c>
    </row>
    <row r="748" spans="1:21" ht="14.4" customHeight="1" x14ac:dyDescent="0.3">
      <c r="A748" s="831">
        <v>13</v>
      </c>
      <c r="B748" s="832" t="s">
        <v>1257</v>
      </c>
      <c r="C748" s="832" t="s">
        <v>1263</v>
      </c>
      <c r="D748" s="833" t="s">
        <v>2502</v>
      </c>
      <c r="E748" s="834" t="s">
        <v>1288</v>
      </c>
      <c r="F748" s="832" t="s">
        <v>1258</v>
      </c>
      <c r="G748" s="832" t="s">
        <v>1365</v>
      </c>
      <c r="H748" s="832" t="s">
        <v>586</v>
      </c>
      <c r="I748" s="832" t="s">
        <v>2028</v>
      </c>
      <c r="J748" s="832" t="s">
        <v>804</v>
      </c>
      <c r="K748" s="832" t="s">
        <v>806</v>
      </c>
      <c r="L748" s="835">
        <v>42.05</v>
      </c>
      <c r="M748" s="835">
        <v>42.05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13</v>
      </c>
      <c r="B749" s="832" t="s">
        <v>1257</v>
      </c>
      <c r="C749" s="832" t="s">
        <v>1263</v>
      </c>
      <c r="D749" s="833" t="s">
        <v>2502</v>
      </c>
      <c r="E749" s="834" t="s">
        <v>1288</v>
      </c>
      <c r="F749" s="832" t="s">
        <v>1258</v>
      </c>
      <c r="G749" s="832" t="s">
        <v>1370</v>
      </c>
      <c r="H749" s="832" t="s">
        <v>586</v>
      </c>
      <c r="I749" s="832" t="s">
        <v>2178</v>
      </c>
      <c r="J749" s="832" t="s">
        <v>676</v>
      </c>
      <c r="K749" s="832" t="s">
        <v>2179</v>
      </c>
      <c r="L749" s="835">
        <v>273.33</v>
      </c>
      <c r="M749" s="835">
        <v>273.33</v>
      </c>
      <c r="N749" s="832">
        <v>1</v>
      </c>
      <c r="O749" s="836">
        <v>1</v>
      </c>
      <c r="P749" s="835">
        <v>273.33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13</v>
      </c>
      <c r="B750" s="832" t="s">
        <v>1257</v>
      </c>
      <c r="C750" s="832" t="s">
        <v>1263</v>
      </c>
      <c r="D750" s="833" t="s">
        <v>2502</v>
      </c>
      <c r="E750" s="834" t="s">
        <v>1288</v>
      </c>
      <c r="F750" s="832" t="s">
        <v>1258</v>
      </c>
      <c r="G750" s="832" t="s">
        <v>2180</v>
      </c>
      <c r="H750" s="832" t="s">
        <v>586</v>
      </c>
      <c r="I750" s="832" t="s">
        <v>2181</v>
      </c>
      <c r="J750" s="832" t="s">
        <v>2182</v>
      </c>
      <c r="K750" s="832" t="s">
        <v>2183</v>
      </c>
      <c r="L750" s="835">
        <v>0</v>
      </c>
      <c r="M750" s="835">
        <v>0</v>
      </c>
      <c r="N750" s="832">
        <v>1</v>
      </c>
      <c r="O750" s="836">
        <v>1</v>
      </c>
      <c r="P750" s="835">
        <v>0</v>
      </c>
      <c r="Q750" s="837"/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13</v>
      </c>
      <c r="B751" s="832" t="s">
        <v>1257</v>
      </c>
      <c r="C751" s="832" t="s">
        <v>1263</v>
      </c>
      <c r="D751" s="833" t="s">
        <v>2502</v>
      </c>
      <c r="E751" s="834" t="s">
        <v>1288</v>
      </c>
      <c r="F751" s="832" t="s">
        <v>1258</v>
      </c>
      <c r="G751" s="832" t="s">
        <v>1377</v>
      </c>
      <c r="H751" s="832" t="s">
        <v>586</v>
      </c>
      <c r="I751" s="832" t="s">
        <v>1380</v>
      </c>
      <c r="J751" s="832" t="s">
        <v>705</v>
      </c>
      <c r="K751" s="832" t="s">
        <v>1381</v>
      </c>
      <c r="L751" s="835">
        <v>159.16999999999999</v>
      </c>
      <c r="M751" s="835">
        <v>159.16999999999999</v>
      </c>
      <c r="N751" s="832">
        <v>1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13</v>
      </c>
      <c r="B752" s="832" t="s">
        <v>1257</v>
      </c>
      <c r="C752" s="832" t="s">
        <v>1263</v>
      </c>
      <c r="D752" s="833" t="s">
        <v>2502</v>
      </c>
      <c r="E752" s="834" t="s">
        <v>1288</v>
      </c>
      <c r="F752" s="832" t="s">
        <v>1258</v>
      </c>
      <c r="G752" s="832" t="s">
        <v>1462</v>
      </c>
      <c r="H752" s="832" t="s">
        <v>586</v>
      </c>
      <c r="I752" s="832" t="s">
        <v>1921</v>
      </c>
      <c r="J752" s="832" t="s">
        <v>1464</v>
      </c>
      <c r="K752" s="832" t="s">
        <v>1465</v>
      </c>
      <c r="L752" s="835">
        <v>140.96</v>
      </c>
      <c r="M752" s="835">
        <v>140.96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13</v>
      </c>
      <c r="B753" s="832" t="s">
        <v>1257</v>
      </c>
      <c r="C753" s="832" t="s">
        <v>1263</v>
      </c>
      <c r="D753" s="833" t="s">
        <v>2502</v>
      </c>
      <c r="E753" s="834" t="s">
        <v>1288</v>
      </c>
      <c r="F753" s="832" t="s">
        <v>1258</v>
      </c>
      <c r="G753" s="832" t="s">
        <v>2184</v>
      </c>
      <c r="H753" s="832" t="s">
        <v>586</v>
      </c>
      <c r="I753" s="832" t="s">
        <v>2185</v>
      </c>
      <c r="J753" s="832" t="s">
        <v>2186</v>
      </c>
      <c r="K753" s="832" t="s">
        <v>2187</v>
      </c>
      <c r="L753" s="835">
        <v>0</v>
      </c>
      <c r="M753" s="835">
        <v>0</v>
      </c>
      <c r="N753" s="832">
        <v>1</v>
      </c>
      <c r="O753" s="836">
        <v>1</v>
      </c>
      <c r="P753" s="835">
        <v>0</v>
      </c>
      <c r="Q753" s="837"/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13</v>
      </c>
      <c r="B754" s="832" t="s">
        <v>1257</v>
      </c>
      <c r="C754" s="832" t="s">
        <v>1263</v>
      </c>
      <c r="D754" s="833" t="s">
        <v>2502</v>
      </c>
      <c r="E754" s="834" t="s">
        <v>1288</v>
      </c>
      <c r="F754" s="832" t="s">
        <v>1258</v>
      </c>
      <c r="G754" s="832" t="s">
        <v>1478</v>
      </c>
      <c r="H754" s="832" t="s">
        <v>586</v>
      </c>
      <c r="I754" s="832" t="s">
        <v>1479</v>
      </c>
      <c r="J754" s="832" t="s">
        <v>973</v>
      </c>
      <c r="K754" s="832" t="s">
        <v>1480</v>
      </c>
      <c r="L754" s="835">
        <v>48.09</v>
      </c>
      <c r="M754" s="835">
        <v>48.09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13</v>
      </c>
      <c r="B755" s="832" t="s">
        <v>1257</v>
      </c>
      <c r="C755" s="832" t="s">
        <v>1263</v>
      </c>
      <c r="D755" s="833" t="s">
        <v>2502</v>
      </c>
      <c r="E755" s="834" t="s">
        <v>1288</v>
      </c>
      <c r="F755" s="832" t="s">
        <v>1258</v>
      </c>
      <c r="G755" s="832" t="s">
        <v>1386</v>
      </c>
      <c r="H755" s="832" t="s">
        <v>586</v>
      </c>
      <c r="I755" s="832" t="s">
        <v>2188</v>
      </c>
      <c r="J755" s="832" t="s">
        <v>2189</v>
      </c>
      <c r="K755" s="832" t="s">
        <v>1389</v>
      </c>
      <c r="L755" s="835">
        <v>111.72</v>
      </c>
      <c r="M755" s="835">
        <v>111.72</v>
      </c>
      <c r="N755" s="832">
        <v>1</v>
      </c>
      <c r="O755" s="836">
        <v>1</v>
      </c>
      <c r="P755" s="835">
        <v>111.72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13</v>
      </c>
      <c r="B756" s="832" t="s">
        <v>1257</v>
      </c>
      <c r="C756" s="832" t="s">
        <v>1263</v>
      </c>
      <c r="D756" s="833" t="s">
        <v>2502</v>
      </c>
      <c r="E756" s="834" t="s">
        <v>1288</v>
      </c>
      <c r="F756" s="832" t="s">
        <v>1258</v>
      </c>
      <c r="G756" s="832" t="s">
        <v>1386</v>
      </c>
      <c r="H756" s="832" t="s">
        <v>586</v>
      </c>
      <c r="I756" s="832" t="s">
        <v>1483</v>
      </c>
      <c r="J756" s="832" t="s">
        <v>1388</v>
      </c>
      <c r="K756" s="832" t="s">
        <v>1389</v>
      </c>
      <c r="L756" s="835">
        <v>111.72</v>
      </c>
      <c r="M756" s="835">
        <v>111.72</v>
      </c>
      <c r="N756" s="832">
        <v>1</v>
      </c>
      <c r="O756" s="836">
        <v>1</v>
      </c>
      <c r="P756" s="835">
        <v>111.72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13</v>
      </c>
      <c r="B757" s="832" t="s">
        <v>1257</v>
      </c>
      <c r="C757" s="832" t="s">
        <v>1263</v>
      </c>
      <c r="D757" s="833" t="s">
        <v>2502</v>
      </c>
      <c r="E757" s="834" t="s">
        <v>1288</v>
      </c>
      <c r="F757" s="832" t="s">
        <v>1258</v>
      </c>
      <c r="G757" s="832" t="s">
        <v>1840</v>
      </c>
      <c r="H757" s="832" t="s">
        <v>586</v>
      </c>
      <c r="I757" s="832" t="s">
        <v>1841</v>
      </c>
      <c r="J757" s="832" t="s">
        <v>1842</v>
      </c>
      <c r="K757" s="832" t="s">
        <v>1843</v>
      </c>
      <c r="L757" s="835">
        <v>132.97999999999999</v>
      </c>
      <c r="M757" s="835">
        <v>398.93999999999994</v>
      </c>
      <c r="N757" s="832">
        <v>3</v>
      </c>
      <c r="O757" s="836">
        <v>2</v>
      </c>
      <c r="P757" s="835">
        <v>398.93999999999994</v>
      </c>
      <c r="Q757" s="837">
        <v>1</v>
      </c>
      <c r="R757" s="832">
        <v>3</v>
      </c>
      <c r="S757" s="837">
        <v>1</v>
      </c>
      <c r="T757" s="836">
        <v>2</v>
      </c>
      <c r="U757" s="838">
        <v>1</v>
      </c>
    </row>
    <row r="758" spans="1:21" ht="14.4" customHeight="1" x14ac:dyDescent="0.3">
      <c r="A758" s="831">
        <v>13</v>
      </c>
      <c r="B758" s="832" t="s">
        <v>1257</v>
      </c>
      <c r="C758" s="832" t="s">
        <v>1263</v>
      </c>
      <c r="D758" s="833" t="s">
        <v>2502</v>
      </c>
      <c r="E758" s="834" t="s">
        <v>1288</v>
      </c>
      <c r="F758" s="832" t="s">
        <v>1258</v>
      </c>
      <c r="G758" s="832" t="s">
        <v>1390</v>
      </c>
      <c r="H758" s="832" t="s">
        <v>586</v>
      </c>
      <c r="I758" s="832" t="s">
        <v>1391</v>
      </c>
      <c r="J758" s="832" t="s">
        <v>1392</v>
      </c>
      <c r="K758" s="832" t="s">
        <v>1393</v>
      </c>
      <c r="L758" s="835">
        <v>73.989999999999995</v>
      </c>
      <c r="M758" s="835">
        <v>221.96999999999997</v>
      </c>
      <c r="N758" s="832">
        <v>3</v>
      </c>
      <c r="O758" s="836">
        <v>1.5</v>
      </c>
      <c r="P758" s="835">
        <v>73.989999999999995</v>
      </c>
      <c r="Q758" s="837">
        <v>0.33333333333333337</v>
      </c>
      <c r="R758" s="832">
        <v>1</v>
      </c>
      <c r="S758" s="837">
        <v>0.33333333333333331</v>
      </c>
      <c r="T758" s="836">
        <v>1</v>
      </c>
      <c r="U758" s="838">
        <v>0.66666666666666663</v>
      </c>
    </row>
    <row r="759" spans="1:21" ht="14.4" customHeight="1" x14ac:dyDescent="0.3">
      <c r="A759" s="831">
        <v>13</v>
      </c>
      <c r="B759" s="832" t="s">
        <v>1257</v>
      </c>
      <c r="C759" s="832" t="s">
        <v>1263</v>
      </c>
      <c r="D759" s="833" t="s">
        <v>2502</v>
      </c>
      <c r="E759" s="834" t="s">
        <v>1288</v>
      </c>
      <c r="F759" s="832" t="s">
        <v>1258</v>
      </c>
      <c r="G759" s="832" t="s">
        <v>1800</v>
      </c>
      <c r="H759" s="832" t="s">
        <v>586</v>
      </c>
      <c r="I759" s="832" t="s">
        <v>1847</v>
      </c>
      <c r="J759" s="832" t="s">
        <v>1802</v>
      </c>
      <c r="K759" s="832" t="s">
        <v>1355</v>
      </c>
      <c r="L759" s="835">
        <v>58.77</v>
      </c>
      <c r="M759" s="835">
        <v>646.47</v>
      </c>
      <c r="N759" s="832">
        <v>11</v>
      </c>
      <c r="O759" s="836">
        <v>6</v>
      </c>
      <c r="P759" s="835">
        <v>470.15999999999997</v>
      </c>
      <c r="Q759" s="837">
        <v>0.72727272727272718</v>
      </c>
      <c r="R759" s="832">
        <v>8</v>
      </c>
      <c r="S759" s="837">
        <v>0.72727272727272729</v>
      </c>
      <c r="T759" s="836">
        <v>4.5</v>
      </c>
      <c r="U759" s="838">
        <v>0.75</v>
      </c>
    </row>
    <row r="760" spans="1:21" ht="14.4" customHeight="1" x14ac:dyDescent="0.3">
      <c r="A760" s="831">
        <v>13</v>
      </c>
      <c r="B760" s="832" t="s">
        <v>1257</v>
      </c>
      <c r="C760" s="832" t="s">
        <v>1263</v>
      </c>
      <c r="D760" s="833" t="s">
        <v>2502</v>
      </c>
      <c r="E760" s="834" t="s">
        <v>1288</v>
      </c>
      <c r="F760" s="832" t="s">
        <v>1258</v>
      </c>
      <c r="G760" s="832" t="s">
        <v>1800</v>
      </c>
      <c r="H760" s="832" t="s">
        <v>586</v>
      </c>
      <c r="I760" s="832" t="s">
        <v>1801</v>
      </c>
      <c r="J760" s="832" t="s">
        <v>1802</v>
      </c>
      <c r="K760" s="832" t="s">
        <v>1455</v>
      </c>
      <c r="L760" s="835">
        <v>176.32</v>
      </c>
      <c r="M760" s="835">
        <v>176.32</v>
      </c>
      <c r="N760" s="832">
        <v>1</v>
      </c>
      <c r="O760" s="836">
        <v>0.5</v>
      </c>
      <c r="P760" s="835">
        <v>176.32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13</v>
      </c>
      <c r="B761" s="832" t="s">
        <v>1257</v>
      </c>
      <c r="C761" s="832" t="s">
        <v>1263</v>
      </c>
      <c r="D761" s="833" t="s">
        <v>2502</v>
      </c>
      <c r="E761" s="834" t="s">
        <v>1288</v>
      </c>
      <c r="F761" s="832" t="s">
        <v>1258</v>
      </c>
      <c r="G761" s="832" t="s">
        <v>2113</v>
      </c>
      <c r="H761" s="832" t="s">
        <v>586</v>
      </c>
      <c r="I761" s="832" t="s">
        <v>2190</v>
      </c>
      <c r="J761" s="832" t="s">
        <v>2191</v>
      </c>
      <c r="K761" s="832" t="s">
        <v>2106</v>
      </c>
      <c r="L761" s="835">
        <v>0</v>
      </c>
      <c r="M761" s="835">
        <v>0</v>
      </c>
      <c r="N761" s="832">
        <v>1</v>
      </c>
      <c r="O761" s="836">
        <v>0.5</v>
      </c>
      <c r="P761" s="835">
        <v>0</v>
      </c>
      <c r="Q761" s="837"/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13</v>
      </c>
      <c r="B762" s="832" t="s">
        <v>1257</v>
      </c>
      <c r="C762" s="832" t="s">
        <v>1263</v>
      </c>
      <c r="D762" s="833" t="s">
        <v>2502</v>
      </c>
      <c r="E762" s="834" t="s">
        <v>1288</v>
      </c>
      <c r="F762" s="832" t="s">
        <v>1258</v>
      </c>
      <c r="G762" s="832" t="s">
        <v>1766</v>
      </c>
      <c r="H762" s="832" t="s">
        <v>586</v>
      </c>
      <c r="I762" s="832" t="s">
        <v>1767</v>
      </c>
      <c r="J762" s="832" t="s">
        <v>1768</v>
      </c>
      <c r="K762" s="832" t="s">
        <v>1495</v>
      </c>
      <c r="L762" s="835">
        <v>90.95</v>
      </c>
      <c r="M762" s="835">
        <v>90.95</v>
      </c>
      <c r="N762" s="832">
        <v>1</v>
      </c>
      <c r="O762" s="836">
        <v>1</v>
      </c>
      <c r="P762" s="835">
        <v>90.95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13</v>
      </c>
      <c r="B763" s="832" t="s">
        <v>1257</v>
      </c>
      <c r="C763" s="832" t="s">
        <v>1263</v>
      </c>
      <c r="D763" s="833" t="s">
        <v>2502</v>
      </c>
      <c r="E763" s="834" t="s">
        <v>1288</v>
      </c>
      <c r="F763" s="832" t="s">
        <v>1258</v>
      </c>
      <c r="G763" s="832" t="s">
        <v>2192</v>
      </c>
      <c r="H763" s="832" t="s">
        <v>586</v>
      </c>
      <c r="I763" s="832" t="s">
        <v>2193</v>
      </c>
      <c r="J763" s="832" t="s">
        <v>2194</v>
      </c>
      <c r="K763" s="832" t="s">
        <v>1104</v>
      </c>
      <c r="L763" s="835">
        <v>38.56</v>
      </c>
      <c r="M763" s="835">
        <v>38.56</v>
      </c>
      <c r="N763" s="832">
        <v>1</v>
      </c>
      <c r="O763" s="836">
        <v>0.5</v>
      </c>
      <c r="P763" s="835">
        <v>38.56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13</v>
      </c>
      <c r="B764" s="832" t="s">
        <v>1257</v>
      </c>
      <c r="C764" s="832" t="s">
        <v>1263</v>
      </c>
      <c r="D764" s="833" t="s">
        <v>2502</v>
      </c>
      <c r="E764" s="834" t="s">
        <v>1288</v>
      </c>
      <c r="F764" s="832" t="s">
        <v>1258</v>
      </c>
      <c r="G764" s="832" t="s">
        <v>2195</v>
      </c>
      <c r="H764" s="832" t="s">
        <v>586</v>
      </c>
      <c r="I764" s="832" t="s">
        <v>2196</v>
      </c>
      <c r="J764" s="832" t="s">
        <v>2197</v>
      </c>
      <c r="K764" s="832" t="s">
        <v>2198</v>
      </c>
      <c r="L764" s="835">
        <v>34.19</v>
      </c>
      <c r="M764" s="835">
        <v>34.19</v>
      </c>
      <c r="N764" s="832">
        <v>1</v>
      </c>
      <c r="O764" s="836">
        <v>0.5</v>
      </c>
      <c r="P764" s="835">
        <v>34.19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13</v>
      </c>
      <c r="B765" s="832" t="s">
        <v>1257</v>
      </c>
      <c r="C765" s="832" t="s">
        <v>1263</v>
      </c>
      <c r="D765" s="833" t="s">
        <v>2502</v>
      </c>
      <c r="E765" s="834" t="s">
        <v>1288</v>
      </c>
      <c r="F765" s="832" t="s">
        <v>1258</v>
      </c>
      <c r="G765" s="832" t="s">
        <v>1394</v>
      </c>
      <c r="H765" s="832" t="s">
        <v>651</v>
      </c>
      <c r="I765" s="832" t="s">
        <v>1395</v>
      </c>
      <c r="J765" s="832" t="s">
        <v>1396</v>
      </c>
      <c r="K765" s="832" t="s">
        <v>1397</v>
      </c>
      <c r="L765" s="835">
        <v>141.25</v>
      </c>
      <c r="M765" s="835">
        <v>4378.75</v>
      </c>
      <c r="N765" s="832">
        <v>31</v>
      </c>
      <c r="O765" s="836">
        <v>16.5</v>
      </c>
      <c r="P765" s="835">
        <v>2542.5</v>
      </c>
      <c r="Q765" s="837">
        <v>0.58064516129032262</v>
      </c>
      <c r="R765" s="832">
        <v>18</v>
      </c>
      <c r="S765" s="837">
        <v>0.58064516129032262</v>
      </c>
      <c r="T765" s="836">
        <v>9.5</v>
      </c>
      <c r="U765" s="838">
        <v>0.5757575757575758</v>
      </c>
    </row>
    <row r="766" spans="1:21" ht="14.4" customHeight="1" x14ac:dyDescent="0.3">
      <c r="A766" s="831">
        <v>13</v>
      </c>
      <c r="B766" s="832" t="s">
        <v>1257</v>
      </c>
      <c r="C766" s="832" t="s">
        <v>1263</v>
      </c>
      <c r="D766" s="833" t="s">
        <v>2502</v>
      </c>
      <c r="E766" s="834" t="s">
        <v>1288</v>
      </c>
      <c r="F766" s="832" t="s">
        <v>1258</v>
      </c>
      <c r="G766" s="832" t="s">
        <v>1394</v>
      </c>
      <c r="H766" s="832" t="s">
        <v>586</v>
      </c>
      <c r="I766" s="832" t="s">
        <v>1806</v>
      </c>
      <c r="J766" s="832" t="s">
        <v>1396</v>
      </c>
      <c r="K766" s="832" t="s">
        <v>1807</v>
      </c>
      <c r="L766" s="835">
        <v>423.75</v>
      </c>
      <c r="M766" s="835">
        <v>847.5</v>
      </c>
      <c r="N766" s="832">
        <v>2</v>
      </c>
      <c r="O766" s="836">
        <v>2</v>
      </c>
      <c r="P766" s="835">
        <v>847.5</v>
      </c>
      <c r="Q766" s="837">
        <v>1</v>
      </c>
      <c r="R766" s="832">
        <v>2</v>
      </c>
      <c r="S766" s="837">
        <v>1</v>
      </c>
      <c r="T766" s="836">
        <v>2</v>
      </c>
      <c r="U766" s="838">
        <v>1</v>
      </c>
    </row>
    <row r="767" spans="1:21" ht="14.4" customHeight="1" x14ac:dyDescent="0.3">
      <c r="A767" s="831">
        <v>13</v>
      </c>
      <c r="B767" s="832" t="s">
        <v>1257</v>
      </c>
      <c r="C767" s="832" t="s">
        <v>1263</v>
      </c>
      <c r="D767" s="833" t="s">
        <v>2502</v>
      </c>
      <c r="E767" s="834" t="s">
        <v>1288</v>
      </c>
      <c r="F767" s="832" t="s">
        <v>1258</v>
      </c>
      <c r="G767" s="832" t="s">
        <v>1620</v>
      </c>
      <c r="H767" s="832" t="s">
        <v>651</v>
      </c>
      <c r="I767" s="832" t="s">
        <v>1935</v>
      </c>
      <c r="J767" s="832" t="s">
        <v>1936</v>
      </c>
      <c r="K767" s="832" t="s">
        <v>1937</v>
      </c>
      <c r="L767" s="835">
        <v>1385.62</v>
      </c>
      <c r="M767" s="835">
        <v>2771.24</v>
      </c>
      <c r="N767" s="832">
        <v>2</v>
      </c>
      <c r="O767" s="836">
        <v>1</v>
      </c>
      <c r="P767" s="835">
        <v>2771.24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13</v>
      </c>
      <c r="B768" s="832" t="s">
        <v>1257</v>
      </c>
      <c r="C768" s="832" t="s">
        <v>1263</v>
      </c>
      <c r="D768" s="833" t="s">
        <v>2502</v>
      </c>
      <c r="E768" s="834" t="s">
        <v>1288</v>
      </c>
      <c r="F768" s="832" t="s">
        <v>1258</v>
      </c>
      <c r="G768" s="832" t="s">
        <v>1620</v>
      </c>
      <c r="H768" s="832" t="s">
        <v>651</v>
      </c>
      <c r="I768" s="832" t="s">
        <v>1100</v>
      </c>
      <c r="J768" s="832" t="s">
        <v>727</v>
      </c>
      <c r="K768" s="832" t="s">
        <v>1101</v>
      </c>
      <c r="L768" s="835">
        <v>490.89</v>
      </c>
      <c r="M768" s="835">
        <v>490.89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13</v>
      </c>
      <c r="B769" s="832" t="s">
        <v>1257</v>
      </c>
      <c r="C769" s="832" t="s">
        <v>1263</v>
      </c>
      <c r="D769" s="833" t="s">
        <v>2502</v>
      </c>
      <c r="E769" s="834" t="s">
        <v>1288</v>
      </c>
      <c r="F769" s="832" t="s">
        <v>1258</v>
      </c>
      <c r="G769" s="832" t="s">
        <v>1492</v>
      </c>
      <c r="H769" s="832" t="s">
        <v>586</v>
      </c>
      <c r="I769" s="832" t="s">
        <v>1623</v>
      </c>
      <c r="J769" s="832" t="s">
        <v>633</v>
      </c>
      <c r="K769" s="832" t="s">
        <v>1624</v>
      </c>
      <c r="L769" s="835">
        <v>35.25</v>
      </c>
      <c r="M769" s="835">
        <v>35.25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13</v>
      </c>
      <c r="B770" s="832" t="s">
        <v>1257</v>
      </c>
      <c r="C770" s="832" t="s">
        <v>1263</v>
      </c>
      <c r="D770" s="833" t="s">
        <v>2502</v>
      </c>
      <c r="E770" s="834" t="s">
        <v>1288</v>
      </c>
      <c r="F770" s="832" t="s">
        <v>1258</v>
      </c>
      <c r="G770" s="832" t="s">
        <v>1492</v>
      </c>
      <c r="H770" s="832" t="s">
        <v>586</v>
      </c>
      <c r="I770" s="832" t="s">
        <v>1938</v>
      </c>
      <c r="J770" s="832" t="s">
        <v>633</v>
      </c>
      <c r="K770" s="832" t="s">
        <v>1939</v>
      </c>
      <c r="L770" s="835">
        <v>17.62</v>
      </c>
      <c r="M770" s="835">
        <v>52.86</v>
      </c>
      <c r="N770" s="832">
        <v>3</v>
      </c>
      <c r="O770" s="836">
        <v>3</v>
      </c>
      <c r="P770" s="835">
        <v>52.86</v>
      </c>
      <c r="Q770" s="837">
        <v>1</v>
      </c>
      <c r="R770" s="832">
        <v>3</v>
      </c>
      <c r="S770" s="837">
        <v>1</v>
      </c>
      <c r="T770" s="836">
        <v>3</v>
      </c>
      <c r="U770" s="838">
        <v>1</v>
      </c>
    </row>
    <row r="771" spans="1:21" ht="14.4" customHeight="1" x14ac:dyDescent="0.3">
      <c r="A771" s="831">
        <v>13</v>
      </c>
      <c r="B771" s="832" t="s">
        <v>1257</v>
      </c>
      <c r="C771" s="832" t="s">
        <v>1263</v>
      </c>
      <c r="D771" s="833" t="s">
        <v>2502</v>
      </c>
      <c r="E771" s="834" t="s">
        <v>1288</v>
      </c>
      <c r="F771" s="832" t="s">
        <v>1258</v>
      </c>
      <c r="G771" s="832" t="s">
        <v>1402</v>
      </c>
      <c r="H771" s="832" t="s">
        <v>586</v>
      </c>
      <c r="I771" s="832" t="s">
        <v>1769</v>
      </c>
      <c r="J771" s="832" t="s">
        <v>745</v>
      </c>
      <c r="K771" s="832" t="s">
        <v>1770</v>
      </c>
      <c r="L771" s="835">
        <v>103.67</v>
      </c>
      <c r="M771" s="835">
        <v>518.35</v>
      </c>
      <c r="N771" s="832">
        <v>5</v>
      </c>
      <c r="O771" s="836">
        <v>4.5</v>
      </c>
      <c r="P771" s="835">
        <v>311.01</v>
      </c>
      <c r="Q771" s="837">
        <v>0.6</v>
      </c>
      <c r="R771" s="832">
        <v>3</v>
      </c>
      <c r="S771" s="837">
        <v>0.6</v>
      </c>
      <c r="T771" s="836">
        <v>3</v>
      </c>
      <c r="U771" s="838">
        <v>0.66666666666666663</v>
      </c>
    </row>
    <row r="772" spans="1:21" ht="14.4" customHeight="1" x14ac:dyDescent="0.3">
      <c r="A772" s="831">
        <v>13</v>
      </c>
      <c r="B772" s="832" t="s">
        <v>1257</v>
      </c>
      <c r="C772" s="832" t="s">
        <v>1263</v>
      </c>
      <c r="D772" s="833" t="s">
        <v>2502</v>
      </c>
      <c r="E772" s="834" t="s">
        <v>1288</v>
      </c>
      <c r="F772" s="832" t="s">
        <v>1258</v>
      </c>
      <c r="G772" s="832" t="s">
        <v>1402</v>
      </c>
      <c r="H772" s="832" t="s">
        <v>586</v>
      </c>
      <c r="I772" s="832" t="s">
        <v>1503</v>
      </c>
      <c r="J772" s="832" t="s">
        <v>745</v>
      </c>
      <c r="K772" s="832" t="s">
        <v>1504</v>
      </c>
      <c r="L772" s="835">
        <v>16.12</v>
      </c>
      <c r="M772" s="835">
        <v>16.12</v>
      </c>
      <c r="N772" s="832">
        <v>1</v>
      </c>
      <c r="O772" s="836">
        <v>0.5</v>
      </c>
      <c r="P772" s="835">
        <v>16.12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13</v>
      </c>
      <c r="B773" s="832" t="s">
        <v>1257</v>
      </c>
      <c r="C773" s="832" t="s">
        <v>1263</v>
      </c>
      <c r="D773" s="833" t="s">
        <v>2502</v>
      </c>
      <c r="E773" s="834" t="s">
        <v>1288</v>
      </c>
      <c r="F773" s="832" t="s">
        <v>1258</v>
      </c>
      <c r="G773" s="832" t="s">
        <v>1402</v>
      </c>
      <c r="H773" s="832" t="s">
        <v>586</v>
      </c>
      <c r="I773" s="832" t="s">
        <v>1505</v>
      </c>
      <c r="J773" s="832" t="s">
        <v>745</v>
      </c>
      <c r="K773" s="832" t="s">
        <v>1506</v>
      </c>
      <c r="L773" s="835">
        <v>103.67</v>
      </c>
      <c r="M773" s="835">
        <v>414.68</v>
      </c>
      <c r="N773" s="832">
        <v>4</v>
      </c>
      <c r="O773" s="836">
        <v>4</v>
      </c>
      <c r="P773" s="835">
        <v>311.01</v>
      </c>
      <c r="Q773" s="837">
        <v>0.75</v>
      </c>
      <c r="R773" s="832">
        <v>3</v>
      </c>
      <c r="S773" s="837">
        <v>0.75</v>
      </c>
      <c r="T773" s="836">
        <v>3</v>
      </c>
      <c r="U773" s="838">
        <v>0.75</v>
      </c>
    </row>
    <row r="774" spans="1:21" ht="14.4" customHeight="1" x14ac:dyDescent="0.3">
      <c r="A774" s="831">
        <v>13</v>
      </c>
      <c r="B774" s="832" t="s">
        <v>1257</v>
      </c>
      <c r="C774" s="832" t="s">
        <v>1263</v>
      </c>
      <c r="D774" s="833" t="s">
        <v>2502</v>
      </c>
      <c r="E774" s="834" t="s">
        <v>1288</v>
      </c>
      <c r="F774" s="832" t="s">
        <v>1258</v>
      </c>
      <c r="G774" s="832" t="s">
        <v>1402</v>
      </c>
      <c r="H774" s="832" t="s">
        <v>586</v>
      </c>
      <c r="I774" s="832" t="s">
        <v>1943</v>
      </c>
      <c r="J774" s="832" t="s">
        <v>1944</v>
      </c>
      <c r="K774" s="832" t="s">
        <v>1945</v>
      </c>
      <c r="L774" s="835">
        <v>0</v>
      </c>
      <c r="M774" s="835">
        <v>0</v>
      </c>
      <c r="N774" s="832">
        <v>1</v>
      </c>
      <c r="O774" s="836">
        <v>1</v>
      </c>
      <c r="P774" s="835">
        <v>0</v>
      </c>
      <c r="Q774" s="837"/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13</v>
      </c>
      <c r="B775" s="832" t="s">
        <v>1257</v>
      </c>
      <c r="C775" s="832" t="s">
        <v>1263</v>
      </c>
      <c r="D775" s="833" t="s">
        <v>2502</v>
      </c>
      <c r="E775" s="834" t="s">
        <v>1288</v>
      </c>
      <c r="F775" s="832" t="s">
        <v>1258</v>
      </c>
      <c r="G775" s="832" t="s">
        <v>1891</v>
      </c>
      <c r="H775" s="832" t="s">
        <v>586</v>
      </c>
      <c r="I775" s="832" t="s">
        <v>2199</v>
      </c>
      <c r="J775" s="832" t="s">
        <v>1893</v>
      </c>
      <c r="K775" s="832" t="s">
        <v>2200</v>
      </c>
      <c r="L775" s="835">
        <v>437.23</v>
      </c>
      <c r="M775" s="835">
        <v>437.23</v>
      </c>
      <c r="N775" s="832">
        <v>1</v>
      </c>
      <c r="O775" s="836">
        <v>1</v>
      </c>
      <c r="P775" s="835">
        <v>437.23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13</v>
      </c>
      <c r="B776" s="832" t="s">
        <v>1257</v>
      </c>
      <c r="C776" s="832" t="s">
        <v>1263</v>
      </c>
      <c r="D776" s="833" t="s">
        <v>2502</v>
      </c>
      <c r="E776" s="834" t="s">
        <v>1288</v>
      </c>
      <c r="F776" s="832" t="s">
        <v>1258</v>
      </c>
      <c r="G776" s="832" t="s">
        <v>1513</v>
      </c>
      <c r="H776" s="832" t="s">
        <v>586</v>
      </c>
      <c r="I776" s="832" t="s">
        <v>1514</v>
      </c>
      <c r="J776" s="832" t="s">
        <v>619</v>
      </c>
      <c r="K776" s="832" t="s">
        <v>1515</v>
      </c>
      <c r="L776" s="835">
        <v>127.91</v>
      </c>
      <c r="M776" s="835">
        <v>127.91</v>
      </c>
      <c r="N776" s="832">
        <v>1</v>
      </c>
      <c r="O776" s="836">
        <v>0.5</v>
      </c>
      <c r="P776" s="835">
        <v>127.91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13</v>
      </c>
      <c r="B777" s="832" t="s">
        <v>1257</v>
      </c>
      <c r="C777" s="832" t="s">
        <v>1263</v>
      </c>
      <c r="D777" s="833" t="s">
        <v>2502</v>
      </c>
      <c r="E777" s="834" t="s">
        <v>1288</v>
      </c>
      <c r="F777" s="832" t="s">
        <v>1258</v>
      </c>
      <c r="G777" s="832" t="s">
        <v>1513</v>
      </c>
      <c r="H777" s="832" t="s">
        <v>586</v>
      </c>
      <c r="I777" s="832" t="s">
        <v>2201</v>
      </c>
      <c r="J777" s="832" t="s">
        <v>619</v>
      </c>
      <c r="K777" s="832" t="s">
        <v>2202</v>
      </c>
      <c r="L777" s="835">
        <v>52.61</v>
      </c>
      <c r="M777" s="835">
        <v>52.61</v>
      </c>
      <c r="N777" s="832">
        <v>1</v>
      </c>
      <c r="O777" s="836">
        <v>0.5</v>
      </c>
      <c r="P777" s="835">
        <v>52.61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13</v>
      </c>
      <c r="B778" s="832" t="s">
        <v>1257</v>
      </c>
      <c r="C778" s="832" t="s">
        <v>1263</v>
      </c>
      <c r="D778" s="833" t="s">
        <v>2502</v>
      </c>
      <c r="E778" s="834" t="s">
        <v>1288</v>
      </c>
      <c r="F778" s="832" t="s">
        <v>1258</v>
      </c>
      <c r="G778" s="832" t="s">
        <v>1516</v>
      </c>
      <c r="H778" s="832" t="s">
        <v>586</v>
      </c>
      <c r="I778" s="832" t="s">
        <v>1520</v>
      </c>
      <c r="J778" s="832" t="s">
        <v>1518</v>
      </c>
      <c r="K778" s="832" t="s">
        <v>1521</v>
      </c>
      <c r="L778" s="835">
        <v>87.67</v>
      </c>
      <c r="M778" s="835">
        <v>263.01</v>
      </c>
      <c r="N778" s="832">
        <v>3</v>
      </c>
      <c r="O778" s="836">
        <v>2</v>
      </c>
      <c r="P778" s="835">
        <v>87.67</v>
      </c>
      <c r="Q778" s="837">
        <v>0.33333333333333337</v>
      </c>
      <c r="R778" s="832">
        <v>1</v>
      </c>
      <c r="S778" s="837">
        <v>0.33333333333333331</v>
      </c>
      <c r="T778" s="836">
        <v>0.5</v>
      </c>
      <c r="U778" s="838">
        <v>0.25</v>
      </c>
    </row>
    <row r="779" spans="1:21" ht="14.4" customHeight="1" x14ac:dyDescent="0.3">
      <c r="A779" s="831">
        <v>13</v>
      </c>
      <c r="B779" s="832" t="s">
        <v>1257</v>
      </c>
      <c r="C779" s="832" t="s">
        <v>1263</v>
      </c>
      <c r="D779" s="833" t="s">
        <v>2502</v>
      </c>
      <c r="E779" s="834" t="s">
        <v>1288</v>
      </c>
      <c r="F779" s="832" t="s">
        <v>1258</v>
      </c>
      <c r="G779" s="832" t="s">
        <v>1634</v>
      </c>
      <c r="H779" s="832" t="s">
        <v>651</v>
      </c>
      <c r="I779" s="832" t="s">
        <v>1187</v>
      </c>
      <c r="J779" s="832" t="s">
        <v>826</v>
      </c>
      <c r="K779" s="832" t="s">
        <v>828</v>
      </c>
      <c r="L779" s="835">
        <v>0</v>
      </c>
      <c r="M779" s="835">
        <v>0</v>
      </c>
      <c r="N779" s="832">
        <v>6</v>
      </c>
      <c r="O779" s="836">
        <v>4.5</v>
      </c>
      <c r="P779" s="835">
        <v>0</v>
      </c>
      <c r="Q779" s="837"/>
      <c r="R779" s="832">
        <v>4</v>
      </c>
      <c r="S779" s="837">
        <v>0.66666666666666663</v>
      </c>
      <c r="T779" s="836">
        <v>2.5</v>
      </c>
      <c r="U779" s="838">
        <v>0.55555555555555558</v>
      </c>
    </row>
    <row r="780" spans="1:21" ht="14.4" customHeight="1" x14ac:dyDescent="0.3">
      <c r="A780" s="831">
        <v>13</v>
      </c>
      <c r="B780" s="832" t="s">
        <v>1257</v>
      </c>
      <c r="C780" s="832" t="s">
        <v>1263</v>
      </c>
      <c r="D780" s="833" t="s">
        <v>2502</v>
      </c>
      <c r="E780" s="834" t="s">
        <v>1288</v>
      </c>
      <c r="F780" s="832" t="s">
        <v>1258</v>
      </c>
      <c r="G780" s="832" t="s">
        <v>1411</v>
      </c>
      <c r="H780" s="832" t="s">
        <v>586</v>
      </c>
      <c r="I780" s="832" t="s">
        <v>1412</v>
      </c>
      <c r="J780" s="832" t="s">
        <v>1413</v>
      </c>
      <c r="K780" s="832" t="s">
        <v>1414</v>
      </c>
      <c r="L780" s="835">
        <v>55.16</v>
      </c>
      <c r="M780" s="835">
        <v>55.16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13</v>
      </c>
      <c r="B781" s="832" t="s">
        <v>1257</v>
      </c>
      <c r="C781" s="832" t="s">
        <v>1263</v>
      </c>
      <c r="D781" s="833" t="s">
        <v>2502</v>
      </c>
      <c r="E781" s="834" t="s">
        <v>1288</v>
      </c>
      <c r="F781" s="832" t="s">
        <v>1258</v>
      </c>
      <c r="G781" s="832" t="s">
        <v>1534</v>
      </c>
      <c r="H781" s="832" t="s">
        <v>586</v>
      </c>
      <c r="I781" s="832" t="s">
        <v>2130</v>
      </c>
      <c r="J781" s="832" t="s">
        <v>1649</v>
      </c>
      <c r="K781" s="832" t="s">
        <v>2131</v>
      </c>
      <c r="L781" s="835">
        <v>300.68</v>
      </c>
      <c r="M781" s="835">
        <v>300.68</v>
      </c>
      <c r="N781" s="832">
        <v>1</v>
      </c>
      <c r="O781" s="836">
        <v>1</v>
      </c>
      <c r="P781" s="835">
        <v>300.68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13</v>
      </c>
      <c r="B782" s="832" t="s">
        <v>1257</v>
      </c>
      <c r="C782" s="832" t="s">
        <v>1263</v>
      </c>
      <c r="D782" s="833" t="s">
        <v>2502</v>
      </c>
      <c r="E782" s="834" t="s">
        <v>1288</v>
      </c>
      <c r="F782" s="832" t="s">
        <v>1258</v>
      </c>
      <c r="G782" s="832" t="s">
        <v>2171</v>
      </c>
      <c r="H782" s="832" t="s">
        <v>586</v>
      </c>
      <c r="I782" s="832" t="s">
        <v>2172</v>
      </c>
      <c r="J782" s="832" t="s">
        <v>646</v>
      </c>
      <c r="K782" s="832" t="s">
        <v>2115</v>
      </c>
      <c r="L782" s="835">
        <v>0</v>
      </c>
      <c r="M782" s="835">
        <v>0</v>
      </c>
      <c r="N782" s="832">
        <v>1</v>
      </c>
      <c r="O782" s="836">
        <v>0.5</v>
      </c>
      <c r="P782" s="835">
        <v>0</v>
      </c>
      <c r="Q782" s="837"/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13</v>
      </c>
      <c r="B783" s="832" t="s">
        <v>1257</v>
      </c>
      <c r="C783" s="832" t="s">
        <v>1263</v>
      </c>
      <c r="D783" s="833" t="s">
        <v>2502</v>
      </c>
      <c r="E783" s="834" t="s">
        <v>1288</v>
      </c>
      <c r="F783" s="832" t="s">
        <v>1258</v>
      </c>
      <c r="G783" s="832" t="s">
        <v>2171</v>
      </c>
      <c r="H783" s="832" t="s">
        <v>586</v>
      </c>
      <c r="I783" s="832" t="s">
        <v>2173</v>
      </c>
      <c r="J783" s="832" t="s">
        <v>802</v>
      </c>
      <c r="K783" s="832" t="s">
        <v>803</v>
      </c>
      <c r="L783" s="835">
        <v>0</v>
      </c>
      <c r="M783" s="835">
        <v>0</v>
      </c>
      <c r="N783" s="832">
        <v>5</v>
      </c>
      <c r="O783" s="836">
        <v>1.5</v>
      </c>
      <c r="P783" s="835">
        <v>0</v>
      </c>
      <c r="Q783" s="837"/>
      <c r="R783" s="832">
        <v>3</v>
      </c>
      <c r="S783" s="837">
        <v>0.6</v>
      </c>
      <c r="T783" s="836">
        <v>1</v>
      </c>
      <c r="U783" s="838">
        <v>0.66666666666666663</v>
      </c>
    </row>
    <row r="784" spans="1:21" ht="14.4" customHeight="1" x14ac:dyDescent="0.3">
      <c r="A784" s="831">
        <v>13</v>
      </c>
      <c r="B784" s="832" t="s">
        <v>1257</v>
      </c>
      <c r="C784" s="832" t="s">
        <v>1263</v>
      </c>
      <c r="D784" s="833" t="s">
        <v>2502</v>
      </c>
      <c r="E784" s="834" t="s">
        <v>1288</v>
      </c>
      <c r="F784" s="832" t="s">
        <v>1258</v>
      </c>
      <c r="G784" s="832" t="s">
        <v>1415</v>
      </c>
      <c r="H784" s="832" t="s">
        <v>651</v>
      </c>
      <c r="I784" s="832" t="s">
        <v>1221</v>
      </c>
      <c r="J784" s="832" t="s">
        <v>655</v>
      </c>
      <c r="K784" s="832" t="s">
        <v>1222</v>
      </c>
      <c r="L784" s="835">
        <v>0</v>
      </c>
      <c r="M784" s="835">
        <v>0</v>
      </c>
      <c r="N784" s="832">
        <v>1</v>
      </c>
      <c r="O784" s="836">
        <v>0.5</v>
      </c>
      <c r="P784" s="835">
        <v>0</v>
      </c>
      <c r="Q784" s="837"/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13</v>
      </c>
      <c r="B785" s="832" t="s">
        <v>1257</v>
      </c>
      <c r="C785" s="832" t="s">
        <v>1263</v>
      </c>
      <c r="D785" s="833" t="s">
        <v>2502</v>
      </c>
      <c r="E785" s="834" t="s">
        <v>1288</v>
      </c>
      <c r="F785" s="832" t="s">
        <v>1258</v>
      </c>
      <c r="G785" s="832" t="s">
        <v>1415</v>
      </c>
      <c r="H785" s="832" t="s">
        <v>651</v>
      </c>
      <c r="I785" s="832" t="s">
        <v>1225</v>
      </c>
      <c r="J785" s="832" t="s">
        <v>652</v>
      </c>
      <c r="K785" s="832" t="s">
        <v>1226</v>
      </c>
      <c r="L785" s="835">
        <v>0</v>
      </c>
      <c r="M785" s="835">
        <v>0</v>
      </c>
      <c r="N785" s="832">
        <v>2</v>
      </c>
      <c r="O785" s="836">
        <v>1</v>
      </c>
      <c r="P785" s="835">
        <v>0</v>
      </c>
      <c r="Q785" s="837"/>
      <c r="R785" s="832">
        <v>2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13</v>
      </c>
      <c r="B786" s="832" t="s">
        <v>1257</v>
      </c>
      <c r="C786" s="832" t="s">
        <v>1263</v>
      </c>
      <c r="D786" s="833" t="s">
        <v>2502</v>
      </c>
      <c r="E786" s="834" t="s">
        <v>1288</v>
      </c>
      <c r="F786" s="832" t="s">
        <v>1258</v>
      </c>
      <c r="G786" s="832" t="s">
        <v>1550</v>
      </c>
      <c r="H786" s="832" t="s">
        <v>586</v>
      </c>
      <c r="I786" s="832" t="s">
        <v>1551</v>
      </c>
      <c r="J786" s="832" t="s">
        <v>1552</v>
      </c>
      <c r="K786" s="832" t="s">
        <v>1553</v>
      </c>
      <c r="L786" s="835">
        <v>75.819999999999993</v>
      </c>
      <c r="M786" s="835">
        <v>75.819999999999993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13</v>
      </c>
      <c r="B787" s="832" t="s">
        <v>1257</v>
      </c>
      <c r="C787" s="832" t="s">
        <v>1263</v>
      </c>
      <c r="D787" s="833" t="s">
        <v>2502</v>
      </c>
      <c r="E787" s="834" t="s">
        <v>1288</v>
      </c>
      <c r="F787" s="832" t="s">
        <v>1258</v>
      </c>
      <c r="G787" s="832" t="s">
        <v>1659</v>
      </c>
      <c r="H787" s="832" t="s">
        <v>586</v>
      </c>
      <c r="I787" s="832" t="s">
        <v>1660</v>
      </c>
      <c r="J787" s="832" t="s">
        <v>918</v>
      </c>
      <c r="K787" s="832" t="s">
        <v>1661</v>
      </c>
      <c r="L787" s="835">
        <v>50.32</v>
      </c>
      <c r="M787" s="835">
        <v>50.32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13</v>
      </c>
      <c r="B788" s="832" t="s">
        <v>1257</v>
      </c>
      <c r="C788" s="832" t="s">
        <v>1263</v>
      </c>
      <c r="D788" s="833" t="s">
        <v>2502</v>
      </c>
      <c r="E788" s="834" t="s">
        <v>1288</v>
      </c>
      <c r="F788" s="832" t="s">
        <v>1258</v>
      </c>
      <c r="G788" s="832" t="s">
        <v>1659</v>
      </c>
      <c r="H788" s="832" t="s">
        <v>586</v>
      </c>
      <c r="I788" s="832" t="s">
        <v>2203</v>
      </c>
      <c r="J788" s="832" t="s">
        <v>2204</v>
      </c>
      <c r="K788" s="832" t="s">
        <v>2205</v>
      </c>
      <c r="L788" s="835">
        <v>50.32</v>
      </c>
      <c r="M788" s="835">
        <v>50.32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13</v>
      </c>
      <c r="B789" s="832" t="s">
        <v>1257</v>
      </c>
      <c r="C789" s="832" t="s">
        <v>1263</v>
      </c>
      <c r="D789" s="833" t="s">
        <v>2502</v>
      </c>
      <c r="E789" s="834" t="s">
        <v>1288</v>
      </c>
      <c r="F789" s="832" t="s">
        <v>1258</v>
      </c>
      <c r="G789" s="832" t="s">
        <v>1420</v>
      </c>
      <c r="H789" s="832" t="s">
        <v>651</v>
      </c>
      <c r="I789" s="832" t="s">
        <v>1421</v>
      </c>
      <c r="J789" s="832" t="s">
        <v>952</v>
      </c>
      <c r="K789" s="832" t="s">
        <v>1422</v>
      </c>
      <c r="L789" s="835">
        <v>154.36000000000001</v>
      </c>
      <c r="M789" s="835">
        <v>2006.6800000000003</v>
      </c>
      <c r="N789" s="832">
        <v>13</v>
      </c>
      <c r="O789" s="836">
        <v>10</v>
      </c>
      <c r="P789" s="835">
        <v>1389.2400000000002</v>
      </c>
      <c r="Q789" s="837">
        <v>0.69230769230769229</v>
      </c>
      <c r="R789" s="832">
        <v>9</v>
      </c>
      <c r="S789" s="837">
        <v>0.69230769230769229</v>
      </c>
      <c r="T789" s="836">
        <v>7</v>
      </c>
      <c r="U789" s="838">
        <v>0.7</v>
      </c>
    </row>
    <row r="790" spans="1:21" ht="14.4" customHeight="1" x14ac:dyDescent="0.3">
      <c r="A790" s="831">
        <v>13</v>
      </c>
      <c r="B790" s="832" t="s">
        <v>1257</v>
      </c>
      <c r="C790" s="832" t="s">
        <v>1263</v>
      </c>
      <c r="D790" s="833" t="s">
        <v>2502</v>
      </c>
      <c r="E790" s="834" t="s">
        <v>1288</v>
      </c>
      <c r="F790" s="832" t="s">
        <v>1258</v>
      </c>
      <c r="G790" s="832" t="s">
        <v>1420</v>
      </c>
      <c r="H790" s="832" t="s">
        <v>651</v>
      </c>
      <c r="I790" s="832" t="s">
        <v>2206</v>
      </c>
      <c r="J790" s="832" t="s">
        <v>2207</v>
      </c>
      <c r="K790" s="832" t="s">
        <v>2208</v>
      </c>
      <c r="L790" s="835">
        <v>149.52000000000001</v>
      </c>
      <c r="M790" s="835">
        <v>149.52000000000001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13</v>
      </c>
      <c r="B791" s="832" t="s">
        <v>1257</v>
      </c>
      <c r="C791" s="832" t="s">
        <v>1263</v>
      </c>
      <c r="D791" s="833" t="s">
        <v>2502</v>
      </c>
      <c r="E791" s="834" t="s">
        <v>1288</v>
      </c>
      <c r="F791" s="832" t="s">
        <v>1258</v>
      </c>
      <c r="G791" s="832" t="s">
        <v>1420</v>
      </c>
      <c r="H791" s="832" t="s">
        <v>651</v>
      </c>
      <c r="I791" s="832" t="s">
        <v>1423</v>
      </c>
      <c r="J791" s="832" t="s">
        <v>1424</v>
      </c>
      <c r="K791" s="832" t="s">
        <v>1425</v>
      </c>
      <c r="L791" s="835">
        <v>75.73</v>
      </c>
      <c r="M791" s="835">
        <v>227.19</v>
      </c>
      <c r="N791" s="832">
        <v>3</v>
      </c>
      <c r="O791" s="836">
        <v>3</v>
      </c>
      <c r="P791" s="835">
        <v>75.73</v>
      </c>
      <c r="Q791" s="837">
        <v>0.33333333333333337</v>
      </c>
      <c r="R791" s="832">
        <v>1</v>
      </c>
      <c r="S791" s="837">
        <v>0.33333333333333331</v>
      </c>
      <c r="T791" s="836">
        <v>1</v>
      </c>
      <c r="U791" s="838">
        <v>0.33333333333333331</v>
      </c>
    </row>
    <row r="792" spans="1:21" ht="14.4" customHeight="1" x14ac:dyDescent="0.3">
      <c r="A792" s="831">
        <v>13</v>
      </c>
      <c r="B792" s="832" t="s">
        <v>1257</v>
      </c>
      <c r="C792" s="832" t="s">
        <v>1263</v>
      </c>
      <c r="D792" s="833" t="s">
        <v>2502</v>
      </c>
      <c r="E792" s="834" t="s">
        <v>1288</v>
      </c>
      <c r="F792" s="832" t="s">
        <v>1258</v>
      </c>
      <c r="G792" s="832" t="s">
        <v>1420</v>
      </c>
      <c r="H792" s="832" t="s">
        <v>651</v>
      </c>
      <c r="I792" s="832" t="s">
        <v>1140</v>
      </c>
      <c r="J792" s="832" t="s">
        <v>952</v>
      </c>
      <c r="K792" s="832" t="s">
        <v>1141</v>
      </c>
      <c r="L792" s="835">
        <v>225.06</v>
      </c>
      <c r="M792" s="835">
        <v>675.18000000000006</v>
      </c>
      <c r="N792" s="832">
        <v>3</v>
      </c>
      <c r="O792" s="836">
        <v>3</v>
      </c>
      <c r="P792" s="835">
        <v>675.18000000000006</v>
      </c>
      <c r="Q792" s="837">
        <v>1</v>
      </c>
      <c r="R792" s="832">
        <v>3</v>
      </c>
      <c r="S792" s="837">
        <v>1</v>
      </c>
      <c r="T792" s="836">
        <v>3</v>
      </c>
      <c r="U792" s="838">
        <v>1</v>
      </c>
    </row>
    <row r="793" spans="1:21" ht="14.4" customHeight="1" x14ac:dyDescent="0.3">
      <c r="A793" s="831">
        <v>13</v>
      </c>
      <c r="B793" s="832" t="s">
        <v>1257</v>
      </c>
      <c r="C793" s="832" t="s">
        <v>1263</v>
      </c>
      <c r="D793" s="833" t="s">
        <v>2502</v>
      </c>
      <c r="E793" s="834" t="s">
        <v>1288</v>
      </c>
      <c r="F793" s="832" t="s">
        <v>1258</v>
      </c>
      <c r="G793" s="832" t="s">
        <v>1420</v>
      </c>
      <c r="H793" s="832" t="s">
        <v>586</v>
      </c>
      <c r="I793" s="832" t="s">
        <v>2072</v>
      </c>
      <c r="J793" s="832" t="s">
        <v>952</v>
      </c>
      <c r="K793" s="832" t="s">
        <v>1141</v>
      </c>
      <c r="L793" s="835">
        <v>225.06</v>
      </c>
      <c r="M793" s="835">
        <v>225.06</v>
      </c>
      <c r="N793" s="832">
        <v>1</v>
      </c>
      <c r="O793" s="836">
        <v>1</v>
      </c>
      <c r="P793" s="835">
        <v>225.06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13</v>
      </c>
      <c r="B794" s="832" t="s">
        <v>1257</v>
      </c>
      <c r="C794" s="832" t="s">
        <v>1263</v>
      </c>
      <c r="D794" s="833" t="s">
        <v>2502</v>
      </c>
      <c r="E794" s="834" t="s">
        <v>1288</v>
      </c>
      <c r="F794" s="832" t="s">
        <v>1258</v>
      </c>
      <c r="G794" s="832" t="s">
        <v>1420</v>
      </c>
      <c r="H794" s="832" t="s">
        <v>586</v>
      </c>
      <c r="I794" s="832" t="s">
        <v>1427</v>
      </c>
      <c r="J794" s="832" t="s">
        <v>952</v>
      </c>
      <c r="K794" s="832" t="s">
        <v>1422</v>
      </c>
      <c r="L794" s="835">
        <v>154.36000000000001</v>
      </c>
      <c r="M794" s="835">
        <v>308.72000000000003</v>
      </c>
      <c r="N794" s="832">
        <v>2</v>
      </c>
      <c r="O794" s="836">
        <v>1</v>
      </c>
      <c r="P794" s="835">
        <v>308.72000000000003</v>
      </c>
      <c r="Q794" s="837">
        <v>1</v>
      </c>
      <c r="R794" s="832">
        <v>2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13</v>
      </c>
      <c r="B795" s="832" t="s">
        <v>1257</v>
      </c>
      <c r="C795" s="832" t="s">
        <v>1263</v>
      </c>
      <c r="D795" s="833" t="s">
        <v>2502</v>
      </c>
      <c r="E795" s="834" t="s">
        <v>1288</v>
      </c>
      <c r="F795" s="832" t="s">
        <v>1260</v>
      </c>
      <c r="G795" s="832" t="s">
        <v>1559</v>
      </c>
      <c r="H795" s="832" t="s">
        <v>586</v>
      </c>
      <c r="I795" s="832" t="s">
        <v>1560</v>
      </c>
      <c r="J795" s="832" t="s">
        <v>1561</v>
      </c>
      <c r="K795" s="832" t="s">
        <v>1562</v>
      </c>
      <c r="L795" s="835">
        <v>1679</v>
      </c>
      <c r="M795" s="835">
        <v>1679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13</v>
      </c>
      <c r="B796" s="832" t="s">
        <v>1257</v>
      </c>
      <c r="C796" s="832" t="s">
        <v>1263</v>
      </c>
      <c r="D796" s="833" t="s">
        <v>2502</v>
      </c>
      <c r="E796" s="834" t="s">
        <v>1288</v>
      </c>
      <c r="F796" s="832" t="s">
        <v>1260</v>
      </c>
      <c r="G796" s="832" t="s">
        <v>1681</v>
      </c>
      <c r="H796" s="832" t="s">
        <v>586</v>
      </c>
      <c r="I796" s="832" t="s">
        <v>1958</v>
      </c>
      <c r="J796" s="832" t="s">
        <v>1959</v>
      </c>
      <c r="K796" s="832" t="s">
        <v>1960</v>
      </c>
      <c r="L796" s="835">
        <v>50</v>
      </c>
      <c r="M796" s="835">
        <v>500</v>
      </c>
      <c r="N796" s="832">
        <v>10</v>
      </c>
      <c r="O796" s="836">
        <v>4</v>
      </c>
      <c r="P796" s="835">
        <v>350</v>
      </c>
      <c r="Q796" s="837">
        <v>0.7</v>
      </c>
      <c r="R796" s="832">
        <v>7</v>
      </c>
      <c r="S796" s="837">
        <v>0.7</v>
      </c>
      <c r="T796" s="836">
        <v>3</v>
      </c>
      <c r="U796" s="838">
        <v>0.75</v>
      </c>
    </row>
    <row r="797" spans="1:21" ht="14.4" customHeight="1" x14ac:dyDescent="0.3">
      <c r="A797" s="831">
        <v>13</v>
      </c>
      <c r="B797" s="832" t="s">
        <v>1257</v>
      </c>
      <c r="C797" s="832" t="s">
        <v>1263</v>
      </c>
      <c r="D797" s="833" t="s">
        <v>2502</v>
      </c>
      <c r="E797" s="834" t="s">
        <v>1288</v>
      </c>
      <c r="F797" s="832" t="s">
        <v>1260</v>
      </c>
      <c r="G797" s="832" t="s">
        <v>1563</v>
      </c>
      <c r="H797" s="832" t="s">
        <v>586</v>
      </c>
      <c r="I797" s="832" t="s">
        <v>1564</v>
      </c>
      <c r="J797" s="832" t="s">
        <v>1565</v>
      </c>
      <c r="K797" s="832" t="s">
        <v>1566</v>
      </c>
      <c r="L797" s="835">
        <v>1839</v>
      </c>
      <c r="M797" s="835">
        <v>1839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13</v>
      </c>
      <c r="B798" s="832" t="s">
        <v>1257</v>
      </c>
      <c r="C798" s="832" t="s">
        <v>1263</v>
      </c>
      <c r="D798" s="833" t="s">
        <v>2502</v>
      </c>
      <c r="E798" s="834" t="s">
        <v>1288</v>
      </c>
      <c r="F798" s="832" t="s">
        <v>1260</v>
      </c>
      <c r="G798" s="832" t="s">
        <v>1563</v>
      </c>
      <c r="H798" s="832" t="s">
        <v>586</v>
      </c>
      <c r="I798" s="832" t="s">
        <v>1961</v>
      </c>
      <c r="J798" s="832" t="s">
        <v>1962</v>
      </c>
      <c r="K798" s="832" t="s">
        <v>1963</v>
      </c>
      <c r="L798" s="835">
        <v>2000</v>
      </c>
      <c r="M798" s="835">
        <v>2000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13</v>
      </c>
      <c r="B799" s="832" t="s">
        <v>1257</v>
      </c>
      <c r="C799" s="832" t="s">
        <v>1263</v>
      </c>
      <c r="D799" s="833" t="s">
        <v>2502</v>
      </c>
      <c r="E799" s="834" t="s">
        <v>1288</v>
      </c>
      <c r="F799" s="832" t="s">
        <v>1260</v>
      </c>
      <c r="G799" s="832" t="s">
        <v>1563</v>
      </c>
      <c r="H799" s="832" t="s">
        <v>586</v>
      </c>
      <c r="I799" s="832" t="s">
        <v>1697</v>
      </c>
      <c r="J799" s="832" t="s">
        <v>1698</v>
      </c>
      <c r="K799" s="832" t="s">
        <v>1699</v>
      </c>
      <c r="L799" s="835">
        <v>453</v>
      </c>
      <c r="M799" s="835">
        <v>906</v>
      </c>
      <c r="N799" s="832">
        <v>2</v>
      </c>
      <c r="O799" s="836">
        <v>1</v>
      </c>
      <c r="P799" s="835">
        <v>906</v>
      </c>
      <c r="Q799" s="837">
        <v>1</v>
      </c>
      <c r="R799" s="832">
        <v>2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13</v>
      </c>
      <c r="B800" s="832" t="s">
        <v>1257</v>
      </c>
      <c r="C800" s="832" t="s">
        <v>1263</v>
      </c>
      <c r="D800" s="833" t="s">
        <v>2502</v>
      </c>
      <c r="E800" s="834" t="s">
        <v>1288</v>
      </c>
      <c r="F800" s="832" t="s">
        <v>1260</v>
      </c>
      <c r="G800" s="832" t="s">
        <v>1563</v>
      </c>
      <c r="H800" s="832" t="s">
        <v>586</v>
      </c>
      <c r="I800" s="832" t="s">
        <v>2084</v>
      </c>
      <c r="J800" s="832" t="s">
        <v>2085</v>
      </c>
      <c r="K800" s="832" t="s">
        <v>2086</v>
      </c>
      <c r="L800" s="835">
        <v>296.89999999999998</v>
      </c>
      <c r="M800" s="835">
        <v>296.89999999999998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13</v>
      </c>
      <c r="B801" s="832" t="s">
        <v>1257</v>
      </c>
      <c r="C801" s="832" t="s">
        <v>1263</v>
      </c>
      <c r="D801" s="833" t="s">
        <v>2502</v>
      </c>
      <c r="E801" s="834" t="s">
        <v>1285</v>
      </c>
      <c r="F801" s="832" t="s">
        <v>1258</v>
      </c>
      <c r="G801" s="832" t="s">
        <v>1567</v>
      </c>
      <c r="H801" s="832" t="s">
        <v>586</v>
      </c>
      <c r="I801" s="832" t="s">
        <v>2209</v>
      </c>
      <c r="J801" s="832" t="s">
        <v>2210</v>
      </c>
      <c r="K801" s="832" t="s">
        <v>1979</v>
      </c>
      <c r="L801" s="835">
        <v>263.26</v>
      </c>
      <c r="M801" s="835">
        <v>526.52</v>
      </c>
      <c r="N801" s="832">
        <v>2</v>
      </c>
      <c r="O801" s="836">
        <v>2</v>
      </c>
      <c r="P801" s="835">
        <v>263.26</v>
      </c>
      <c r="Q801" s="837">
        <v>0.5</v>
      </c>
      <c r="R801" s="832">
        <v>1</v>
      </c>
      <c r="S801" s="837">
        <v>0.5</v>
      </c>
      <c r="T801" s="836">
        <v>1</v>
      </c>
      <c r="U801" s="838">
        <v>0.5</v>
      </c>
    </row>
    <row r="802" spans="1:21" ht="14.4" customHeight="1" x14ac:dyDescent="0.3">
      <c r="A802" s="831">
        <v>13</v>
      </c>
      <c r="B802" s="832" t="s">
        <v>1257</v>
      </c>
      <c r="C802" s="832" t="s">
        <v>1263</v>
      </c>
      <c r="D802" s="833" t="s">
        <v>2502</v>
      </c>
      <c r="E802" s="834" t="s">
        <v>1285</v>
      </c>
      <c r="F802" s="832" t="s">
        <v>1258</v>
      </c>
      <c r="G802" s="832" t="s">
        <v>1567</v>
      </c>
      <c r="H802" s="832" t="s">
        <v>586</v>
      </c>
      <c r="I802" s="832" t="s">
        <v>2211</v>
      </c>
      <c r="J802" s="832" t="s">
        <v>2212</v>
      </c>
      <c r="K802" s="832" t="s">
        <v>2213</v>
      </c>
      <c r="L802" s="835">
        <v>0</v>
      </c>
      <c r="M802" s="835">
        <v>0</v>
      </c>
      <c r="N802" s="832">
        <v>1</v>
      </c>
      <c r="O802" s="836">
        <v>1</v>
      </c>
      <c r="P802" s="835">
        <v>0</v>
      </c>
      <c r="Q802" s="837"/>
      <c r="R802" s="832">
        <v>1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13</v>
      </c>
      <c r="B803" s="832" t="s">
        <v>1257</v>
      </c>
      <c r="C803" s="832" t="s">
        <v>1263</v>
      </c>
      <c r="D803" s="833" t="s">
        <v>2502</v>
      </c>
      <c r="E803" s="834" t="s">
        <v>1285</v>
      </c>
      <c r="F803" s="832" t="s">
        <v>1258</v>
      </c>
      <c r="G803" s="832" t="s">
        <v>2143</v>
      </c>
      <c r="H803" s="832" t="s">
        <v>586</v>
      </c>
      <c r="I803" s="832" t="s">
        <v>2144</v>
      </c>
      <c r="J803" s="832" t="s">
        <v>2145</v>
      </c>
      <c r="K803" s="832" t="s">
        <v>2146</v>
      </c>
      <c r="L803" s="835">
        <v>254.83</v>
      </c>
      <c r="M803" s="835">
        <v>254.83</v>
      </c>
      <c r="N803" s="832">
        <v>1</v>
      </c>
      <c r="O803" s="836">
        <v>0.5</v>
      </c>
      <c r="P803" s="835">
        <v>254.83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13</v>
      </c>
      <c r="B804" s="832" t="s">
        <v>1257</v>
      </c>
      <c r="C804" s="832" t="s">
        <v>1263</v>
      </c>
      <c r="D804" s="833" t="s">
        <v>2502</v>
      </c>
      <c r="E804" s="834" t="s">
        <v>1285</v>
      </c>
      <c r="F804" s="832" t="s">
        <v>1258</v>
      </c>
      <c r="G804" s="832" t="s">
        <v>1315</v>
      </c>
      <c r="H804" s="832" t="s">
        <v>586</v>
      </c>
      <c r="I804" s="832" t="s">
        <v>1438</v>
      </c>
      <c r="J804" s="832" t="s">
        <v>642</v>
      </c>
      <c r="K804" s="832" t="s">
        <v>643</v>
      </c>
      <c r="L804" s="835">
        <v>103.8</v>
      </c>
      <c r="M804" s="835">
        <v>622.79999999999995</v>
      </c>
      <c r="N804" s="832">
        <v>6</v>
      </c>
      <c r="O804" s="836">
        <v>3</v>
      </c>
      <c r="P804" s="835">
        <v>622.79999999999995</v>
      </c>
      <c r="Q804" s="837">
        <v>1</v>
      </c>
      <c r="R804" s="832">
        <v>6</v>
      </c>
      <c r="S804" s="837">
        <v>1</v>
      </c>
      <c r="T804" s="836">
        <v>3</v>
      </c>
      <c r="U804" s="838">
        <v>1</v>
      </c>
    </row>
    <row r="805" spans="1:21" ht="14.4" customHeight="1" x14ac:dyDescent="0.3">
      <c r="A805" s="831">
        <v>13</v>
      </c>
      <c r="B805" s="832" t="s">
        <v>1257</v>
      </c>
      <c r="C805" s="832" t="s">
        <v>1263</v>
      </c>
      <c r="D805" s="833" t="s">
        <v>2502</v>
      </c>
      <c r="E805" s="834" t="s">
        <v>1285</v>
      </c>
      <c r="F805" s="832" t="s">
        <v>1258</v>
      </c>
      <c r="G805" s="832" t="s">
        <v>1315</v>
      </c>
      <c r="H805" s="832" t="s">
        <v>586</v>
      </c>
      <c r="I805" s="832" t="s">
        <v>1316</v>
      </c>
      <c r="J805" s="832" t="s">
        <v>642</v>
      </c>
      <c r="K805" s="832" t="s">
        <v>1317</v>
      </c>
      <c r="L805" s="835">
        <v>155.69999999999999</v>
      </c>
      <c r="M805" s="835">
        <v>622.79999999999995</v>
      </c>
      <c r="N805" s="832">
        <v>4</v>
      </c>
      <c r="O805" s="836">
        <v>2</v>
      </c>
      <c r="P805" s="835">
        <v>155.69999999999999</v>
      </c>
      <c r="Q805" s="837">
        <v>0.25</v>
      </c>
      <c r="R805" s="832">
        <v>1</v>
      </c>
      <c r="S805" s="837">
        <v>0.25</v>
      </c>
      <c r="T805" s="836">
        <v>1</v>
      </c>
      <c r="U805" s="838">
        <v>0.5</v>
      </c>
    </row>
    <row r="806" spans="1:21" ht="14.4" customHeight="1" x14ac:dyDescent="0.3">
      <c r="A806" s="831">
        <v>13</v>
      </c>
      <c r="B806" s="832" t="s">
        <v>1257</v>
      </c>
      <c r="C806" s="832" t="s">
        <v>1263</v>
      </c>
      <c r="D806" s="833" t="s">
        <v>2502</v>
      </c>
      <c r="E806" s="834" t="s">
        <v>1285</v>
      </c>
      <c r="F806" s="832" t="s">
        <v>1258</v>
      </c>
      <c r="G806" s="832" t="s">
        <v>1315</v>
      </c>
      <c r="H806" s="832" t="s">
        <v>651</v>
      </c>
      <c r="I806" s="832" t="s">
        <v>1576</v>
      </c>
      <c r="J806" s="832" t="s">
        <v>1440</v>
      </c>
      <c r="K806" s="832" t="s">
        <v>643</v>
      </c>
      <c r="L806" s="835">
        <v>103.8</v>
      </c>
      <c r="M806" s="835">
        <v>622.79999999999995</v>
      </c>
      <c r="N806" s="832">
        <v>6</v>
      </c>
      <c r="O806" s="836">
        <v>3</v>
      </c>
      <c r="P806" s="835">
        <v>519</v>
      </c>
      <c r="Q806" s="837">
        <v>0.83333333333333337</v>
      </c>
      <c r="R806" s="832">
        <v>5</v>
      </c>
      <c r="S806" s="837">
        <v>0.83333333333333337</v>
      </c>
      <c r="T806" s="836">
        <v>2</v>
      </c>
      <c r="U806" s="838">
        <v>0.66666666666666663</v>
      </c>
    </row>
    <row r="807" spans="1:21" ht="14.4" customHeight="1" x14ac:dyDescent="0.3">
      <c r="A807" s="831">
        <v>13</v>
      </c>
      <c r="B807" s="832" t="s">
        <v>1257</v>
      </c>
      <c r="C807" s="832" t="s">
        <v>1263</v>
      </c>
      <c r="D807" s="833" t="s">
        <v>2502</v>
      </c>
      <c r="E807" s="834" t="s">
        <v>1285</v>
      </c>
      <c r="F807" s="832" t="s">
        <v>1258</v>
      </c>
      <c r="G807" s="832" t="s">
        <v>1315</v>
      </c>
      <c r="H807" s="832" t="s">
        <v>586</v>
      </c>
      <c r="I807" s="832" t="s">
        <v>1232</v>
      </c>
      <c r="J807" s="832" t="s">
        <v>1233</v>
      </c>
      <c r="K807" s="832" t="s">
        <v>643</v>
      </c>
      <c r="L807" s="835">
        <v>103.8</v>
      </c>
      <c r="M807" s="835">
        <v>415.2</v>
      </c>
      <c r="N807" s="832">
        <v>4</v>
      </c>
      <c r="O807" s="836">
        <v>2</v>
      </c>
      <c r="P807" s="835">
        <v>207.6</v>
      </c>
      <c r="Q807" s="837">
        <v>0.5</v>
      </c>
      <c r="R807" s="832">
        <v>2</v>
      </c>
      <c r="S807" s="837">
        <v>0.5</v>
      </c>
      <c r="T807" s="836">
        <v>1</v>
      </c>
      <c r="U807" s="838">
        <v>0.5</v>
      </c>
    </row>
    <row r="808" spans="1:21" ht="14.4" customHeight="1" x14ac:dyDescent="0.3">
      <c r="A808" s="831">
        <v>13</v>
      </c>
      <c r="B808" s="832" t="s">
        <v>1257</v>
      </c>
      <c r="C808" s="832" t="s">
        <v>1263</v>
      </c>
      <c r="D808" s="833" t="s">
        <v>2502</v>
      </c>
      <c r="E808" s="834" t="s">
        <v>1285</v>
      </c>
      <c r="F808" s="832" t="s">
        <v>1258</v>
      </c>
      <c r="G808" s="832" t="s">
        <v>1315</v>
      </c>
      <c r="H808" s="832" t="s">
        <v>586</v>
      </c>
      <c r="I808" s="832" t="s">
        <v>1318</v>
      </c>
      <c r="J808" s="832" t="s">
        <v>1233</v>
      </c>
      <c r="K808" s="832" t="s">
        <v>1319</v>
      </c>
      <c r="L808" s="835">
        <v>129.75</v>
      </c>
      <c r="M808" s="835">
        <v>129.75</v>
      </c>
      <c r="N808" s="832">
        <v>1</v>
      </c>
      <c r="O808" s="836">
        <v>1</v>
      </c>
      <c r="P808" s="835">
        <v>129.75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13</v>
      </c>
      <c r="B809" s="832" t="s">
        <v>1257</v>
      </c>
      <c r="C809" s="832" t="s">
        <v>1263</v>
      </c>
      <c r="D809" s="833" t="s">
        <v>2502</v>
      </c>
      <c r="E809" s="834" t="s">
        <v>1285</v>
      </c>
      <c r="F809" s="832" t="s">
        <v>1258</v>
      </c>
      <c r="G809" s="832" t="s">
        <v>1315</v>
      </c>
      <c r="H809" s="832" t="s">
        <v>586</v>
      </c>
      <c r="I809" s="832" t="s">
        <v>2148</v>
      </c>
      <c r="J809" s="832" t="s">
        <v>1233</v>
      </c>
      <c r="K809" s="832" t="s">
        <v>1319</v>
      </c>
      <c r="L809" s="835">
        <v>129.75</v>
      </c>
      <c r="M809" s="835">
        <v>129.75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13</v>
      </c>
      <c r="B810" s="832" t="s">
        <v>1257</v>
      </c>
      <c r="C810" s="832" t="s">
        <v>1263</v>
      </c>
      <c r="D810" s="833" t="s">
        <v>2502</v>
      </c>
      <c r="E810" s="834" t="s">
        <v>1285</v>
      </c>
      <c r="F810" s="832" t="s">
        <v>1258</v>
      </c>
      <c r="G810" s="832" t="s">
        <v>1324</v>
      </c>
      <c r="H810" s="832" t="s">
        <v>586</v>
      </c>
      <c r="I810" s="832" t="s">
        <v>1909</v>
      </c>
      <c r="J810" s="832" t="s">
        <v>1910</v>
      </c>
      <c r="K810" s="832" t="s">
        <v>1911</v>
      </c>
      <c r="L810" s="835">
        <v>102.31</v>
      </c>
      <c r="M810" s="835">
        <v>102.31</v>
      </c>
      <c r="N810" s="832">
        <v>1</v>
      </c>
      <c r="O810" s="836">
        <v>0.5</v>
      </c>
      <c r="P810" s="835">
        <v>102.31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13</v>
      </c>
      <c r="B811" s="832" t="s">
        <v>1257</v>
      </c>
      <c r="C811" s="832" t="s">
        <v>1263</v>
      </c>
      <c r="D811" s="833" t="s">
        <v>2502</v>
      </c>
      <c r="E811" s="834" t="s">
        <v>1285</v>
      </c>
      <c r="F811" s="832" t="s">
        <v>1258</v>
      </c>
      <c r="G811" s="832" t="s">
        <v>1328</v>
      </c>
      <c r="H811" s="832" t="s">
        <v>651</v>
      </c>
      <c r="I811" s="832" t="s">
        <v>1147</v>
      </c>
      <c r="J811" s="832" t="s">
        <v>1148</v>
      </c>
      <c r="K811" s="832" t="s">
        <v>1149</v>
      </c>
      <c r="L811" s="835">
        <v>170.52</v>
      </c>
      <c r="M811" s="835">
        <v>341.04</v>
      </c>
      <c r="N811" s="832">
        <v>2</v>
      </c>
      <c r="O811" s="836"/>
      <c r="P811" s="835">
        <v>341.04</v>
      </c>
      <c r="Q811" s="837">
        <v>1</v>
      </c>
      <c r="R811" s="832">
        <v>2</v>
      </c>
      <c r="S811" s="837">
        <v>1</v>
      </c>
      <c r="T811" s="836"/>
      <c r="U811" s="838"/>
    </row>
    <row r="812" spans="1:21" ht="14.4" customHeight="1" x14ac:dyDescent="0.3">
      <c r="A812" s="831">
        <v>13</v>
      </c>
      <c r="B812" s="832" t="s">
        <v>1257</v>
      </c>
      <c r="C812" s="832" t="s">
        <v>1263</v>
      </c>
      <c r="D812" s="833" t="s">
        <v>2502</v>
      </c>
      <c r="E812" s="834" t="s">
        <v>1285</v>
      </c>
      <c r="F812" s="832" t="s">
        <v>1258</v>
      </c>
      <c r="G812" s="832" t="s">
        <v>1328</v>
      </c>
      <c r="H812" s="832" t="s">
        <v>651</v>
      </c>
      <c r="I812" s="832" t="s">
        <v>1912</v>
      </c>
      <c r="J812" s="832" t="s">
        <v>1148</v>
      </c>
      <c r="K812" s="832" t="s">
        <v>1913</v>
      </c>
      <c r="L812" s="835">
        <v>272.83</v>
      </c>
      <c r="M812" s="835">
        <v>1364.1499999999999</v>
      </c>
      <c r="N812" s="832">
        <v>5</v>
      </c>
      <c r="O812" s="836">
        <v>4.5</v>
      </c>
      <c r="P812" s="835">
        <v>1091.32</v>
      </c>
      <c r="Q812" s="837">
        <v>0.8</v>
      </c>
      <c r="R812" s="832">
        <v>4</v>
      </c>
      <c r="S812" s="837">
        <v>0.8</v>
      </c>
      <c r="T812" s="836">
        <v>3.5</v>
      </c>
      <c r="U812" s="838">
        <v>0.77777777777777779</v>
      </c>
    </row>
    <row r="813" spans="1:21" ht="14.4" customHeight="1" x14ac:dyDescent="0.3">
      <c r="A813" s="831">
        <v>13</v>
      </c>
      <c r="B813" s="832" t="s">
        <v>1257</v>
      </c>
      <c r="C813" s="832" t="s">
        <v>1263</v>
      </c>
      <c r="D813" s="833" t="s">
        <v>2502</v>
      </c>
      <c r="E813" s="834" t="s">
        <v>1285</v>
      </c>
      <c r="F813" s="832" t="s">
        <v>1258</v>
      </c>
      <c r="G813" s="832" t="s">
        <v>1584</v>
      </c>
      <c r="H813" s="832" t="s">
        <v>651</v>
      </c>
      <c r="I813" s="832" t="s">
        <v>1239</v>
      </c>
      <c r="J813" s="832" t="s">
        <v>922</v>
      </c>
      <c r="K813" s="832" t="s">
        <v>1240</v>
      </c>
      <c r="L813" s="835">
        <v>58.77</v>
      </c>
      <c r="M813" s="835">
        <v>58.77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13</v>
      </c>
      <c r="B814" s="832" t="s">
        <v>1257</v>
      </c>
      <c r="C814" s="832" t="s">
        <v>1263</v>
      </c>
      <c r="D814" s="833" t="s">
        <v>2502</v>
      </c>
      <c r="E814" s="834" t="s">
        <v>1285</v>
      </c>
      <c r="F814" s="832" t="s">
        <v>1258</v>
      </c>
      <c r="G814" s="832" t="s">
        <v>1442</v>
      </c>
      <c r="H814" s="832" t="s">
        <v>586</v>
      </c>
      <c r="I814" s="832" t="s">
        <v>1832</v>
      </c>
      <c r="J814" s="832" t="s">
        <v>1833</v>
      </c>
      <c r="K814" s="832" t="s">
        <v>1834</v>
      </c>
      <c r="L814" s="835">
        <v>58.86</v>
      </c>
      <c r="M814" s="835">
        <v>58.86</v>
      </c>
      <c r="N814" s="832">
        <v>1</v>
      </c>
      <c r="O814" s="836"/>
      <c r="P814" s="835">
        <v>58.86</v>
      </c>
      <c r="Q814" s="837">
        <v>1</v>
      </c>
      <c r="R814" s="832">
        <v>1</v>
      </c>
      <c r="S814" s="837">
        <v>1</v>
      </c>
      <c r="T814" s="836"/>
      <c r="U814" s="838"/>
    </row>
    <row r="815" spans="1:21" ht="14.4" customHeight="1" x14ac:dyDescent="0.3">
      <c r="A815" s="831">
        <v>13</v>
      </c>
      <c r="B815" s="832" t="s">
        <v>1257</v>
      </c>
      <c r="C815" s="832" t="s">
        <v>1263</v>
      </c>
      <c r="D815" s="833" t="s">
        <v>2502</v>
      </c>
      <c r="E815" s="834" t="s">
        <v>1285</v>
      </c>
      <c r="F815" s="832" t="s">
        <v>1258</v>
      </c>
      <c r="G815" s="832" t="s">
        <v>1442</v>
      </c>
      <c r="H815" s="832" t="s">
        <v>586</v>
      </c>
      <c r="I815" s="832" t="s">
        <v>1443</v>
      </c>
      <c r="J815" s="832" t="s">
        <v>1444</v>
      </c>
      <c r="K815" s="832" t="s">
        <v>1445</v>
      </c>
      <c r="L815" s="835">
        <v>58.86</v>
      </c>
      <c r="M815" s="835">
        <v>58.86</v>
      </c>
      <c r="N815" s="832">
        <v>1</v>
      </c>
      <c r="O815" s="836">
        <v>1</v>
      </c>
      <c r="P815" s="835">
        <v>58.86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13</v>
      </c>
      <c r="B816" s="832" t="s">
        <v>1257</v>
      </c>
      <c r="C816" s="832" t="s">
        <v>1263</v>
      </c>
      <c r="D816" s="833" t="s">
        <v>2502</v>
      </c>
      <c r="E816" s="834" t="s">
        <v>1285</v>
      </c>
      <c r="F816" s="832" t="s">
        <v>1258</v>
      </c>
      <c r="G816" s="832" t="s">
        <v>1334</v>
      </c>
      <c r="H816" s="832" t="s">
        <v>586</v>
      </c>
      <c r="I816" s="832" t="s">
        <v>1335</v>
      </c>
      <c r="J816" s="832" t="s">
        <v>1336</v>
      </c>
      <c r="K816" s="832" t="s">
        <v>659</v>
      </c>
      <c r="L816" s="835">
        <v>75.819999999999993</v>
      </c>
      <c r="M816" s="835">
        <v>303.27999999999997</v>
      </c>
      <c r="N816" s="832">
        <v>4</v>
      </c>
      <c r="O816" s="836">
        <v>3</v>
      </c>
      <c r="P816" s="835">
        <v>303.27999999999997</v>
      </c>
      <c r="Q816" s="837">
        <v>1</v>
      </c>
      <c r="R816" s="832">
        <v>4</v>
      </c>
      <c r="S816" s="837">
        <v>1</v>
      </c>
      <c r="T816" s="836">
        <v>3</v>
      </c>
      <c r="U816" s="838">
        <v>1</v>
      </c>
    </row>
    <row r="817" spans="1:21" ht="14.4" customHeight="1" x14ac:dyDescent="0.3">
      <c r="A817" s="831">
        <v>13</v>
      </c>
      <c r="B817" s="832" t="s">
        <v>1257</v>
      </c>
      <c r="C817" s="832" t="s">
        <v>1263</v>
      </c>
      <c r="D817" s="833" t="s">
        <v>2502</v>
      </c>
      <c r="E817" s="834" t="s">
        <v>1285</v>
      </c>
      <c r="F817" s="832" t="s">
        <v>1258</v>
      </c>
      <c r="G817" s="832" t="s">
        <v>1334</v>
      </c>
      <c r="H817" s="832" t="s">
        <v>586</v>
      </c>
      <c r="I817" s="832" t="s">
        <v>1337</v>
      </c>
      <c r="J817" s="832" t="s">
        <v>1336</v>
      </c>
      <c r="K817" s="832" t="s">
        <v>1149</v>
      </c>
      <c r="L817" s="835">
        <v>78.33</v>
      </c>
      <c r="M817" s="835">
        <v>313.32</v>
      </c>
      <c r="N817" s="832">
        <v>4</v>
      </c>
      <c r="O817" s="836">
        <v>2</v>
      </c>
      <c r="P817" s="835">
        <v>313.32</v>
      </c>
      <c r="Q817" s="837">
        <v>1</v>
      </c>
      <c r="R817" s="832">
        <v>4</v>
      </c>
      <c r="S817" s="837">
        <v>1</v>
      </c>
      <c r="T817" s="836">
        <v>2</v>
      </c>
      <c r="U817" s="838">
        <v>1</v>
      </c>
    </row>
    <row r="818" spans="1:21" ht="14.4" customHeight="1" x14ac:dyDescent="0.3">
      <c r="A818" s="831">
        <v>13</v>
      </c>
      <c r="B818" s="832" t="s">
        <v>1257</v>
      </c>
      <c r="C818" s="832" t="s">
        <v>1263</v>
      </c>
      <c r="D818" s="833" t="s">
        <v>2502</v>
      </c>
      <c r="E818" s="834" t="s">
        <v>1285</v>
      </c>
      <c r="F818" s="832" t="s">
        <v>1258</v>
      </c>
      <c r="G818" s="832" t="s">
        <v>1342</v>
      </c>
      <c r="H818" s="832" t="s">
        <v>586</v>
      </c>
      <c r="I818" s="832" t="s">
        <v>1346</v>
      </c>
      <c r="J818" s="832" t="s">
        <v>1344</v>
      </c>
      <c r="K818" s="832" t="s">
        <v>1347</v>
      </c>
      <c r="L818" s="835">
        <v>58.77</v>
      </c>
      <c r="M818" s="835">
        <v>117.54</v>
      </c>
      <c r="N818" s="832">
        <v>2</v>
      </c>
      <c r="O818" s="836">
        <v>1</v>
      </c>
      <c r="P818" s="835">
        <v>58.77</v>
      </c>
      <c r="Q818" s="837">
        <v>0.5</v>
      </c>
      <c r="R818" s="832">
        <v>1</v>
      </c>
      <c r="S818" s="837">
        <v>0.5</v>
      </c>
      <c r="T818" s="836">
        <v>0.5</v>
      </c>
      <c r="U818" s="838">
        <v>0.5</v>
      </c>
    </row>
    <row r="819" spans="1:21" ht="14.4" customHeight="1" x14ac:dyDescent="0.3">
      <c r="A819" s="831">
        <v>13</v>
      </c>
      <c r="B819" s="832" t="s">
        <v>1257</v>
      </c>
      <c r="C819" s="832" t="s">
        <v>1263</v>
      </c>
      <c r="D819" s="833" t="s">
        <v>2502</v>
      </c>
      <c r="E819" s="834" t="s">
        <v>1285</v>
      </c>
      <c r="F819" s="832" t="s">
        <v>1258</v>
      </c>
      <c r="G819" s="832" t="s">
        <v>1342</v>
      </c>
      <c r="H819" s="832" t="s">
        <v>586</v>
      </c>
      <c r="I819" s="832" t="s">
        <v>1450</v>
      </c>
      <c r="J819" s="832" t="s">
        <v>1351</v>
      </c>
      <c r="K819" s="832" t="s">
        <v>1451</v>
      </c>
      <c r="L819" s="835">
        <v>88.16</v>
      </c>
      <c r="M819" s="835">
        <v>176.32</v>
      </c>
      <c r="N819" s="832">
        <v>2</v>
      </c>
      <c r="O819" s="836">
        <v>1</v>
      </c>
      <c r="P819" s="835">
        <v>88.16</v>
      </c>
      <c r="Q819" s="837">
        <v>0.5</v>
      </c>
      <c r="R819" s="832">
        <v>1</v>
      </c>
      <c r="S819" s="837">
        <v>0.5</v>
      </c>
      <c r="T819" s="836">
        <v>0.5</v>
      </c>
      <c r="U819" s="838">
        <v>0.5</v>
      </c>
    </row>
    <row r="820" spans="1:21" ht="14.4" customHeight="1" x14ac:dyDescent="0.3">
      <c r="A820" s="831">
        <v>13</v>
      </c>
      <c r="B820" s="832" t="s">
        <v>1257</v>
      </c>
      <c r="C820" s="832" t="s">
        <v>1263</v>
      </c>
      <c r="D820" s="833" t="s">
        <v>2502</v>
      </c>
      <c r="E820" s="834" t="s">
        <v>1285</v>
      </c>
      <c r="F820" s="832" t="s">
        <v>1258</v>
      </c>
      <c r="G820" s="832" t="s">
        <v>1342</v>
      </c>
      <c r="H820" s="832" t="s">
        <v>586</v>
      </c>
      <c r="I820" s="832" t="s">
        <v>1452</v>
      </c>
      <c r="J820" s="832" t="s">
        <v>1351</v>
      </c>
      <c r="K820" s="832" t="s">
        <v>1453</v>
      </c>
      <c r="L820" s="835">
        <v>23.51</v>
      </c>
      <c r="M820" s="835">
        <v>305.63</v>
      </c>
      <c r="N820" s="832">
        <v>13</v>
      </c>
      <c r="O820" s="836">
        <v>8.5</v>
      </c>
      <c r="P820" s="835">
        <v>94.04</v>
      </c>
      <c r="Q820" s="837">
        <v>0.30769230769230771</v>
      </c>
      <c r="R820" s="832">
        <v>4</v>
      </c>
      <c r="S820" s="837">
        <v>0.30769230769230771</v>
      </c>
      <c r="T820" s="836">
        <v>2.5</v>
      </c>
      <c r="U820" s="838">
        <v>0.29411764705882354</v>
      </c>
    </row>
    <row r="821" spans="1:21" ht="14.4" customHeight="1" x14ac:dyDescent="0.3">
      <c r="A821" s="831">
        <v>13</v>
      </c>
      <c r="B821" s="832" t="s">
        <v>1257</v>
      </c>
      <c r="C821" s="832" t="s">
        <v>1263</v>
      </c>
      <c r="D821" s="833" t="s">
        <v>2502</v>
      </c>
      <c r="E821" s="834" t="s">
        <v>1285</v>
      </c>
      <c r="F821" s="832" t="s">
        <v>1258</v>
      </c>
      <c r="G821" s="832" t="s">
        <v>1342</v>
      </c>
      <c r="H821" s="832" t="s">
        <v>651</v>
      </c>
      <c r="I821" s="832" t="s">
        <v>1353</v>
      </c>
      <c r="J821" s="832" t="s">
        <v>1354</v>
      </c>
      <c r="K821" s="832" t="s">
        <v>1355</v>
      </c>
      <c r="L821" s="835">
        <v>58.77</v>
      </c>
      <c r="M821" s="835">
        <v>176.31</v>
      </c>
      <c r="N821" s="832">
        <v>3</v>
      </c>
      <c r="O821" s="836">
        <v>1.5</v>
      </c>
      <c r="P821" s="835">
        <v>117.54</v>
      </c>
      <c r="Q821" s="837">
        <v>0.66666666666666674</v>
      </c>
      <c r="R821" s="832">
        <v>2</v>
      </c>
      <c r="S821" s="837">
        <v>0.66666666666666663</v>
      </c>
      <c r="T821" s="836">
        <v>1</v>
      </c>
      <c r="U821" s="838">
        <v>0.66666666666666663</v>
      </c>
    </row>
    <row r="822" spans="1:21" ht="14.4" customHeight="1" x14ac:dyDescent="0.3">
      <c r="A822" s="831">
        <v>13</v>
      </c>
      <c r="B822" s="832" t="s">
        <v>1257</v>
      </c>
      <c r="C822" s="832" t="s">
        <v>1263</v>
      </c>
      <c r="D822" s="833" t="s">
        <v>2502</v>
      </c>
      <c r="E822" s="834" t="s">
        <v>1285</v>
      </c>
      <c r="F822" s="832" t="s">
        <v>1258</v>
      </c>
      <c r="G822" s="832" t="s">
        <v>1342</v>
      </c>
      <c r="H822" s="832" t="s">
        <v>651</v>
      </c>
      <c r="I822" s="832" t="s">
        <v>1358</v>
      </c>
      <c r="J822" s="832" t="s">
        <v>1354</v>
      </c>
      <c r="K822" s="832" t="s">
        <v>1359</v>
      </c>
      <c r="L822" s="835">
        <v>19.59</v>
      </c>
      <c r="M822" s="835">
        <v>97.95</v>
      </c>
      <c r="N822" s="832">
        <v>5</v>
      </c>
      <c r="O822" s="836">
        <v>4</v>
      </c>
      <c r="P822" s="835">
        <v>97.95</v>
      </c>
      <c r="Q822" s="837">
        <v>1</v>
      </c>
      <c r="R822" s="832">
        <v>5</v>
      </c>
      <c r="S822" s="837">
        <v>1</v>
      </c>
      <c r="T822" s="836">
        <v>4</v>
      </c>
      <c r="U822" s="838">
        <v>1</v>
      </c>
    </row>
    <row r="823" spans="1:21" ht="14.4" customHeight="1" x14ac:dyDescent="0.3">
      <c r="A823" s="831">
        <v>13</v>
      </c>
      <c r="B823" s="832" t="s">
        <v>1257</v>
      </c>
      <c r="C823" s="832" t="s">
        <v>1263</v>
      </c>
      <c r="D823" s="833" t="s">
        <v>2502</v>
      </c>
      <c r="E823" s="834" t="s">
        <v>1285</v>
      </c>
      <c r="F823" s="832" t="s">
        <v>1258</v>
      </c>
      <c r="G823" s="832" t="s">
        <v>1360</v>
      </c>
      <c r="H823" s="832" t="s">
        <v>586</v>
      </c>
      <c r="I823" s="832" t="s">
        <v>1361</v>
      </c>
      <c r="J823" s="832" t="s">
        <v>679</v>
      </c>
      <c r="K823" s="832" t="s">
        <v>1362</v>
      </c>
      <c r="L823" s="835">
        <v>85.15</v>
      </c>
      <c r="M823" s="835">
        <v>851.5</v>
      </c>
      <c r="N823" s="832">
        <v>10</v>
      </c>
      <c r="O823" s="836">
        <v>3.5</v>
      </c>
      <c r="P823" s="835">
        <v>851.5</v>
      </c>
      <c r="Q823" s="837">
        <v>1</v>
      </c>
      <c r="R823" s="832">
        <v>10</v>
      </c>
      <c r="S823" s="837">
        <v>1</v>
      </c>
      <c r="T823" s="836">
        <v>3.5</v>
      </c>
      <c r="U823" s="838">
        <v>1</v>
      </c>
    </row>
    <row r="824" spans="1:21" ht="14.4" customHeight="1" x14ac:dyDescent="0.3">
      <c r="A824" s="831">
        <v>13</v>
      </c>
      <c r="B824" s="832" t="s">
        <v>1257</v>
      </c>
      <c r="C824" s="832" t="s">
        <v>1263</v>
      </c>
      <c r="D824" s="833" t="s">
        <v>2502</v>
      </c>
      <c r="E824" s="834" t="s">
        <v>1285</v>
      </c>
      <c r="F824" s="832" t="s">
        <v>1258</v>
      </c>
      <c r="G824" s="832" t="s">
        <v>1360</v>
      </c>
      <c r="H824" s="832" t="s">
        <v>586</v>
      </c>
      <c r="I824" s="832" t="s">
        <v>1363</v>
      </c>
      <c r="J824" s="832" t="s">
        <v>840</v>
      </c>
      <c r="K824" s="832" t="s">
        <v>1364</v>
      </c>
      <c r="L824" s="835">
        <v>147.85</v>
      </c>
      <c r="M824" s="835">
        <v>3844.099999999999</v>
      </c>
      <c r="N824" s="832">
        <v>26</v>
      </c>
      <c r="O824" s="836">
        <v>22</v>
      </c>
      <c r="P824" s="835">
        <v>3104.849999999999</v>
      </c>
      <c r="Q824" s="837">
        <v>0.8076923076923076</v>
      </c>
      <c r="R824" s="832">
        <v>21</v>
      </c>
      <c r="S824" s="837">
        <v>0.80769230769230771</v>
      </c>
      <c r="T824" s="836">
        <v>17</v>
      </c>
      <c r="U824" s="838">
        <v>0.77272727272727271</v>
      </c>
    </row>
    <row r="825" spans="1:21" ht="14.4" customHeight="1" x14ac:dyDescent="0.3">
      <c r="A825" s="831">
        <v>13</v>
      </c>
      <c r="B825" s="832" t="s">
        <v>1257</v>
      </c>
      <c r="C825" s="832" t="s">
        <v>1263</v>
      </c>
      <c r="D825" s="833" t="s">
        <v>2502</v>
      </c>
      <c r="E825" s="834" t="s">
        <v>1285</v>
      </c>
      <c r="F825" s="832" t="s">
        <v>1258</v>
      </c>
      <c r="G825" s="832" t="s">
        <v>1365</v>
      </c>
      <c r="H825" s="832" t="s">
        <v>586</v>
      </c>
      <c r="I825" s="832" t="s">
        <v>1366</v>
      </c>
      <c r="J825" s="832" t="s">
        <v>1367</v>
      </c>
      <c r="K825" s="832" t="s">
        <v>1368</v>
      </c>
      <c r="L825" s="835">
        <v>0</v>
      </c>
      <c r="M825" s="835">
        <v>0</v>
      </c>
      <c r="N825" s="832">
        <v>13</v>
      </c>
      <c r="O825" s="836">
        <v>11</v>
      </c>
      <c r="P825" s="835">
        <v>0</v>
      </c>
      <c r="Q825" s="837"/>
      <c r="R825" s="832">
        <v>9</v>
      </c>
      <c r="S825" s="837">
        <v>0.69230769230769229</v>
      </c>
      <c r="T825" s="836">
        <v>7</v>
      </c>
      <c r="U825" s="838">
        <v>0.63636363636363635</v>
      </c>
    </row>
    <row r="826" spans="1:21" ht="14.4" customHeight="1" x14ac:dyDescent="0.3">
      <c r="A826" s="831">
        <v>13</v>
      </c>
      <c r="B826" s="832" t="s">
        <v>1257</v>
      </c>
      <c r="C826" s="832" t="s">
        <v>1263</v>
      </c>
      <c r="D826" s="833" t="s">
        <v>2502</v>
      </c>
      <c r="E826" s="834" t="s">
        <v>1285</v>
      </c>
      <c r="F826" s="832" t="s">
        <v>1258</v>
      </c>
      <c r="G826" s="832" t="s">
        <v>1365</v>
      </c>
      <c r="H826" s="832" t="s">
        <v>586</v>
      </c>
      <c r="I826" s="832" t="s">
        <v>1369</v>
      </c>
      <c r="J826" s="832" t="s">
        <v>804</v>
      </c>
      <c r="K826" s="832" t="s">
        <v>805</v>
      </c>
      <c r="L826" s="835">
        <v>42.05</v>
      </c>
      <c r="M826" s="835">
        <v>1051.2499999999998</v>
      </c>
      <c r="N826" s="832">
        <v>25</v>
      </c>
      <c r="O826" s="836">
        <v>22.5</v>
      </c>
      <c r="P826" s="835">
        <v>840.99999999999977</v>
      </c>
      <c r="Q826" s="837">
        <v>0.79999999999999993</v>
      </c>
      <c r="R826" s="832">
        <v>20</v>
      </c>
      <c r="S826" s="837">
        <v>0.8</v>
      </c>
      <c r="T826" s="836">
        <v>17.5</v>
      </c>
      <c r="U826" s="838">
        <v>0.77777777777777779</v>
      </c>
    </row>
    <row r="827" spans="1:21" ht="14.4" customHeight="1" x14ac:dyDescent="0.3">
      <c r="A827" s="831">
        <v>13</v>
      </c>
      <c r="B827" s="832" t="s">
        <v>1257</v>
      </c>
      <c r="C827" s="832" t="s">
        <v>1263</v>
      </c>
      <c r="D827" s="833" t="s">
        <v>2502</v>
      </c>
      <c r="E827" s="834" t="s">
        <v>1285</v>
      </c>
      <c r="F827" s="832" t="s">
        <v>1258</v>
      </c>
      <c r="G827" s="832" t="s">
        <v>1365</v>
      </c>
      <c r="H827" s="832" t="s">
        <v>586</v>
      </c>
      <c r="I827" s="832" t="s">
        <v>2214</v>
      </c>
      <c r="J827" s="832" t="s">
        <v>804</v>
      </c>
      <c r="K827" s="832" t="s">
        <v>805</v>
      </c>
      <c r="L827" s="835">
        <v>42.05</v>
      </c>
      <c r="M827" s="835">
        <v>42.05</v>
      </c>
      <c r="N827" s="832">
        <v>1</v>
      </c>
      <c r="O827" s="836">
        <v>1</v>
      </c>
      <c r="P827" s="835">
        <v>42.05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13</v>
      </c>
      <c r="B828" s="832" t="s">
        <v>1257</v>
      </c>
      <c r="C828" s="832" t="s">
        <v>1263</v>
      </c>
      <c r="D828" s="833" t="s">
        <v>2502</v>
      </c>
      <c r="E828" s="834" t="s">
        <v>1285</v>
      </c>
      <c r="F828" s="832" t="s">
        <v>1258</v>
      </c>
      <c r="G828" s="832" t="s">
        <v>1377</v>
      </c>
      <c r="H828" s="832" t="s">
        <v>586</v>
      </c>
      <c r="I828" s="832" t="s">
        <v>2215</v>
      </c>
      <c r="J828" s="832" t="s">
        <v>705</v>
      </c>
      <c r="K828" s="832" t="s">
        <v>2216</v>
      </c>
      <c r="L828" s="835">
        <v>0</v>
      </c>
      <c r="M828" s="835">
        <v>0</v>
      </c>
      <c r="N828" s="832">
        <v>1</v>
      </c>
      <c r="O828" s="836">
        <v>1</v>
      </c>
      <c r="P828" s="835"/>
      <c r="Q828" s="837"/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13</v>
      </c>
      <c r="B829" s="832" t="s">
        <v>1257</v>
      </c>
      <c r="C829" s="832" t="s">
        <v>1263</v>
      </c>
      <c r="D829" s="833" t="s">
        <v>2502</v>
      </c>
      <c r="E829" s="834" t="s">
        <v>1285</v>
      </c>
      <c r="F829" s="832" t="s">
        <v>1258</v>
      </c>
      <c r="G829" s="832" t="s">
        <v>1462</v>
      </c>
      <c r="H829" s="832" t="s">
        <v>586</v>
      </c>
      <c r="I829" s="832" t="s">
        <v>1463</v>
      </c>
      <c r="J829" s="832" t="s">
        <v>1464</v>
      </c>
      <c r="K829" s="832" t="s">
        <v>1465</v>
      </c>
      <c r="L829" s="835">
        <v>140.96</v>
      </c>
      <c r="M829" s="835">
        <v>704.80000000000007</v>
      </c>
      <c r="N829" s="832">
        <v>5</v>
      </c>
      <c r="O829" s="836">
        <v>5</v>
      </c>
      <c r="P829" s="835">
        <v>563.84</v>
      </c>
      <c r="Q829" s="837">
        <v>0.79999999999999993</v>
      </c>
      <c r="R829" s="832">
        <v>4</v>
      </c>
      <c r="S829" s="837">
        <v>0.8</v>
      </c>
      <c r="T829" s="836">
        <v>4</v>
      </c>
      <c r="U829" s="838">
        <v>0.8</v>
      </c>
    </row>
    <row r="830" spans="1:21" ht="14.4" customHeight="1" x14ac:dyDescent="0.3">
      <c r="A830" s="831">
        <v>13</v>
      </c>
      <c r="B830" s="832" t="s">
        <v>1257</v>
      </c>
      <c r="C830" s="832" t="s">
        <v>1263</v>
      </c>
      <c r="D830" s="833" t="s">
        <v>2502</v>
      </c>
      <c r="E830" s="834" t="s">
        <v>1285</v>
      </c>
      <c r="F830" s="832" t="s">
        <v>1258</v>
      </c>
      <c r="G830" s="832" t="s">
        <v>1382</v>
      </c>
      <c r="H830" s="832" t="s">
        <v>586</v>
      </c>
      <c r="I830" s="832" t="s">
        <v>1383</v>
      </c>
      <c r="J830" s="832" t="s">
        <v>1384</v>
      </c>
      <c r="K830" s="832" t="s">
        <v>1385</v>
      </c>
      <c r="L830" s="835">
        <v>121.07</v>
      </c>
      <c r="M830" s="835">
        <v>242.14</v>
      </c>
      <c r="N830" s="832">
        <v>2</v>
      </c>
      <c r="O830" s="836">
        <v>1</v>
      </c>
      <c r="P830" s="835">
        <v>121.07</v>
      </c>
      <c r="Q830" s="837">
        <v>0.5</v>
      </c>
      <c r="R830" s="832">
        <v>1</v>
      </c>
      <c r="S830" s="837">
        <v>0.5</v>
      </c>
      <c r="T830" s="836"/>
      <c r="U830" s="838">
        <v>0</v>
      </c>
    </row>
    <row r="831" spans="1:21" ht="14.4" customHeight="1" x14ac:dyDescent="0.3">
      <c r="A831" s="831">
        <v>13</v>
      </c>
      <c r="B831" s="832" t="s">
        <v>1257</v>
      </c>
      <c r="C831" s="832" t="s">
        <v>1263</v>
      </c>
      <c r="D831" s="833" t="s">
        <v>2502</v>
      </c>
      <c r="E831" s="834" t="s">
        <v>1285</v>
      </c>
      <c r="F831" s="832" t="s">
        <v>1258</v>
      </c>
      <c r="G831" s="832" t="s">
        <v>1478</v>
      </c>
      <c r="H831" s="832" t="s">
        <v>586</v>
      </c>
      <c r="I831" s="832" t="s">
        <v>1479</v>
      </c>
      <c r="J831" s="832" t="s">
        <v>973</v>
      </c>
      <c r="K831" s="832" t="s">
        <v>1480</v>
      </c>
      <c r="L831" s="835">
        <v>48.09</v>
      </c>
      <c r="M831" s="835">
        <v>192.36</v>
      </c>
      <c r="N831" s="832">
        <v>4</v>
      </c>
      <c r="O831" s="836">
        <v>3.5</v>
      </c>
      <c r="P831" s="835">
        <v>192.36</v>
      </c>
      <c r="Q831" s="837">
        <v>1</v>
      </c>
      <c r="R831" s="832">
        <v>4</v>
      </c>
      <c r="S831" s="837">
        <v>1</v>
      </c>
      <c r="T831" s="836">
        <v>3.5</v>
      </c>
      <c r="U831" s="838">
        <v>1</v>
      </c>
    </row>
    <row r="832" spans="1:21" ht="14.4" customHeight="1" x14ac:dyDescent="0.3">
      <c r="A832" s="831">
        <v>13</v>
      </c>
      <c r="B832" s="832" t="s">
        <v>1257</v>
      </c>
      <c r="C832" s="832" t="s">
        <v>1263</v>
      </c>
      <c r="D832" s="833" t="s">
        <v>2502</v>
      </c>
      <c r="E832" s="834" t="s">
        <v>1285</v>
      </c>
      <c r="F832" s="832" t="s">
        <v>1258</v>
      </c>
      <c r="G832" s="832" t="s">
        <v>1386</v>
      </c>
      <c r="H832" s="832" t="s">
        <v>586</v>
      </c>
      <c r="I832" s="832" t="s">
        <v>1387</v>
      </c>
      <c r="J832" s="832" t="s">
        <v>1388</v>
      </c>
      <c r="K832" s="832" t="s">
        <v>1389</v>
      </c>
      <c r="L832" s="835">
        <v>111.72</v>
      </c>
      <c r="M832" s="835">
        <v>223.44</v>
      </c>
      <c r="N832" s="832">
        <v>2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13</v>
      </c>
      <c r="B833" s="832" t="s">
        <v>1257</v>
      </c>
      <c r="C833" s="832" t="s">
        <v>1263</v>
      </c>
      <c r="D833" s="833" t="s">
        <v>2502</v>
      </c>
      <c r="E833" s="834" t="s">
        <v>1285</v>
      </c>
      <c r="F833" s="832" t="s">
        <v>1258</v>
      </c>
      <c r="G833" s="832" t="s">
        <v>1386</v>
      </c>
      <c r="H833" s="832" t="s">
        <v>586</v>
      </c>
      <c r="I833" s="832" t="s">
        <v>1483</v>
      </c>
      <c r="J833" s="832" t="s">
        <v>1388</v>
      </c>
      <c r="K833" s="832" t="s">
        <v>1389</v>
      </c>
      <c r="L833" s="835">
        <v>111.72</v>
      </c>
      <c r="M833" s="835">
        <v>111.72</v>
      </c>
      <c r="N833" s="832">
        <v>1</v>
      </c>
      <c r="O833" s="836">
        <v>0.5</v>
      </c>
      <c r="P833" s="835">
        <v>111.72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13</v>
      </c>
      <c r="B834" s="832" t="s">
        <v>1257</v>
      </c>
      <c r="C834" s="832" t="s">
        <v>1263</v>
      </c>
      <c r="D834" s="833" t="s">
        <v>2502</v>
      </c>
      <c r="E834" s="834" t="s">
        <v>1285</v>
      </c>
      <c r="F834" s="832" t="s">
        <v>1258</v>
      </c>
      <c r="G834" s="832" t="s">
        <v>1840</v>
      </c>
      <c r="H834" s="832" t="s">
        <v>586</v>
      </c>
      <c r="I834" s="832" t="s">
        <v>1841</v>
      </c>
      <c r="J834" s="832" t="s">
        <v>1842</v>
      </c>
      <c r="K834" s="832" t="s">
        <v>1843</v>
      </c>
      <c r="L834" s="835">
        <v>132.97999999999999</v>
      </c>
      <c r="M834" s="835">
        <v>132.97999999999999</v>
      </c>
      <c r="N834" s="832">
        <v>1</v>
      </c>
      <c r="O834" s="836">
        <v>1</v>
      </c>
      <c r="P834" s="835">
        <v>132.97999999999999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13</v>
      </c>
      <c r="B835" s="832" t="s">
        <v>1257</v>
      </c>
      <c r="C835" s="832" t="s">
        <v>1263</v>
      </c>
      <c r="D835" s="833" t="s">
        <v>2502</v>
      </c>
      <c r="E835" s="834" t="s">
        <v>1285</v>
      </c>
      <c r="F835" s="832" t="s">
        <v>1258</v>
      </c>
      <c r="G835" s="832" t="s">
        <v>1844</v>
      </c>
      <c r="H835" s="832" t="s">
        <v>586</v>
      </c>
      <c r="I835" s="832" t="s">
        <v>1845</v>
      </c>
      <c r="J835" s="832" t="s">
        <v>1040</v>
      </c>
      <c r="K835" s="832" t="s">
        <v>1846</v>
      </c>
      <c r="L835" s="835">
        <v>61.97</v>
      </c>
      <c r="M835" s="835">
        <v>61.97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13</v>
      </c>
      <c r="B836" s="832" t="s">
        <v>1257</v>
      </c>
      <c r="C836" s="832" t="s">
        <v>1263</v>
      </c>
      <c r="D836" s="833" t="s">
        <v>2502</v>
      </c>
      <c r="E836" s="834" t="s">
        <v>1285</v>
      </c>
      <c r="F836" s="832" t="s">
        <v>1258</v>
      </c>
      <c r="G836" s="832" t="s">
        <v>1800</v>
      </c>
      <c r="H836" s="832" t="s">
        <v>586</v>
      </c>
      <c r="I836" s="832" t="s">
        <v>1847</v>
      </c>
      <c r="J836" s="832" t="s">
        <v>1802</v>
      </c>
      <c r="K836" s="832" t="s">
        <v>1355</v>
      </c>
      <c r="L836" s="835">
        <v>58.77</v>
      </c>
      <c r="M836" s="835">
        <v>293.85000000000002</v>
      </c>
      <c r="N836" s="832">
        <v>5</v>
      </c>
      <c r="O836" s="836">
        <v>4</v>
      </c>
      <c r="P836" s="835">
        <v>176.31</v>
      </c>
      <c r="Q836" s="837">
        <v>0.6</v>
      </c>
      <c r="R836" s="832">
        <v>3</v>
      </c>
      <c r="S836" s="837">
        <v>0.6</v>
      </c>
      <c r="T836" s="836">
        <v>2.5</v>
      </c>
      <c r="U836" s="838">
        <v>0.625</v>
      </c>
    </row>
    <row r="837" spans="1:21" ht="14.4" customHeight="1" x14ac:dyDescent="0.3">
      <c r="A837" s="831">
        <v>13</v>
      </c>
      <c r="B837" s="832" t="s">
        <v>1257</v>
      </c>
      <c r="C837" s="832" t="s">
        <v>1263</v>
      </c>
      <c r="D837" s="833" t="s">
        <v>2502</v>
      </c>
      <c r="E837" s="834" t="s">
        <v>1285</v>
      </c>
      <c r="F837" s="832" t="s">
        <v>1258</v>
      </c>
      <c r="G837" s="832" t="s">
        <v>2051</v>
      </c>
      <c r="H837" s="832" t="s">
        <v>651</v>
      </c>
      <c r="I837" s="832" t="s">
        <v>1125</v>
      </c>
      <c r="J837" s="832" t="s">
        <v>862</v>
      </c>
      <c r="K837" s="832" t="s">
        <v>1126</v>
      </c>
      <c r="L837" s="835">
        <v>13.37</v>
      </c>
      <c r="M837" s="835">
        <v>133.69999999999999</v>
      </c>
      <c r="N837" s="832">
        <v>10</v>
      </c>
      <c r="O837" s="836">
        <v>0.5</v>
      </c>
      <c r="P837" s="835">
        <v>133.69999999999999</v>
      </c>
      <c r="Q837" s="837">
        <v>1</v>
      </c>
      <c r="R837" s="832">
        <v>10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13</v>
      </c>
      <c r="B838" s="832" t="s">
        <v>1257</v>
      </c>
      <c r="C838" s="832" t="s">
        <v>1263</v>
      </c>
      <c r="D838" s="833" t="s">
        <v>2502</v>
      </c>
      <c r="E838" s="834" t="s">
        <v>1285</v>
      </c>
      <c r="F838" s="832" t="s">
        <v>1258</v>
      </c>
      <c r="G838" s="832" t="s">
        <v>1394</v>
      </c>
      <c r="H838" s="832" t="s">
        <v>651</v>
      </c>
      <c r="I838" s="832" t="s">
        <v>1395</v>
      </c>
      <c r="J838" s="832" t="s">
        <v>1396</v>
      </c>
      <c r="K838" s="832" t="s">
        <v>1397</v>
      </c>
      <c r="L838" s="835">
        <v>141.25</v>
      </c>
      <c r="M838" s="835">
        <v>10311.25</v>
      </c>
      <c r="N838" s="832">
        <v>73</v>
      </c>
      <c r="O838" s="836">
        <v>52</v>
      </c>
      <c r="P838" s="835">
        <v>5932.5</v>
      </c>
      <c r="Q838" s="837">
        <v>0.57534246575342463</v>
      </c>
      <c r="R838" s="832">
        <v>42</v>
      </c>
      <c r="S838" s="837">
        <v>0.57534246575342463</v>
      </c>
      <c r="T838" s="836">
        <v>26</v>
      </c>
      <c r="U838" s="838">
        <v>0.5</v>
      </c>
    </row>
    <row r="839" spans="1:21" ht="14.4" customHeight="1" x14ac:dyDescent="0.3">
      <c r="A839" s="831">
        <v>13</v>
      </c>
      <c r="B839" s="832" t="s">
        <v>1257</v>
      </c>
      <c r="C839" s="832" t="s">
        <v>1263</v>
      </c>
      <c r="D839" s="833" t="s">
        <v>2502</v>
      </c>
      <c r="E839" s="834" t="s">
        <v>1285</v>
      </c>
      <c r="F839" s="832" t="s">
        <v>1258</v>
      </c>
      <c r="G839" s="832" t="s">
        <v>1394</v>
      </c>
      <c r="H839" s="832" t="s">
        <v>586</v>
      </c>
      <c r="I839" s="832" t="s">
        <v>1806</v>
      </c>
      <c r="J839" s="832" t="s">
        <v>1396</v>
      </c>
      <c r="K839" s="832" t="s">
        <v>1807</v>
      </c>
      <c r="L839" s="835">
        <v>423.75</v>
      </c>
      <c r="M839" s="835">
        <v>423.75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13</v>
      </c>
      <c r="B840" s="832" t="s">
        <v>1257</v>
      </c>
      <c r="C840" s="832" t="s">
        <v>1263</v>
      </c>
      <c r="D840" s="833" t="s">
        <v>2502</v>
      </c>
      <c r="E840" s="834" t="s">
        <v>1285</v>
      </c>
      <c r="F840" s="832" t="s">
        <v>1258</v>
      </c>
      <c r="G840" s="832" t="s">
        <v>1620</v>
      </c>
      <c r="H840" s="832" t="s">
        <v>651</v>
      </c>
      <c r="I840" s="832" t="s">
        <v>1098</v>
      </c>
      <c r="J840" s="832" t="s">
        <v>727</v>
      </c>
      <c r="K840" s="832" t="s">
        <v>1099</v>
      </c>
      <c r="L840" s="835">
        <v>736.33</v>
      </c>
      <c r="M840" s="835">
        <v>736.33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13</v>
      </c>
      <c r="B841" s="832" t="s">
        <v>1257</v>
      </c>
      <c r="C841" s="832" t="s">
        <v>1263</v>
      </c>
      <c r="D841" s="833" t="s">
        <v>2502</v>
      </c>
      <c r="E841" s="834" t="s">
        <v>1285</v>
      </c>
      <c r="F841" s="832" t="s">
        <v>1258</v>
      </c>
      <c r="G841" s="832" t="s">
        <v>1402</v>
      </c>
      <c r="H841" s="832" t="s">
        <v>586</v>
      </c>
      <c r="I841" s="832" t="s">
        <v>1940</v>
      </c>
      <c r="J841" s="832" t="s">
        <v>745</v>
      </c>
      <c r="K841" s="832" t="s">
        <v>1941</v>
      </c>
      <c r="L841" s="835">
        <v>32.25</v>
      </c>
      <c r="M841" s="835">
        <v>32.25</v>
      </c>
      <c r="N841" s="832">
        <v>1</v>
      </c>
      <c r="O841" s="836">
        <v>1</v>
      </c>
      <c r="P841" s="835">
        <v>32.25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13</v>
      </c>
      <c r="B842" s="832" t="s">
        <v>1257</v>
      </c>
      <c r="C842" s="832" t="s">
        <v>1263</v>
      </c>
      <c r="D842" s="833" t="s">
        <v>2502</v>
      </c>
      <c r="E842" s="834" t="s">
        <v>1285</v>
      </c>
      <c r="F842" s="832" t="s">
        <v>1258</v>
      </c>
      <c r="G842" s="832" t="s">
        <v>1402</v>
      </c>
      <c r="H842" s="832" t="s">
        <v>586</v>
      </c>
      <c r="I842" s="832" t="s">
        <v>1503</v>
      </c>
      <c r="J842" s="832" t="s">
        <v>745</v>
      </c>
      <c r="K842" s="832" t="s">
        <v>1504</v>
      </c>
      <c r="L842" s="835">
        <v>16.12</v>
      </c>
      <c r="M842" s="835">
        <v>48.36</v>
      </c>
      <c r="N842" s="832">
        <v>3</v>
      </c>
      <c r="O842" s="836">
        <v>2.5</v>
      </c>
      <c r="P842" s="835">
        <v>16.12</v>
      </c>
      <c r="Q842" s="837">
        <v>0.33333333333333337</v>
      </c>
      <c r="R842" s="832">
        <v>1</v>
      </c>
      <c r="S842" s="837">
        <v>0.33333333333333331</v>
      </c>
      <c r="T842" s="836">
        <v>1</v>
      </c>
      <c r="U842" s="838">
        <v>0.4</v>
      </c>
    </row>
    <row r="843" spans="1:21" ht="14.4" customHeight="1" x14ac:dyDescent="0.3">
      <c r="A843" s="831">
        <v>13</v>
      </c>
      <c r="B843" s="832" t="s">
        <v>1257</v>
      </c>
      <c r="C843" s="832" t="s">
        <v>1263</v>
      </c>
      <c r="D843" s="833" t="s">
        <v>2502</v>
      </c>
      <c r="E843" s="834" t="s">
        <v>1285</v>
      </c>
      <c r="F843" s="832" t="s">
        <v>1258</v>
      </c>
      <c r="G843" s="832" t="s">
        <v>1402</v>
      </c>
      <c r="H843" s="832" t="s">
        <v>586</v>
      </c>
      <c r="I843" s="832" t="s">
        <v>1403</v>
      </c>
      <c r="J843" s="832" t="s">
        <v>745</v>
      </c>
      <c r="K843" s="832" t="s">
        <v>1404</v>
      </c>
      <c r="L843" s="835">
        <v>32.25</v>
      </c>
      <c r="M843" s="835">
        <v>64.5</v>
      </c>
      <c r="N843" s="832">
        <v>2</v>
      </c>
      <c r="O843" s="836">
        <v>2</v>
      </c>
      <c r="P843" s="835">
        <v>32.25</v>
      </c>
      <c r="Q843" s="837">
        <v>0.5</v>
      </c>
      <c r="R843" s="832">
        <v>1</v>
      </c>
      <c r="S843" s="837">
        <v>0.5</v>
      </c>
      <c r="T843" s="836">
        <v>1</v>
      </c>
      <c r="U843" s="838">
        <v>0.5</v>
      </c>
    </row>
    <row r="844" spans="1:21" ht="14.4" customHeight="1" x14ac:dyDescent="0.3">
      <c r="A844" s="831">
        <v>13</v>
      </c>
      <c r="B844" s="832" t="s">
        <v>1257</v>
      </c>
      <c r="C844" s="832" t="s">
        <v>1263</v>
      </c>
      <c r="D844" s="833" t="s">
        <v>2502</v>
      </c>
      <c r="E844" s="834" t="s">
        <v>1285</v>
      </c>
      <c r="F844" s="832" t="s">
        <v>1258</v>
      </c>
      <c r="G844" s="832" t="s">
        <v>1513</v>
      </c>
      <c r="H844" s="832" t="s">
        <v>586</v>
      </c>
      <c r="I844" s="832" t="s">
        <v>1514</v>
      </c>
      <c r="J844" s="832" t="s">
        <v>619</v>
      </c>
      <c r="K844" s="832" t="s">
        <v>1515</v>
      </c>
      <c r="L844" s="835">
        <v>108.44</v>
      </c>
      <c r="M844" s="835">
        <v>325.32</v>
      </c>
      <c r="N844" s="832">
        <v>3</v>
      </c>
      <c r="O844" s="836">
        <v>2.5</v>
      </c>
      <c r="P844" s="835">
        <v>216.88</v>
      </c>
      <c r="Q844" s="837">
        <v>0.66666666666666663</v>
      </c>
      <c r="R844" s="832">
        <v>2</v>
      </c>
      <c r="S844" s="837">
        <v>0.66666666666666663</v>
      </c>
      <c r="T844" s="836">
        <v>1.5</v>
      </c>
      <c r="U844" s="838">
        <v>0.6</v>
      </c>
    </row>
    <row r="845" spans="1:21" ht="14.4" customHeight="1" x14ac:dyDescent="0.3">
      <c r="A845" s="831">
        <v>13</v>
      </c>
      <c r="B845" s="832" t="s">
        <v>1257</v>
      </c>
      <c r="C845" s="832" t="s">
        <v>1263</v>
      </c>
      <c r="D845" s="833" t="s">
        <v>2502</v>
      </c>
      <c r="E845" s="834" t="s">
        <v>1285</v>
      </c>
      <c r="F845" s="832" t="s">
        <v>1258</v>
      </c>
      <c r="G845" s="832" t="s">
        <v>1516</v>
      </c>
      <c r="H845" s="832" t="s">
        <v>586</v>
      </c>
      <c r="I845" s="832" t="s">
        <v>1520</v>
      </c>
      <c r="J845" s="832" t="s">
        <v>1518</v>
      </c>
      <c r="K845" s="832" t="s">
        <v>1521</v>
      </c>
      <c r="L845" s="835">
        <v>87.67</v>
      </c>
      <c r="M845" s="835">
        <v>438.35</v>
      </c>
      <c r="N845" s="832">
        <v>5</v>
      </c>
      <c r="O845" s="836">
        <v>3</v>
      </c>
      <c r="P845" s="835">
        <v>175.34</v>
      </c>
      <c r="Q845" s="837">
        <v>0.39999999999999997</v>
      </c>
      <c r="R845" s="832">
        <v>2</v>
      </c>
      <c r="S845" s="837">
        <v>0.4</v>
      </c>
      <c r="T845" s="836">
        <v>1</v>
      </c>
      <c r="U845" s="838">
        <v>0.33333333333333331</v>
      </c>
    </row>
    <row r="846" spans="1:21" ht="14.4" customHeight="1" x14ac:dyDescent="0.3">
      <c r="A846" s="831">
        <v>13</v>
      </c>
      <c r="B846" s="832" t="s">
        <v>1257</v>
      </c>
      <c r="C846" s="832" t="s">
        <v>1263</v>
      </c>
      <c r="D846" s="833" t="s">
        <v>2502</v>
      </c>
      <c r="E846" s="834" t="s">
        <v>1285</v>
      </c>
      <c r="F846" s="832" t="s">
        <v>1258</v>
      </c>
      <c r="G846" s="832" t="s">
        <v>1522</v>
      </c>
      <c r="H846" s="832" t="s">
        <v>586</v>
      </c>
      <c r="I846" s="832" t="s">
        <v>1811</v>
      </c>
      <c r="J846" s="832" t="s">
        <v>664</v>
      </c>
      <c r="K846" s="832" t="s">
        <v>1812</v>
      </c>
      <c r="L846" s="835">
        <v>0</v>
      </c>
      <c r="M846" s="835">
        <v>0</v>
      </c>
      <c r="N846" s="832">
        <v>4</v>
      </c>
      <c r="O846" s="836">
        <v>2.5</v>
      </c>
      <c r="P846" s="835">
        <v>0</v>
      </c>
      <c r="Q846" s="837"/>
      <c r="R846" s="832">
        <v>3</v>
      </c>
      <c r="S846" s="837">
        <v>0.75</v>
      </c>
      <c r="T846" s="836">
        <v>2</v>
      </c>
      <c r="U846" s="838">
        <v>0.8</v>
      </c>
    </row>
    <row r="847" spans="1:21" ht="14.4" customHeight="1" x14ac:dyDescent="0.3">
      <c r="A847" s="831">
        <v>13</v>
      </c>
      <c r="B847" s="832" t="s">
        <v>1257</v>
      </c>
      <c r="C847" s="832" t="s">
        <v>1263</v>
      </c>
      <c r="D847" s="833" t="s">
        <v>2502</v>
      </c>
      <c r="E847" s="834" t="s">
        <v>1285</v>
      </c>
      <c r="F847" s="832" t="s">
        <v>1258</v>
      </c>
      <c r="G847" s="832" t="s">
        <v>1522</v>
      </c>
      <c r="H847" s="832" t="s">
        <v>586</v>
      </c>
      <c r="I847" s="832" t="s">
        <v>1629</v>
      </c>
      <c r="J847" s="832" t="s">
        <v>664</v>
      </c>
      <c r="K847" s="832" t="s">
        <v>1630</v>
      </c>
      <c r="L847" s="835">
        <v>0</v>
      </c>
      <c r="M847" s="835">
        <v>0</v>
      </c>
      <c r="N847" s="832">
        <v>14</v>
      </c>
      <c r="O847" s="836">
        <v>9.5</v>
      </c>
      <c r="P847" s="835">
        <v>0</v>
      </c>
      <c r="Q847" s="837"/>
      <c r="R847" s="832">
        <v>10</v>
      </c>
      <c r="S847" s="837">
        <v>0.7142857142857143</v>
      </c>
      <c r="T847" s="836">
        <v>6.5</v>
      </c>
      <c r="U847" s="838">
        <v>0.68421052631578949</v>
      </c>
    </row>
    <row r="848" spans="1:21" ht="14.4" customHeight="1" x14ac:dyDescent="0.3">
      <c r="A848" s="831">
        <v>13</v>
      </c>
      <c r="B848" s="832" t="s">
        <v>1257</v>
      </c>
      <c r="C848" s="832" t="s">
        <v>1263</v>
      </c>
      <c r="D848" s="833" t="s">
        <v>2502</v>
      </c>
      <c r="E848" s="834" t="s">
        <v>1285</v>
      </c>
      <c r="F848" s="832" t="s">
        <v>1258</v>
      </c>
      <c r="G848" s="832" t="s">
        <v>1411</v>
      </c>
      <c r="H848" s="832" t="s">
        <v>586</v>
      </c>
      <c r="I848" s="832" t="s">
        <v>1412</v>
      </c>
      <c r="J848" s="832" t="s">
        <v>1413</v>
      </c>
      <c r="K848" s="832" t="s">
        <v>1414</v>
      </c>
      <c r="L848" s="835">
        <v>55.16</v>
      </c>
      <c r="M848" s="835">
        <v>55.16</v>
      </c>
      <c r="N848" s="832">
        <v>1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13</v>
      </c>
      <c r="B849" s="832" t="s">
        <v>1257</v>
      </c>
      <c r="C849" s="832" t="s">
        <v>1263</v>
      </c>
      <c r="D849" s="833" t="s">
        <v>2502</v>
      </c>
      <c r="E849" s="834" t="s">
        <v>1285</v>
      </c>
      <c r="F849" s="832" t="s">
        <v>1258</v>
      </c>
      <c r="G849" s="832" t="s">
        <v>2171</v>
      </c>
      <c r="H849" s="832" t="s">
        <v>586</v>
      </c>
      <c r="I849" s="832" t="s">
        <v>2217</v>
      </c>
      <c r="J849" s="832" t="s">
        <v>2218</v>
      </c>
      <c r="K849" s="832" t="s">
        <v>803</v>
      </c>
      <c r="L849" s="835">
        <v>0</v>
      </c>
      <c r="M849" s="835">
        <v>0</v>
      </c>
      <c r="N849" s="832">
        <v>1</v>
      </c>
      <c r="O849" s="836">
        <v>0.5</v>
      </c>
      <c r="P849" s="835">
        <v>0</v>
      </c>
      <c r="Q849" s="837"/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13</v>
      </c>
      <c r="B850" s="832" t="s">
        <v>1257</v>
      </c>
      <c r="C850" s="832" t="s">
        <v>1263</v>
      </c>
      <c r="D850" s="833" t="s">
        <v>2502</v>
      </c>
      <c r="E850" s="834" t="s">
        <v>1285</v>
      </c>
      <c r="F850" s="832" t="s">
        <v>1258</v>
      </c>
      <c r="G850" s="832" t="s">
        <v>2171</v>
      </c>
      <c r="H850" s="832" t="s">
        <v>586</v>
      </c>
      <c r="I850" s="832" t="s">
        <v>2173</v>
      </c>
      <c r="J850" s="832" t="s">
        <v>802</v>
      </c>
      <c r="K850" s="832" t="s">
        <v>803</v>
      </c>
      <c r="L850" s="835">
        <v>0</v>
      </c>
      <c r="M850" s="835">
        <v>0</v>
      </c>
      <c r="N850" s="832">
        <v>1</v>
      </c>
      <c r="O850" s="836">
        <v>1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13</v>
      </c>
      <c r="B851" s="832" t="s">
        <v>1257</v>
      </c>
      <c r="C851" s="832" t="s">
        <v>1263</v>
      </c>
      <c r="D851" s="833" t="s">
        <v>2502</v>
      </c>
      <c r="E851" s="834" t="s">
        <v>1285</v>
      </c>
      <c r="F851" s="832" t="s">
        <v>1258</v>
      </c>
      <c r="G851" s="832" t="s">
        <v>1415</v>
      </c>
      <c r="H851" s="832" t="s">
        <v>651</v>
      </c>
      <c r="I851" s="832" t="s">
        <v>1223</v>
      </c>
      <c r="J851" s="832" t="s">
        <v>655</v>
      </c>
      <c r="K851" s="832" t="s">
        <v>1224</v>
      </c>
      <c r="L851" s="835">
        <v>0</v>
      </c>
      <c r="M851" s="835">
        <v>0</v>
      </c>
      <c r="N851" s="832">
        <v>2</v>
      </c>
      <c r="O851" s="836">
        <v>1.5</v>
      </c>
      <c r="P851" s="835">
        <v>0</v>
      </c>
      <c r="Q851" s="837"/>
      <c r="R851" s="832">
        <v>1</v>
      </c>
      <c r="S851" s="837">
        <v>0.5</v>
      </c>
      <c r="T851" s="836">
        <v>0.5</v>
      </c>
      <c r="U851" s="838">
        <v>0.33333333333333331</v>
      </c>
    </row>
    <row r="852" spans="1:21" ht="14.4" customHeight="1" x14ac:dyDescent="0.3">
      <c r="A852" s="831">
        <v>13</v>
      </c>
      <c r="B852" s="832" t="s">
        <v>1257</v>
      </c>
      <c r="C852" s="832" t="s">
        <v>1263</v>
      </c>
      <c r="D852" s="833" t="s">
        <v>2502</v>
      </c>
      <c r="E852" s="834" t="s">
        <v>1285</v>
      </c>
      <c r="F852" s="832" t="s">
        <v>1258</v>
      </c>
      <c r="G852" s="832" t="s">
        <v>1415</v>
      </c>
      <c r="H852" s="832" t="s">
        <v>651</v>
      </c>
      <c r="I852" s="832" t="s">
        <v>1225</v>
      </c>
      <c r="J852" s="832" t="s">
        <v>652</v>
      </c>
      <c r="K852" s="832" t="s">
        <v>1226</v>
      </c>
      <c r="L852" s="835">
        <v>0</v>
      </c>
      <c r="M852" s="835">
        <v>0</v>
      </c>
      <c r="N852" s="832">
        <v>11</v>
      </c>
      <c r="O852" s="836">
        <v>4.5</v>
      </c>
      <c r="P852" s="835">
        <v>0</v>
      </c>
      <c r="Q852" s="837"/>
      <c r="R852" s="832">
        <v>10</v>
      </c>
      <c r="S852" s="837">
        <v>0.90909090909090906</v>
      </c>
      <c r="T852" s="836">
        <v>3.5</v>
      </c>
      <c r="U852" s="838">
        <v>0.77777777777777779</v>
      </c>
    </row>
    <row r="853" spans="1:21" ht="14.4" customHeight="1" x14ac:dyDescent="0.3">
      <c r="A853" s="831">
        <v>13</v>
      </c>
      <c r="B853" s="832" t="s">
        <v>1257</v>
      </c>
      <c r="C853" s="832" t="s">
        <v>1263</v>
      </c>
      <c r="D853" s="833" t="s">
        <v>2502</v>
      </c>
      <c r="E853" s="834" t="s">
        <v>1285</v>
      </c>
      <c r="F853" s="832" t="s">
        <v>1258</v>
      </c>
      <c r="G853" s="832" t="s">
        <v>1415</v>
      </c>
      <c r="H853" s="832" t="s">
        <v>651</v>
      </c>
      <c r="I853" s="832" t="s">
        <v>1227</v>
      </c>
      <c r="J853" s="832" t="s">
        <v>652</v>
      </c>
      <c r="K853" s="832" t="s">
        <v>1228</v>
      </c>
      <c r="L853" s="835">
        <v>0</v>
      </c>
      <c r="M853" s="835">
        <v>0</v>
      </c>
      <c r="N853" s="832">
        <v>2</v>
      </c>
      <c r="O853" s="836">
        <v>1</v>
      </c>
      <c r="P853" s="835">
        <v>0</v>
      </c>
      <c r="Q853" s="837"/>
      <c r="R853" s="832">
        <v>2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13</v>
      </c>
      <c r="B854" s="832" t="s">
        <v>1257</v>
      </c>
      <c r="C854" s="832" t="s">
        <v>1263</v>
      </c>
      <c r="D854" s="833" t="s">
        <v>2502</v>
      </c>
      <c r="E854" s="834" t="s">
        <v>1285</v>
      </c>
      <c r="F854" s="832" t="s">
        <v>1258</v>
      </c>
      <c r="G854" s="832" t="s">
        <v>1420</v>
      </c>
      <c r="H854" s="832" t="s">
        <v>651</v>
      </c>
      <c r="I854" s="832" t="s">
        <v>1421</v>
      </c>
      <c r="J854" s="832" t="s">
        <v>952</v>
      </c>
      <c r="K854" s="832" t="s">
        <v>1422</v>
      </c>
      <c r="L854" s="835">
        <v>154.36000000000001</v>
      </c>
      <c r="M854" s="835">
        <v>3550.2800000000011</v>
      </c>
      <c r="N854" s="832">
        <v>23</v>
      </c>
      <c r="O854" s="836">
        <v>18.5</v>
      </c>
      <c r="P854" s="835">
        <v>2469.7600000000011</v>
      </c>
      <c r="Q854" s="837">
        <v>0.69565217391304357</v>
      </c>
      <c r="R854" s="832">
        <v>16</v>
      </c>
      <c r="S854" s="837">
        <v>0.69565217391304346</v>
      </c>
      <c r="T854" s="836">
        <v>13</v>
      </c>
      <c r="U854" s="838">
        <v>0.70270270270270274</v>
      </c>
    </row>
    <row r="855" spans="1:21" ht="14.4" customHeight="1" x14ac:dyDescent="0.3">
      <c r="A855" s="831">
        <v>13</v>
      </c>
      <c r="B855" s="832" t="s">
        <v>1257</v>
      </c>
      <c r="C855" s="832" t="s">
        <v>1263</v>
      </c>
      <c r="D855" s="833" t="s">
        <v>2502</v>
      </c>
      <c r="E855" s="834" t="s">
        <v>1285</v>
      </c>
      <c r="F855" s="832" t="s">
        <v>1258</v>
      </c>
      <c r="G855" s="832" t="s">
        <v>1420</v>
      </c>
      <c r="H855" s="832" t="s">
        <v>651</v>
      </c>
      <c r="I855" s="832" t="s">
        <v>1423</v>
      </c>
      <c r="J855" s="832" t="s">
        <v>1424</v>
      </c>
      <c r="K855" s="832" t="s">
        <v>1425</v>
      </c>
      <c r="L855" s="835">
        <v>75.73</v>
      </c>
      <c r="M855" s="835">
        <v>984.49000000000012</v>
      </c>
      <c r="N855" s="832">
        <v>13</v>
      </c>
      <c r="O855" s="836">
        <v>9</v>
      </c>
      <c r="P855" s="835">
        <v>984.49000000000012</v>
      </c>
      <c r="Q855" s="837">
        <v>1</v>
      </c>
      <c r="R855" s="832">
        <v>13</v>
      </c>
      <c r="S855" s="837">
        <v>1</v>
      </c>
      <c r="T855" s="836">
        <v>9</v>
      </c>
      <c r="U855" s="838">
        <v>1</v>
      </c>
    </row>
    <row r="856" spans="1:21" ht="14.4" customHeight="1" x14ac:dyDescent="0.3">
      <c r="A856" s="831">
        <v>13</v>
      </c>
      <c r="B856" s="832" t="s">
        <v>1257</v>
      </c>
      <c r="C856" s="832" t="s">
        <v>1263</v>
      </c>
      <c r="D856" s="833" t="s">
        <v>2502</v>
      </c>
      <c r="E856" s="834" t="s">
        <v>1285</v>
      </c>
      <c r="F856" s="832" t="s">
        <v>1258</v>
      </c>
      <c r="G856" s="832" t="s">
        <v>1662</v>
      </c>
      <c r="H856" s="832" t="s">
        <v>651</v>
      </c>
      <c r="I856" s="832" t="s">
        <v>1665</v>
      </c>
      <c r="J856" s="832" t="s">
        <v>1137</v>
      </c>
      <c r="K856" s="832" t="s">
        <v>1666</v>
      </c>
      <c r="L856" s="835">
        <v>49.08</v>
      </c>
      <c r="M856" s="835">
        <v>49.08</v>
      </c>
      <c r="N856" s="832">
        <v>1</v>
      </c>
      <c r="O856" s="836"/>
      <c r="P856" s="835">
        <v>49.08</v>
      </c>
      <c r="Q856" s="837">
        <v>1</v>
      </c>
      <c r="R856" s="832">
        <v>1</v>
      </c>
      <c r="S856" s="837">
        <v>1</v>
      </c>
      <c r="T856" s="836"/>
      <c r="U856" s="838"/>
    </row>
    <row r="857" spans="1:21" ht="14.4" customHeight="1" x14ac:dyDescent="0.3">
      <c r="A857" s="831">
        <v>13</v>
      </c>
      <c r="B857" s="832" t="s">
        <v>1257</v>
      </c>
      <c r="C857" s="832" t="s">
        <v>1263</v>
      </c>
      <c r="D857" s="833" t="s">
        <v>2502</v>
      </c>
      <c r="E857" s="834" t="s">
        <v>1285</v>
      </c>
      <c r="F857" s="832" t="s">
        <v>1258</v>
      </c>
      <c r="G857" s="832" t="s">
        <v>1675</v>
      </c>
      <c r="H857" s="832" t="s">
        <v>586</v>
      </c>
      <c r="I857" s="832" t="s">
        <v>1676</v>
      </c>
      <c r="J857" s="832" t="s">
        <v>1017</v>
      </c>
      <c r="K857" s="832" t="s">
        <v>1018</v>
      </c>
      <c r="L857" s="835">
        <v>107.27</v>
      </c>
      <c r="M857" s="835">
        <v>107.27</v>
      </c>
      <c r="N857" s="832">
        <v>1</v>
      </c>
      <c r="O857" s="836">
        <v>0.5</v>
      </c>
      <c r="P857" s="835">
        <v>107.27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13</v>
      </c>
      <c r="B858" s="832" t="s">
        <v>1257</v>
      </c>
      <c r="C858" s="832" t="s">
        <v>1263</v>
      </c>
      <c r="D858" s="833" t="s">
        <v>2502</v>
      </c>
      <c r="E858" s="834" t="s">
        <v>1291</v>
      </c>
      <c r="F858" s="832" t="s">
        <v>1258</v>
      </c>
      <c r="G858" s="832" t="s">
        <v>2147</v>
      </c>
      <c r="H858" s="832" t="s">
        <v>586</v>
      </c>
      <c r="I858" s="832" t="s">
        <v>2219</v>
      </c>
      <c r="J858" s="832" t="s">
        <v>2220</v>
      </c>
      <c r="K858" s="832" t="s">
        <v>1206</v>
      </c>
      <c r="L858" s="835">
        <v>9.4</v>
      </c>
      <c r="M858" s="835">
        <v>9.4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13</v>
      </c>
      <c r="B859" s="832" t="s">
        <v>1257</v>
      </c>
      <c r="C859" s="832" t="s">
        <v>1263</v>
      </c>
      <c r="D859" s="833" t="s">
        <v>2502</v>
      </c>
      <c r="E859" s="834" t="s">
        <v>1291</v>
      </c>
      <c r="F859" s="832" t="s">
        <v>1258</v>
      </c>
      <c r="G859" s="832" t="s">
        <v>1297</v>
      </c>
      <c r="H859" s="832" t="s">
        <v>586</v>
      </c>
      <c r="I859" s="832" t="s">
        <v>1298</v>
      </c>
      <c r="J859" s="832" t="s">
        <v>1299</v>
      </c>
      <c r="K859" s="832" t="s">
        <v>1300</v>
      </c>
      <c r="L859" s="835">
        <v>75.819999999999993</v>
      </c>
      <c r="M859" s="835">
        <v>75.819999999999993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13</v>
      </c>
      <c r="B860" s="832" t="s">
        <v>1257</v>
      </c>
      <c r="C860" s="832" t="s">
        <v>1263</v>
      </c>
      <c r="D860" s="833" t="s">
        <v>2502</v>
      </c>
      <c r="E860" s="834" t="s">
        <v>1291</v>
      </c>
      <c r="F860" s="832" t="s">
        <v>1258</v>
      </c>
      <c r="G860" s="832" t="s">
        <v>1315</v>
      </c>
      <c r="H860" s="832" t="s">
        <v>586</v>
      </c>
      <c r="I860" s="832" t="s">
        <v>1316</v>
      </c>
      <c r="J860" s="832" t="s">
        <v>642</v>
      </c>
      <c r="K860" s="832" t="s">
        <v>1317</v>
      </c>
      <c r="L860" s="835">
        <v>155.69999999999999</v>
      </c>
      <c r="M860" s="835">
        <v>1089.9000000000001</v>
      </c>
      <c r="N860" s="832">
        <v>7</v>
      </c>
      <c r="O860" s="836">
        <v>2.5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13</v>
      </c>
      <c r="B861" s="832" t="s">
        <v>1257</v>
      </c>
      <c r="C861" s="832" t="s">
        <v>1263</v>
      </c>
      <c r="D861" s="833" t="s">
        <v>2502</v>
      </c>
      <c r="E861" s="834" t="s">
        <v>1291</v>
      </c>
      <c r="F861" s="832" t="s">
        <v>1258</v>
      </c>
      <c r="G861" s="832" t="s">
        <v>1315</v>
      </c>
      <c r="H861" s="832" t="s">
        <v>651</v>
      </c>
      <c r="I861" s="832" t="s">
        <v>1323</v>
      </c>
      <c r="J861" s="832" t="s">
        <v>1321</v>
      </c>
      <c r="K861" s="832" t="s">
        <v>1319</v>
      </c>
      <c r="L861" s="835">
        <v>129.75</v>
      </c>
      <c r="M861" s="835">
        <v>389.25</v>
      </c>
      <c r="N861" s="832">
        <v>3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13</v>
      </c>
      <c r="B862" s="832" t="s">
        <v>1257</v>
      </c>
      <c r="C862" s="832" t="s">
        <v>1263</v>
      </c>
      <c r="D862" s="833" t="s">
        <v>2502</v>
      </c>
      <c r="E862" s="834" t="s">
        <v>1291</v>
      </c>
      <c r="F862" s="832" t="s">
        <v>1258</v>
      </c>
      <c r="G862" s="832" t="s">
        <v>1324</v>
      </c>
      <c r="H862" s="832" t="s">
        <v>586</v>
      </c>
      <c r="I862" s="832" t="s">
        <v>1441</v>
      </c>
      <c r="J862" s="832" t="s">
        <v>1326</v>
      </c>
      <c r="K862" s="832" t="s">
        <v>1149</v>
      </c>
      <c r="L862" s="835">
        <v>170.52</v>
      </c>
      <c r="M862" s="835">
        <v>1875.7200000000003</v>
      </c>
      <c r="N862" s="832">
        <v>11</v>
      </c>
      <c r="O862" s="836">
        <v>3</v>
      </c>
      <c r="P862" s="835">
        <v>1193.6400000000001</v>
      </c>
      <c r="Q862" s="837">
        <v>0.63636363636363635</v>
      </c>
      <c r="R862" s="832">
        <v>7</v>
      </c>
      <c r="S862" s="837">
        <v>0.63636363636363635</v>
      </c>
      <c r="T862" s="836">
        <v>1.5</v>
      </c>
      <c r="U862" s="838">
        <v>0.5</v>
      </c>
    </row>
    <row r="863" spans="1:21" ht="14.4" customHeight="1" x14ac:dyDescent="0.3">
      <c r="A863" s="831">
        <v>13</v>
      </c>
      <c r="B863" s="832" t="s">
        <v>1257</v>
      </c>
      <c r="C863" s="832" t="s">
        <v>1263</v>
      </c>
      <c r="D863" s="833" t="s">
        <v>2502</v>
      </c>
      <c r="E863" s="834" t="s">
        <v>1291</v>
      </c>
      <c r="F863" s="832" t="s">
        <v>1258</v>
      </c>
      <c r="G863" s="832" t="s">
        <v>1328</v>
      </c>
      <c r="H863" s="832" t="s">
        <v>651</v>
      </c>
      <c r="I863" s="832" t="s">
        <v>1147</v>
      </c>
      <c r="J863" s="832" t="s">
        <v>1148</v>
      </c>
      <c r="K863" s="832" t="s">
        <v>1149</v>
      </c>
      <c r="L863" s="835">
        <v>170.52</v>
      </c>
      <c r="M863" s="835">
        <v>682.08</v>
      </c>
      <c r="N863" s="832">
        <v>4</v>
      </c>
      <c r="O863" s="836">
        <v>2</v>
      </c>
      <c r="P863" s="835">
        <v>682.08</v>
      </c>
      <c r="Q863" s="837">
        <v>1</v>
      </c>
      <c r="R863" s="832">
        <v>4</v>
      </c>
      <c r="S863" s="837">
        <v>1</v>
      </c>
      <c r="T863" s="836">
        <v>2</v>
      </c>
      <c r="U863" s="838">
        <v>1</v>
      </c>
    </row>
    <row r="864" spans="1:21" ht="14.4" customHeight="1" x14ac:dyDescent="0.3">
      <c r="A864" s="831">
        <v>13</v>
      </c>
      <c r="B864" s="832" t="s">
        <v>1257</v>
      </c>
      <c r="C864" s="832" t="s">
        <v>1263</v>
      </c>
      <c r="D864" s="833" t="s">
        <v>2502</v>
      </c>
      <c r="E864" s="834" t="s">
        <v>1291</v>
      </c>
      <c r="F864" s="832" t="s">
        <v>1258</v>
      </c>
      <c r="G864" s="832" t="s">
        <v>1328</v>
      </c>
      <c r="H864" s="832" t="s">
        <v>651</v>
      </c>
      <c r="I864" s="832" t="s">
        <v>1329</v>
      </c>
      <c r="J864" s="832" t="s">
        <v>1148</v>
      </c>
      <c r="K864" s="832" t="s">
        <v>1327</v>
      </c>
      <c r="L864" s="835">
        <v>85.27</v>
      </c>
      <c r="M864" s="835">
        <v>85.27</v>
      </c>
      <c r="N864" s="832">
        <v>1</v>
      </c>
      <c r="O864" s="836">
        <v>0.5</v>
      </c>
      <c r="P864" s="835">
        <v>85.27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13</v>
      </c>
      <c r="B865" s="832" t="s">
        <v>1257</v>
      </c>
      <c r="C865" s="832" t="s">
        <v>1263</v>
      </c>
      <c r="D865" s="833" t="s">
        <v>2502</v>
      </c>
      <c r="E865" s="834" t="s">
        <v>1291</v>
      </c>
      <c r="F865" s="832" t="s">
        <v>1258</v>
      </c>
      <c r="G865" s="832" t="s">
        <v>1328</v>
      </c>
      <c r="H865" s="832" t="s">
        <v>651</v>
      </c>
      <c r="I865" s="832" t="s">
        <v>1912</v>
      </c>
      <c r="J865" s="832" t="s">
        <v>1148</v>
      </c>
      <c r="K865" s="832" t="s">
        <v>1913</v>
      </c>
      <c r="L865" s="835">
        <v>272.83</v>
      </c>
      <c r="M865" s="835">
        <v>5456.5999999999995</v>
      </c>
      <c r="N865" s="832">
        <v>20</v>
      </c>
      <c r="O865" s="836">
        <v>7.5</v>
      </c>
      <c r="P865" s="835">
        <v>5456.5999999999995</v>
      </c>
      <c r="Q865" s="837">
        <v>1</v>
      </c>
      <c r="R865" s="832">
        <v>20</v>
      </c>
      <c r="S865" s="837">
        <v>1</v>
      </c>
      <c r="T865" s="836">
        <v>7.5</v>
      </c>
      <c r="U865" s="838">
        <v>1</v>
      </c>
    </row>
    <row r="866" spans="1:21" ht="14.4" customHeight="1" x14ac:dyDescent="0.3">
      <c r="A866" s="831">
        <v>13</v>
      </c>
      <c r="B866" s="832" t="s">
        <v>1257</v>
      </c>
      <c r="C866" s="832" t="s">
        <v>1263</v>
      </c>
      <c r="D866" s="833" t="s">
        <v>2502</v>
      </c>
      <c r="E866" s="834" t="s">
        <v>1291</v>
      </c>
      <c r="F866" s="832" t="s">
        <v>1258</v>
      </c>
      <c r="G866" s="832" t="s">
        <v>1584</v>
      </c>
      <c r="H866" s="832" t="s">
        <v>651</v>
      </c>
      <c r="I866" s="832" t="s">
        <v>2221</v>
      </c>
      <c r="J866" s="832" t="s">
        <v>922</v>
      </c>
      <c r="K866" s="832" t="s">
        <v>2222</v>
      </c>
      <c r="L866" s="835">
        <v>117.55</v>
      </c>
      <c r="M866" s="835">
        <v>235.1</v>
      </c>
      <c r="N866" s="832">
        <v>2</v>
      </c>
      <c r="O866" s="836">
        <v>1.5</v>
      </c>
      <c r="P866" s="835">
        <v>235.1</v>
      </c>
      <c r="Q866" s="837">
        <v>1</v>
      </c>
      <c r="R866" s="832">
        <v>2</v>
      </c>
      <c r="S866" s="837">
        <v>1</v>
      </c>
      <c r="T866" s="836">
        <v>1.5</v>
      </c>
      <c r="U866" s="838">
        <v>1</v>
      </c>
    </row>
    <row r="867" spans="1:21" ht="14.4" customHeight="1" x14ac:dyDescent="0.3">
      <c r="A867" s="831">
        <v>13</v>
      </c>
      <c r="B867" s="832" t="s">
        <v>1257</v>
      </c>
      <c r="C867" s="832" t="s">
        <v>1263</v>
      </c>
      <c r="D867" s="833" t="s">
        <v>2502</v>
      </c>
      <c r="E867" s="834" t="s">
        <v>1291</v>
      </c>
      <c r="F867" s="832" t="s">
        <v>1258</v>
      </c>
      <c r="G867" s="832" t="s">
        <v>1584</v>
      </c>
      <c r="H867" s="832" t="s">
        <v>651</v>
      </c>
      <c r="I867" s="832" t="s">
        <v>1239</v>
      </c>
      <c r="J867" s="832" t="s">
        <v>922</v>
      </c>
      <c r="K867" s="832" t="s">
        <v>1240</v>
      </c>
      <c r="L867" s="835">
        <v>58.77</v>
      </c>
      <c r="M867" s="835">
        <v>3584.9699999999993</v>
      </c>
      <c r="N867" s="832">
        <v>61</v>
      </c>
      <c r="O867" s="836">
        <v>36</v>
      </c>
      <c r="P867" s="835">
        <v>2468.3399999999997</v>
      </c>
      <c r="Q867" s="837">
        <v>0.68852459016393441</v>
      </c>
      <c r="R867" s="832">
        <v>42</v>
      </c>
      <c r="S867" s="837">
        <v>0.68852459016393441</v>
      </c>
      <c r="T867" s="836">
        <v>24</v>
      </c>
      <c r="U867" s="838">
        <v>0.66666666666666663</v>
      </c>
    </row>
    <row r="868" spans="1:21" ht="14.4" customHeight="1" x14ac:dyDescent="0.3">
      <c r="A868" s="831">
        <v>13</v>
      </c>
      <c r="B868" s="832" t="s">
        <v>1257</v>
      </c>
      <c r="C868" s="832" t="s">
        <v>1263</v>
      </c>
      <c r="D868" s="833" t="s">
        <v>2502</v>
      </c>
      <c r="E868" s="834" t="s">
        <v>1291</v>
      </c>
      <c r="F868" s="832" t="s">
        <v>1258</v>
      </c>
      <c r="G868" s="832" t="s">
        <v>1584</v>
      </c>
      <c r="H868" s="832" t="s">
        <v>651</v>
      </c>
      <c r="I868" s="832" t="s">
        <v>1917</v>
      </c>
      <c r="J868" s="832" t="s">
        <v>922</v>
      </c>
      <c r="K868" s="832" t="s">
        <v>1916</v>
      </c>
      <c r="L868" s="835">
        <v>176.32</v>
      </c>
      <c r="M868" s="835">
        <v>528.96</v>
      </c>
      <c r="N868" s="832">
        <v>3</v>
      </c>
      <c r="O868" s="836">
        <v>2</v>
      </c>
      <c r="P868" s="835">
        <v>176.32</v>
      </c>
      <c r="Q868" s="837">
        <v>0.33333333333333331</v>
      </c>
      <c r="R868" s="832">
        <v>1</v>
      </c>
      <c r="S868" s="837">
        <v>0.33333333333333331</v>
      </c>
      <c r="T868" s="836">
        <v>0.5</v>
      </c>
      <c r="U868" s="838">
        <v>0.25</v>
      </c>
    </row>
    <row r="869" spans="1:21" ht="14.4" customHeight="1" x14ac:dyDescent="0.3">
      <c r="A869" s="831">
        <v>13</v>
      </c>
      <c r="B869" s="832" t="s">
        <v>1257</v>
      </c>
      <c r="C869" s="832" t="s">
        <v>1263</v>
      </c>
      <c r="D869" s="833" t="s">
        <v>2502</v>
      </c>
      <c r="E869" s="834" t="s">
        <v>1291</v>
      </c>
      <c r="F869" s="832" t="s">
        <v>1258</v>
      </c>
      <c r="G869" s="832" t="s">
        <v>1442</v>
      </c>
      <c r="H869" s="832" t="s">
        <v>586</v>
      </c>
      <c r="I869" s="832" t="s">
        <v>1443</v>
      </c>
      <c r="J869" s="832" t="s">
        <v>1444</v>
      </c>
      <c r="K869" s="832" t="s">
        <v>1445</v>
      </c>
      <c r="L869" s="835">
        <v>58.86</v>
      </c>
      <c r="M869" s="835">
        <v>58.86</v>
      </c>
      <c r="N869" s="832">
        <v>1</v>
      </c>
      <c r="O869" s="836">
        <v>1</v>
      </c>
      <c r="P869" s="835">
        <v>58.86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13</v>
      </c>
      <c r="B870" s="832" t="s">
        <v>1257</v>
      </c>
      <c r="C870" s="832" t="s">
        <v>1263</v>
      </c>
      <c r="D870" s="833" t="s">
        <v>2502</v>
      </c>
      <c r="E870" s="834" t="s">
        <v>1291</v>
      </c>
      <c r="F870" s="832" t="s">
        <v>1258</v>
      </c>
      <c r="G870" s="832" t="s">
        <v>1342</v>
      </c>
      <c r="H870" s="832" t="s">
        <v>586</v>
      </c>
      <c r="I870" s="832" t="s">
        <v>1446</v>
      </c>
      <c r="J870" s="832" t="s">
        <v>1351</v>
      </c>
      <c r="K870" s="832" t="s">
        <v>1447</v>
      </c>
      <c r="L870" s="835">
        <v>29.39</v>
      </c>
      <c r="M870" s="835">
        <v>235.11999999999995</v>
      </c>
      <c r="N870" s="832">
        <v>8</v>
      </c>
      <c r="O870" s="836">
        <v>4.5</v>
      </c>
      <c r="P870" s="835">
        <v>205.72999999999996</v>
      </c>
      <c r="Q870" s="837">
        <v>0.875</v>
      </c>
      <c r="R870" s="832">
        <v>7</v>
      </c>
      <c r="S870" s="837">
        <v>0.875</v>
      </c>
      <c r="T870" s="836">
        <v>4</v>
      </c>
      <c r="U870" s="838">
        <v>0.88888888888888884</v>
      </c>
    </row>
    <row r="871" spans="1:21" ht="14.4" customHeight="1" x14ac:dyDescent="0.3">
      <c r="A871" s="831">
        <v>13</v>
      </c>
      <c r="B871" s="832" t="s">
        <v>1257</v>
      </c>
      <c r="C871" s="832" t="s">
        <v>1263</v>
      </c>
      <c r="D871" s="833" t="s">
        <v>2502</v>
      </c>
      <c r="E871" s="834" t="s">
        <v>1291</v>
      </c>
      <c r="F871" s="832" t="s">
        <v>1258</v>
      </c>
      <c r="G871" s="832" t="s">
        <v>1342</v>
      </c>
      <c r="H871" s="832" t="s">
        <v>586</v>
      </c>
      <c r="I871" s="832" t="s">
        <v>1448</v>
      </c>
      <c r="J871" s="832" t="s">
        <v>1351</v>
      </c>
      <c r="K871" s="832" t="s">
        <v>1449</v>
      </c>
      <c r="L871" s="835">
        <v>58.77</v>
      </c>
      <c r="M871" s="835">
        <v>176.31</v>
      </c>
      <c r="N871" s="832">
        <v>3</v>
      </c>
      <c r="O871" s="836">
        <v>1.5</v>
      </c>
      <c r="P871" s="835">
        <v>58.77</v>
      </c>
      <c r="Q871" s="837">
        <v>0.33333333333333337</v>
      </c>
      <c r="R871" s="832">
        <v>1</v>
      </c>
      <c r="S871" s="837">
        <v>0.33333333333333331</v>
      </c>
      <c r="T871" s="836">
        <v>0.5</v>
      </c>
      <c r="U871" s="838">
        <v>0.33333333333333331</v>
      </c>
    </row>
    <row r="872" spans="1:21" ht="14.4" customHeight="1" x14ac:dyDescent="0.3">
      <c r="A872" s="831">
        <v>13</v>
      </c>
      <c r="B872" s="832" t="s">
        <v>1257</v>
      </c>
      <c r="C872" s="832" t="s">
        <v>1263</v>
      </c>
      <c r="D872" s="833" t="s">
        <v>2502</v>
      </c>
      <c r="E872" s="834" t="s">
        <v>1291</v>
      </c>
      <c r="F872" s="832" t="s">
        <v>1258</v>
      </c>
      <c r="G872" s="832" t="s">
        <v>1342</v>
      </c>
      <c r="H872" s="832" t="s">
        <v>586</v>
      </c>
      <c r="I872" s="832" t="s">
        <v>1350</v>
      </c>
      <c r="J872" s="832" t="s">
        <v>1351</v>
      </c>
      <c r="K872" s="832" t="s">
        <v>1352</v>
      </c>
      <c r="L872" s="835">
        <v>11.75</v>
      </c>
      <c r="M872" s="835">
        <v>141</v>
      </c>
      <c r="N872" s="832">
        <v>12</v>
      </c>
      <c r="O872" s="836">
        <v>7</v>
      </c>
      <c r="P872" s="835">
        <v>70.5</v>
      </c>
      <c r="Q872" s="837">
        <v>0.5</v>
      </c>
      <c r="R872" s="832">
        <v>6</v>
      </c>
      <c r="S872" s="837">
        <v>0.5</v>
      </c>
      <c r="T872" s="836">
        <v>3</v>
      </c>
      <c r="U872" s="838">
        <v>0.42857142857142855</v>
      </c>
    </row>
    <row r="873" spans="1:21" ht="14.4" customHeight="1" x14ac:dyDescent="0.3">
      <c r="A873" s="831">
        <v>13</v>
      </c>
      <c r="B873" s="832" t="s">
        <v>1257</v>
      </c>
      <c r="C873" s="832" t="s">
        <v>1263</v>
      </c>
      <c r="D873" s="833" t="s">
        <v>2502</v>
      </c>
      <c r="E873" s="834" t="s">
        <v>1291</v>
      </c>
      <c r="F873" s="832" t="s">
        <v>1258</v>
      </c>
      <c r="G873" s="832" t="s">
        <v>1342</v>
      </c>
      <c r="H873" s="832" t="s">
        <v>586</v>
      </c>
      <c r="I873" s="832" t="s">
        <v>1452</v>
      </c>
      <c r="J873" s="832" t="s">
        <v>1351</v>
      </c>
      <c r="K873" s="832" t="s">
        <v>1453</v>
      </c>
      <c r="L873" s="835">
        <v>23.51</v>
      </c>
      <c r="M873" s="835">
        <v>141.06</v>
      </c>
      <c r="N873" s="832">
        <v>6</v>
      </c>
      <c r="O873" s="836">
        <v>5</v>
      </c>
      <c r="P873" s="835">
        <v>94.04</v>
      </c>
      <c r="Q873" s="837">
        <v>0.66666666666666674</v>
      </c>
      <c r="R873" s="832">
        <v>4</v>
      </c>
      <c r="S873" s="837">
        <v>0.66666666666666663</v>
      </c>
      <c r="T873" s="836">
        <v>3.5</v>
      </c>
      <c r="U873" s="838">
        <v>0.7</v>
      </c>
    </row>
    <row r="874" spans="1:21" ht="14.4" customHeight="1" x14ac:dyDescent="0.3">
      <c r="A874" s="831">
        <v>13</v>
      </c>
      <c r="B874" s="832" t="s">
        <v>1257</v>
      </c>
      <c r="C874" s="832" t="s">
        <v>1263</v>
      </c>
      <c r="D874" s="833" t="s">
        <v>2502</v>
      </c>
      <c r="E874" s="834" t="s">
        <v>1291</v>
      </c>
      <c r="F874" s="832" t="s">
        <v>1258</v>
      </c>
      <c r="G874" s="832" t="s">
        <v>1342</v>
      </c>
      <c r="H874" s="832" t="s">
        <v>651</v>
      </c>
      <c r="I874" s="832" t="s">
        <v>1353</v>
      </c>
      <c r="J874" s="832" t="s">
        <v>1354</v>
      </c>
      <c r="K874" s="832" t="s">
        <v>1355</v>
      </c>
      <c r="L874" s="835">
        <v>58.77</v>
      </c>
      <c r="M874" s="835">
        <v>117.54</v>
      </c>
      <c r="N874" s="832">
        <v>2</v>
      </c>
      <c r="O874" s="836">
        <v>1</v>
      </c>
      <c r="P874" s="835">
        <v>117.54</v>
      </c>
      <c r="Q874" s="837">
        <v>1</v>
      </c>
      <c r="R874" s="832">
        <v>2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13</v>
      </c>
      <c r="B875" s="832" t="s">
        <v>1257</v>
      </c>
      <c r="C875" s="832" t="s">
        <v>1263</v>
      </c>
      <c r="D875" s="833" t="s">
        <v>2502</v>
      </c>
      <c r="E875" s="834" t="s">
        <v>1291</v>
      </c>
      <c r="F875" s="832" t="s">
        <v>1258</v>
      </c>
      <c r="G875" s="832" t="s">
        <v>1342</v>
      </c>
      <c r="H875" s="832" t="s">
        <v>651</v>
      </c>
      <c r="I875" s="832" t="s">
        <v>1454</v>
      </c>
      <c r="J875" s="832" t="s">
        <v>1354</v>
      </c>
      <c r="K875" s="832" t="s">
        <v>1455</v>
      </c>
      <c r="L875" s="835">
        <v>176.32</v>
      </c>
      <c r="M875" s="835">
        <v>176.32</v>
      </c>
      <c r="N875" s="832">
        <v>1</v>
      </c>
      <c r="O875" s="836">
        <v>0.5</v>
      </c>
      <c r="P875" s="835">
        <v>176.32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13</v>
      </c>
      <c r="B876" s="832" t="s">
        <v>1257</v>
      </c>
      <c r="C876" s="832" t="s">
        <v>1263</v>
      </c>
      <c r="D876" s="833" t="s">
        <v>2502</v>
      </c>
      <c r="E876" s="834" t="s">
        <v>1291</v>
      </c>
      <c r="F876" s="832" t="s">
        <v>1258</v>
      </c>
      <c r="G876" s="832" t="s">
        <v>1360</v>
      </c>
      <c r="H876" s="832" t="s">
        <v>586</v>
      </c>
      <c r="I876" s="832" t="s">
        <v>1361</v>
      </c>
      <c r="J876" s="832" t="s">
        <v>679</v>
      </c>
      <c r="K876" s="832" t="s">
        <v>1362</v>
      </c>
      <c r="L876" s="835">
        <v>85.15</v>
      </c>
      <c r="M876" s="835">
        <v>340.6</v>
      </c>
      <c r="N876" s="832">
        <v>4</v>
      </c>
      <c r="O876" s="836">
        <v>2.5</v>
      </c>
      <c r="P876" s="835">
        <v>340.6</v>
      </c>
      <c r="Q876" s="837">
        <v>1</v>
      </c>
      <c r="R876" s="832">
        <v>4</v>
      </c>
      <c r="S876" s="837">
        <v>1</v>
      </c>
      <c r="T876" s="836">
        <v>2.5</v>
      </c>
      <c r="U876" s="838">
        <v>1</v>
      </c>
    </row>
    <row r="877" spans="1:21" ht="14.4" customHeight="1" x14ac:dyDescent="0.3">
      <c r="A877" s="831">
        <v>13</v>
      </c>
      <c r="B877" s="832" t="s">
        <v>1257</v>
      </c>
      <c r="C877" s="832" t="s">
        <v>1263</v>
      </c>
      <c r="D877" s="833" t="s">
        <v>2502</v>
      </c>
      <c r="E877" s="834" t="s">
        <v>1291</v>
      </c>
      <c r="F877" s="832" t="s">
        <v>1258</v>
      </c>
      <c r="G877" s="832" t="s">
        <v>1360</v>
      </c>
      <c r="H877" s="832" t="s">
        <v>586</v>
      </c>
      <c r="I877" s="832" t="s">
        <v>1363</v>
      </c>
      <c r="J877" s="832" t="s">
        <v>840</v>
      </c>
      <c r="K877" s="832" t="s">
        <v>1364</v>
      </c>
      <c r="L877" s="835">
        <v>147.85</v>
      </c>
      <c r="M877" s="835">
        <v>1626.35</v>
      </c>
      <c r="N877" s="832">
        <v>11</v>
      </c>
      <c r="O877" s="836">
        <v>6</v>
      </c>
      <c r="P877" s="835">
        <v>1182.8</v>
      </c>
      <c r="Q877" s="837">
        <v>0.72727272727272729</v>
      </c>
      <c r="R877" s="832">
        <v>8</v>
      </c>
      <c r="S877" s="837">
        <v>0.72727272727272729</v>
      </c>
      <c r="T877" s="836">
        <v>4.5</v>
      </c>
      <c r="U877" s="838">
        <v>0.75</v>
      </c>
    </row>
    <row r="878" spans="1:21" ht="14.4" customHeight="1" x14ac:dyDescent="0.3">
      <c r="A878" s="831">
        <v>13</v>
      </c>
      <c r="B878" s="832" t="s">
        <v>1257</v>
      </c>
      <c r="C878" s="832" t="s">
        <v>1263</v>
      </c>
      <c r="D878" s="833" t="s">
        <v>2502</v>
      </c>
      <c r="E878" s="834" t="s">
        <v>1291</v>
      </c>
      <c r="F878" s="832" t="s">
        <v>1258</v>
      </c>
      <c r="G878" s="832" t="s">
        <v>1365</v>
      </c>
      <c r="H878" s="832" t="s">
        <v>586</v>
      </c>
      <c r="I878" s="832" t="s">
        <v>1366</v>
      </c>
      <c r="J878" s="832" t="s">
        <v>1367</v>
      </c>
      <c r="K878" s="832" t="s">
        <v>1368</v>
      </c>
      <c r="L878" s="835">
        <v>0</v>
      </c>
      <c r="M878" s="835">
        <v>0</v>
      </c>
      <c r="N878" s="832">
        <v>9</v>
      </c>
      <c r="O878" s="836">
        <v>8.5</v>
      </c>
      <c r="P878" s="835">
        <v>0</v>
      </c>
      <c r="Q878" s="837"/>
      <c r="R878" s="832">
        <v>6</v>
      </c>
      <c r="S878" s="837">
        <v>0.66666666666666663</v>
      </c>
      <c r="T878" s="836">
        <v>6</v>
      </c>
      <c r="U878" s="838">
        <v>0.70588235294117652</v>
      </c>
    </row>
    <row r="879" spans="1:21" ht="14.4" customHeight="1" x14ac:dyDescent="0.3">
      <c r="A879" s="831">
        <v>13</v>
      </c>
      <c r="B879" s="832" t="s">
        <v>1257</v>
      </c>
      <c r="C879" s="832" t="s">
        <v>1263</v>
      </c>
      <c r="D879" s="833" t="s">
        <v>2502</v>
      </c>
      <c r="E879" s="834" t="s">
        <v>1291</v>
      </c>
      <c r="F879" s="832" t="s">
        <v>1258</v>
      </c>
      <c r="G879" s="832" t="s">
        <v>1365</v>
      </c>
      <c r="H879" s="832" t="s">
        <v>586</v>
      </c>
      <c r="I879" s="832" t="s">
        <v>1369</v>
      </c>
      <c r="J879" s="832" t="s">
        <v>804</v>
      </c>
      <c r="K879" s="832" t="s">
        <v>805</v>
      </c>
      <c r="L879" s="835">
        <v>42.05</v>
      </c>
      <c r="M879" s="835">
        <v>84.1</v>
      </c>
      <c r="N879" s="832">
        <v>2</v>
      </c>
      <c r="O879" s="836">
        <v>1.5</v>
      </c>
      <c r="P879" s="835">
        <v>42.05</v>
      </c>
      <c r="Q879" s="837">
        <v>0.5</v>
      </c>
      <c r="R879" s="832">
        <v>1</v>
      </c>
      <c r="S879" s="837">
        <v>0.5</v>
      </c>
      <c r="T879" s="836">
        <v>1</v>
      </c>
      <c r="U879" s="838">
        <v>0.66666666666666663</v>
      </c>
    </row>
    <row r="880" spans="1:21" ht="14.4" customHeight="1" x14ac:dyDescent="0.3">
      <c r="A880" s="831">
        <v>13</v>
      </c>
      <c r="B880" s="832" t="s">
        <v>1257</v>
      </c>
      <c r="C880" s="832" t="s">
        <v>1263</v>
      </c>
      <c r="D880" s="833" t="s">
        <v>2502</v>
      </c>
      <c r="E880" s="834" t="s">
        <v>1291</v>
      </c>
      <c r="F880" s="832" t="s">
        <v>1258</v>
      </c>
      <c r="G880" s="832" t="s">
        <v>1373</v>
      </c>
      <c r="H880" s="832" t="s">
        <v>586</v>
      </c>
      <c r="I880" s="832" t="s">
        <v>1374</v>
      </c>
      <c r="J880" s="832" t="s">
        <v>1375</v>
      </c>
      <c r="K880" s="832" t="s">
        <v>1376</v>
      </c>
      <c r="L880" s="835">
        <v>93.49</v>
      </c>
      <c r="M880" s="835">
        <v>467.44999999999993</v>
      </c>
      <c r="N880" s="832">
        <v>5</v>
      </c>
      <c r="O880" s="836">
        <v>1.5</v>
      </c>
      <c r="P880" s="835">
        <v>280.46999999999997</v>
      </c>
      <c r="Q880" s="837">
        <v>0.6</v>
      </c>
      <c r="R880" s="832">
        <v>3</v>
      </c>
      <c r="S880" s="837">
        <v>0.6</v>
      </c>
      <c r="T880" s="836">
        <v>0.5</v>
      </c>
      <c r="U880" s="838">
        <v>0.33333333333333331</v>
      </c>
    </row>
    <row r="881" spans="1:21" ht="14.4" customHeight="1" x14ac:dyDescent="0.3">
      <c r="A881" s="831">
        <v>13</v>
      </c>
      <c r="B881" s="832" t="s">
        <v>1257</v>
      </c>
      <c r="C881" s="832" t="s">
        <v>1263</v>
      </c>
      <c r="D881" s="833" t="s">
        <v>2502</v>
      </c>
      <c r="E881" s="834" t="s">
        <v>1291</v>
      </c>
      <c r="F881" s="832" t="s">
        <v>1258</v>
      </c>
      <c r="G881" s="832" t="s">
        <v>1377</v>
      </c>
      <c r="H881" s="832" t="s">
        <v>586</v>
      </c>
      <c r="I881" s="832" t="s">
        <v>1380</v>
      </c>
      <c r="J881" s="832" t="s">
        <v>705</v>
      </c>
      <c r="K881" s="832" t="s">
        <v>1381</v>
      </c>
      <c r="L881" s="835">
        <v>159.16999999999999</v>
      </c>
      <c r="M881" s="835">
        <v>7958.5000000000018</v>
      </c>
      <c r="N881" s="832">
        <v>50</v>
      </c>
      <c r="O881" s="836">
        <v>32.5</v>
      </c>
      <c r="P881" s="835">
        <v>6207.6300000000019</v>
      </c>
      <c r="Q881" s="837">
        <v>0.78</v>
      </c>
      <c r="R881" s="832">
        <v>39</v>
      </c>
      <c r="S881" s="837">
        <v>0.78</v>
      </c>
      <c r="T881" s="836">
        <v>24</v>
      </c>
      <c r="U881" s="838">
        <v>0.7384615384615385</v>
      </c>
    </row>
    <row r="882" spans="1:21" ht="14.4" customHeight="1" x14ac:dyDescent="0.3">
      <c r="A882" s="831">
        <v>13</v>
      </c>
      <c r="B882" s="832" t="s">
        <v>1257</v>
      </c>
      <c r="C882" s="832" t="s">
        <v>1263</v>
      </c>
      <c r="D882" s="833" t="s">
        <v>2502</v>
      </c>
      <c r="E882" s="834" t="s">
        <v>1291</v>
      </c>
      <c r="F882" s="832" t="s">
        <v>1258</v>
      </c>
      <c r="G882" s="832" t="s">
        <v>1754</v>
      </c>
      <c r="H882" s="832" t="s">
        <v>586</v>
      </c>
      <c r="I882" s="832" t="s">
        <v>2223</v>
      </c>
      <c r="J882" s="832" t="s">
        <v>2224</v>
      </c>
      <c r="K882" s="832" t="s">
        <v>1240</v>
      </c>
      <c r="L882" s="835">
        <v>132</v>
      </c>
      <c r="M882" s="835">
        <v>132</v>
      </c>
      <c r="N882" s="832">
        <v>1</v>
      </c>
      <c r="O882" s="836">
        <v>0.5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13</v>
      </c>
      <c r="B883" s="832" t="s">
        <v>1257</v>
      </c>
      <c r="C883" s="832" t="s">
        <v>1263</v>
      </c>
      <c r="D883" s="833" t="s">
        <v>2502</v>
      </c>
      <c r="E883" s="834" t="s">
        <v>1291</v>
      </c>
      <c r="F883" s="832" t="s">
        <v>1258</v>
      </c>
      <c r="G883" s="832" t="s">
        <v>2225</v>
      </c>
      <c r="H883" s="832" t="s">
        <v>586</v>
      </c>
      <c r="I883" s="832" t="s">
        <v>2226</v>
      </c>
      <c r="J883" s="832" t="s">
        <v>2227</v>
      </c>
      <c r="K883" s="832" t="s">
        <v>2228</v>
      </c>
      <c r="L883" s="835">
        <v>0</v>
      </c>
      <c r="M883" s="835">
        <v>0</v>
      </c>
      <c r="N883" s="832">
        <v>1</v>
      </c>
      <c r="O883" s="836">
        <v>0.5</v>
      </c>
      <c r="P883" s="835">
        <v>0</v>
      </c>
      <c r="Q883" s="837"/>
      <c r="R883" s="832">
        <v>1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13</v>
      </c>
      <c r="B884" s="832" t="s">
        <v>1257</v>
      </c>
      <c r="C884" s="832" t="s">
        <v>1263</v>
      </c>
      <c r="D884" s="833" t="s">
        <v>2502</v>
      </c>
      <c r="E884" s="834" t="s">
        <v>1291</v>
      </c>
      <c r="F884" s="832" t="s">
        <v>1258</v>
      </c>
      <c r="G884" s="832" t="s">
        <v>1382</v>
      </c>
      <c r="H884" s="832" t="s">
        <v>586</v>
      </c>
      <c r="I884" s="832" t="s">
        <v>1383</v>
      </c>
      <c r="J884" s="832" t="s">
        <v>1384</v>
      </c>
      <c r="K884" s="832" t="s">
        <v>1385</v>
      </c>
      <c r="L884" s="835">
        <v>121.07</v>
      </c>
      <c r="M884" s="835">
        <v>3147.8199999999988</v>
      </c>
      <c r="N884" s="832">
        <v>26</v>
      </c>
      <c r="O884" s="836">
        <v>16.5</v>
      </c>
      <c r="P884" s="835">
        <v>2179.2599999999993</v>
      </c>
      <c r="Q884" s="837">
        <v>0.6923076923076924</v>
      </c>
      <c r="R884" s="832">
        <v>18</v>
      </c>
      <c r="S884" s="837">
        <v>0.69230769230769229</v>
      </c>
      <c r="T884" s="836">
        <v>11.5</v>
      </c>
      <c r="U884" s="838">
        <v>0.69696969696969702</v>
      </c>
    </row>
    <row r="885" spans="1:21" ht="14.4" customHeight="1" x14ac:dyDescent="0.3">
      <c r="A885" s="831">
        <v>13</v>
      </c>
      <c r="B885" s="832" t="s">
        <v>1257</v>
      </c>
      <c r="C885" s="832" t="s">
        <v>1263</v>
      </c>
      <c r="D885" s="833" t="s">
        <v>2502</v>
      </c>
      <c r="E885" s="834" t="s">
        <v>1291</v>
      </c>
      <c r="F885" s="832" t="s">
        <v>1258</v>
      </c>
      <c r="G885" s="832" t="s">
        <v>2152</v>
      </c>
      <c r="H885" s="832" t="s">
        <v>586</v>
      </c>
      <c r="I885" s="832" t="s">
        <v>2229</v>
      </c>
      <c r="J885" s="832" t="s">
        <v>2230</v>
      </c>
      <c r="K885" s="832" t="s">
        <v>2231</v>
      </c>
      <c r="L885" s="835">
        <v>0</v>
      </c>
      <c r="M885" s="835">
        <v>0</v>
      </c>
      <c r="N885" s="832">
        <v>1</v>
      </c>
      <c r="O885" s="836">
        <v>1</v>
      </c>
      <c r="P885" s="835"/>
      <c r="Q885" s="837"/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13</v>
      </c>
      <c r="B886" s="832" t="s">
        <v>1257</v>
      </c>
      <c r="C886" s="832" t="s">
        <v>1263</v>
      </c>
      <c r="D886" s="833" t="s">
        <v>2502</v>
      </c>
      <c r="E886" s="834" t="s">
        <v>1291</v>
      </c>
      <c r="F886" s="832" t="s">
        <v>1258</v>
      </c>
      <c r="G886" s="832" t="s">
        <v>1478</v>
      </c>
      <c r="H886" s="832" t="s">
        <v>586</v>
      </c>
      <c r="I886" s="832" t="s">
        <v>1481</v>
      </c>
      <c r="J886" s="832" t="s">
        <v>1024</v>
      </c>
      <c r="K886" s="832" t="s">
        <v>1482</v>
      </c>
      <c r="L886" s="835">
        <v>89.91</v>
      </c>
      <c r="M886" s="835">
        <v>359.64</v>
      </c>
      <c r="N886" s="832">
        <v>4</v>
      </c>
      <c r="O886" s="836">
        <v>2</v>
      </c>
      <c r="P886" s="835">
        <v>269.73</v>
      </c>
      <c r="Q886" s="837">
        <v>0.75000000000000011</v>
      </c>
      <c r="R886" s="832">
        <v>3</v>
      </c>
      <c r="S886" s="837">
        <v>0.75</v>
      </c>
      <c r="T886" s="836">
        <v>1.5</v>
      </c>
      <c r="U886" s="838">
        <v>0.75</v>
      </c>
    </row>
    <row r="887" spans="1:21" ht="14.4" customHeight="1" x14ac:dyDescent="0.3">
      <c r="A887" s="831">
        <v>13</v>
      </c>
      <c r="B887" s="832" t="s">
        <v>1257</v>
      </c>
      <c r="C887" s="832" t="s">
        <v>1263</v>
      </c>
      <c r="D887" s="833" t="s">
        <v>2502</v>
      </c>
      <c r="E887" s="834" t="s">
        <v>1291</v>
      </c>
      <c r="F887" s="832" t="s">
        <v>1258</v>
      </c>
      <c r="G887" s="832" t="s">
        <v>2036</v>
      </c>
      <c r="H887" s="832" t="s">
        <v>586</v>
      </c>
      <c r="I887" s="832" t="s">
        <v>2232</v>
      </c>
      <c r="J887" s="832" t="s">
        <v>2233</v>
      </c>
      <c r="K887" s="832" t="s">
        <v>2234</v>
      </c>
      <c r="L887" s="835">
        <v>1235.6300000000001</v>
      </c>
      <c r="M887" s="835">
        <v>2471.2600000000002</v>
      </c>
      <c r="N887" s="832">
        <v>2</v>
      </c>
      <c r="O887" s="836">
        <v>1.5</v>
      </c>
      <c r="P887" s="835">
        <v>2471.2600000000002</v>
      </c>
      <c r="Q887" s="837">
        <v>1</v>
      </c>
      <c r="R887" s="832">
        <v>2</v>
      </c>
      <c r="S887" s="837">
        <v>1</v>
      </c>
      <c r="T887" s="836">
        <v>1.5</v>
      </c>
      <c r="U887" s="838">
        <v>1</v>
      </c>
    </row>
    <row r="888" spans="1:21" ht="14.4" customHeight="1" x14ac:dyDescent="0.3">
      <c r="A888" s="831">
        <v>13</v>
      </c>
      <c r="B888" s="832" t="s">
        <v>1257</v>
      </c>
      <c r="C888" s="832" t="s">
        <v>1263</v>
      </c>
      <c r="D888" s="833" t="s">
        <v>2502</v>
      </c>
      <c r="E888" s="834" t="s">
        <v>1291</v>
      </c>
      <c r="F888" s="832" t="s">
        <v>1258</v>
      </c>
      <c r="G888" s="832" t="s">
        <v>1386</v>
      </c>
      <c r="H888" s="832" t="s">
        <v>586</v>
      </c>
      <c r="I888" s="832" t="s">
        <v>1387</v>
      </c>
      <c r="J888" s="832" t="s">
        <v>1388</v>
      </c>
      <c r="K888" s="832" t="s">
        <v>1389</v>
      </c>
      <c r="L888" s="835">
        <v>111.72</v>
      </c>
      <c r="M888" s="835">
        <v>1340.64</v>
      </c>
      <c r="N888" s="832">
        <v>12</v>
      </c>
      <c r="O888" s="836">
        <v>4</v>
      </c>
      <c r="P888" s="835">
        <v>1117.2</v>
      </c>
      <c r="Q888" s="837">
        <v>0.83333333333333326</v>
      </c>
      <c r="R888" s="832">
        <v>10</v>
      </c>
      <c r="S888" s="837">
        <v>0.83333333333333337</v>
      </c>
      <c r="T888" s="836">
        <v>3.5</v>
      </c>
      <c r="U888" s="838">
        <v>0.875</v>
      </c>
    </row>
    <row r="889" spans="1:21" ht="14.4" customHeight="1" x14ac:dyDescent="0.3">
      <c r="A889" s="831">
        <v>13</v>
      </c>
      <c r="B889" s="832" t="s">
        <v>1257</v>
      </c>
      <c r="C889" s="832" t="s">
        <v>1263</v>
      </c>
      <c r="D889" s="833" t="s">
        <v>2502</v>
      </c>
      <c r="E889" s="834" t="s">
        <v>1291</v>
      </c>
      <c r="F889" s="832" t="s">
        <v>1258</v>
      </c>
      <c r="G889" s="832" t="s">
        <v>1386</v>
      </c>
      <c r="H889" s="832" t="s">
        <v>586</v>
      </c>
      <c r="I889" s="832" t="s">
        <v>2111</v>
      </c>
      <c r="J889" s="832" t="s">
        <v>1388</v>
      </c>
      <c r="K889" s="832" t="s">
        <v>2112</v>
      </c>
      <c r="L889" s="835">
        <v>131.66999999999999</v>
      </c>
      <c r="M889" s="835">
        <v>131.66999999999999</v>
      </c>
      <c r="N889" s="832">
        <v>1</v>
      </c>
      <c r="O889" s="836">
        <v>1</v>
      </c>
      <c r="P889" s="835">
        <v>131.66999999999999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13</v>
      </c>
      <c r="B890" s="832" t="s">
        <v>1257</v>
      </c>
      <c r="C890" s="832" t="s">
        <v>1263</v>
      </c>
      <c r="D890" s="833" t="s">
        <v>2502</v>
      </c>
      <c r="E890" s="834" t="s">
        <v>1291</v>
      </c>
      <c r="F890" s="832" t="s">
        <v>1258</v>
      </c>
      <c r="G890" s="832" t="s">
        <v>1386</v>
      </c>
      <c r="H890" s="832" t="s">
        <v>586</v>
      </c>
      <c r="I890" s="832" t="s">
        <v>1483</v>
      </c>
      <c r="J890" s="832" t="s">
        <v>1388</v>
      </c>
      <c r="K890" s="832" t="s">
        <v>1389</v>
      </c>
      <c r="L890" s="835">
        <v>111.72</v>
      </c>
      <c r="M890" s="835">
        <v>223.44</v>
      </c>
      <c r="N890" s="832">
        <v>2</v>
      </c>
      <c r="O890" s="836">
        <v>0.5</v>
      </c>
      <c r="P890" s="835">
        <v>223.44</v>
      </c>
      <c r="Q890" s="837">
        <v>1</v>
      </c>
      <c r="R890" s="832">
        <v>2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13</v>
      </c>
      <c r="B891" s="832" t="s">
        <v>1257</v>
      </c>
      <c r="C891" s="832" t="s">
        <v>1263</v>
      </c>
      <c r="D891" s="833" t="s">
        <v>2502</v>
      </c>
      <c r="E891" s="834" t="s">
        <v>1291</v>
      </c>
      <c r="F891" s="832" t="s">
        <v>1258</v>
      </c>
      <c r="G891" s="832" t="s">
        <v>1840</v>
      </c>
      <c r="H891" s="832" t="s">
        <v>586</v>
      </c>
      <c r="I891" s="832" t="s">
        <v>1841</v>
      </c>
      <c r="J891" s="832" t="s">
        <v>1842</v>
      </c>
      <c r="K891" s="832" t="s">
        <v>1843</v>
      </c>
      <c r="L891" s="835">
        <v>132.97999999999999</v>
      </c>
      <c r="M891" s="835">
        <v>797.87999999999988</v>
      </c>
      <c r="N891" s="832">
        <v>6</v>
      </c>
      <c r="O891" s="836">
        <v>1.5</v>
      </c>
      <c r="P891" s="835">
        <v>797.87999999999988</v>
      </c>
      <c r="Q891" s="837">
        <v>1</v>
      </c>
      <c r="R891" s="832">
        <v>6</v>
      </c>
      <c r="S891" s="837">
        <v>1</v>
      </c>
      <c r="T891" s="836">
        <v>1.5</v>
      </c>
      <c r="U891" s="838">
        <v>1</v>
      </c>
    </row>
    <row r="892" spans="1:21" ht="14.4" customHeight="1" x14ac:dyDescent="0.3">
      <c r="A892" s="831">
        <v>13</v>
      </c>
      <c r="B892" s="832" t="s">
        <v>1257</v>
      </c>
      <c r="C892" s="832" t="s">
        <v>1263</v>
      </c>
      <c r="D892" s="833" t="s">
        <v>2502</v>
      </c>
      <c r="E892" s="834" t="s">
        <v>1291</v>
      </c>
      <c r="F892" s="832" t="s">
        <v>1258</v>
      </c>
      <c r="G892" s="832" t="s">
        <v>1390</v>
      </c>
      <c r="H892" s="832" t="s">
        <v>586</v>
      </c>
      <c r="I892" s="832" t="s">
        <v>1391</v>
      </c>
      <c r="J892" s="832" t="s">
        <v>1392</v>
      </c>
      <c r="K892" s="832" t="s">
        <v>1393</v>
      </c>
      <c r="L892" s="835">
        <v>73.989999999999995</v>
      </c>
      <c r="M892" s="835">
        <v>221.96999999999997</v>
      </c>
      <c r="N892" s="832">
        <v>3</v>
      </c>
      <c r="O892" s="836">
        <v>2.5</v>
      </c>
      <c r="P892" s="835">
        <v>147.97999999999999</v>
      </c>
      <c r="Q892" s="837">
        <v>0.66666666666666674</v>
      </c>
      <c r="R892" s="832">
        <v>2</v>
      </c>
      <c r="S892" s="837">
        <v>0.66666666666666663</v>
      </c>
      <c r="T892" s="836">
        <v>1.5</v>
      </c>
      <c r="U892" s="838">
        <v>0.6</v>
      </c>
    </row>
    <row r="893" spans="1:21" ht="14.4" customHeight="1" x14ac:dyDescent="0.3">
      <c r="A893" s="831">
        <v>13</v>
      </c>
      <c r="B893" s="832" t="s">
        <v>1257</v>
      </c>
      <c r="C893" s="832" t="s">
        <v>1263</v>
      </c>
      <c r="D893" s="833" t="s">
        <v>2502</v>
      </c>
      <c r="E893" s="834" t="s">
        <v>1291</v>
      </c>
      <c r="F893" s="832" t="s">
        <v>1258</v>
      </c>
      <c r="G893" s="832" t="s">
        <v>2235</v>
      </c>
      <c r="H893" s="832" t="s">
        <v>586</v>
      </c>
      <c r="I893" s="832" t="s">
        <v>2236</v>
      </c>
      <c r="J893" s="832" t="s">
        <v>2237</v>
      </c>
      <c r="K893" s="832" t="s">
        <v>2238</v>
      </c>
      <c r="L893" s="835">
        <v>48.92</v>
      </c>
      <c r="M893" s="835">
        <v>48.92</v>
      </c>
      <c r="N893" s="832">
        <v>1</v>
      </c>
      <c r="O893" s="836">
        <v>1</v>
      </c>
      <c r="P893" s="835">
        <v>48.92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13</v>
      </c>
      <c r="B894" s="832" t="s">
        <v>1257</v>
      </c>
      <c r="C894" s="832" t="s">
        <v>1263</v>
      </c>
      <c r="D894" s="833" t="s">
        <v>2502</v>
      </c>
      <c r="E894" s="834" t="s">
        <v>1291</v>
      </c>
      <c r="F894" s="832" t="s">
        <v>1258</v>
      </c>
      <c r="G894" s="832" t="s">
        <v>1800</v>
      </c>
      <c r="H894" s="832" t="s">
        <v>586</v>
      </c>
      <c r="I894" s="832" t="s">
        <v>1932</v>
      </c>
      <c r="J894" s="832" t="s">
        <v>1933</v>
      </c>
      <c r="K894" s="832" t="s">
        <v>1934</v>
      </c>
      <c r="L894" s="835">
        <v>176.32</v>
      </c>
      <c r="M894" s="835">
        <v>176.32</v>
      </c>
      <c r="N894" s="832">
        <v>1</v>
      </c>
      <c r="O894" s="836">
        <v>0.5</v>
      </c>
      <c r="P894" s="835">
        <v>176.32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13</v>
      </c>
      <c r="B895" s="832" t="s">
        <v>1257</v>
      </c>
      <c r="C895" s="832" t="s">
        <v>1263</v>
      </c>
      <c r="D895" s="833" t="s">
        <v>2502</v>
      </c>
      <c r="E895" s="834" t="s">
        <v>1291</v>
      </c>
      <c r="F895" s="832" t="s">
        <v>1258</v>
      </c>
      <c r="G895" s="832" t="s">
        <v>2192</v>
      </c>
      <c r="H895" s="832" t="s">
        <v>586</v>
      </c>
      <c r="I895" s="832" t="s">
        <v>2193</v>
      </c>
      <c r="J895" s="832" t="s">
        <v>2194</v>
      </c>
      <c r="K895" s="832" t="s">
        <v>1104</v>
      </c>
      <c r="L895" s="835">
        <v>38.56</v>
      </c>
      <c r="M895" s="835">
        <v>77.12</v>
      </c>
      <c r="N895" s="832">
        <v>2</v>
      </c>
      <c r="O895" s="836">
        <v>1.5</v>
      </c>
      <c r="P895" s="835">
        <v>38.56</v>
      </c>
      <c r="Q895" s="837">
        <v>0.5</v>
      </c>
      <c r="R895" s="832">
        <v>1</v>
      </c>
      <c r="S895" s="837">
        <v>0.5</v>
      </c>
      <c r="T895" s="836">
        <v>1</v>
      </c>
      <c r="U895" s="838">
        <v>0.66666666666666663</v>
      </c>
    </row>
    <row r="896" spans="1:21" ht="14.4" customHeight="1" x14ac:dyDescent="0.3">
      <c r="A896" s="831">
        <v>13</v>
      </c>
      <c r="B896" s="832" t="s">
        <v>1257</v>
      </c>
      <c r="C896" s="832" t="s">
        <v>1263</v>
      </c>
      <c r="D896" s="833" t="s">
        <v>2502</v>
      </c>
      <c r="E896" s="834" t="s">
        <v>1291</v>
      </c>
      <c r="F896" s="832" t="s">
        <v>1258</v>
      </c>
      <c r="G896" s="832" t="s">
        <v>2051</v>
      </c>
      <c r="H896" s="832" t="s">
        <v>651</v>
      </c>
      <c r="I896" s="832" t="s">
        <v>1125</v>
      </c>
      <c r="J896" s="832" t="s">
        <v>862</v>
      </c>
      <c r="K896" s="832" t="s">
        <v>1126</v>
      </c>
      <c r="L896" s="835">
        <v>13.37</v>
      </c>
      <c r="M896" s="835">
        <v>106.96</v>
      </c>
      <c r="N896" s="832">
        <v>8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13</v>
      </c>
      <c r="B897" s="832" t="s">
        <v>1257</v>
      </c>
      <c r="C897" s="832" t="s">
        <v>1263</v>
      </c>
      <c r="D897" s="833" t="s">
        <v>2502</v>
      </c>
      <c r="E897" s="834" t="s">
        <v>1291</v>
      </c>
      <c r="F897" s="832" t="s">
        <v>1258</v>
      </c>
      <c r="G897" s="832" t="s">
        <v>1394</v>
      </c>
      <c r="H897" s="832" t="s">
        <v>651</v>
      </c>
      <c r="I897" s="832" t="s">
        <v>1395</v>
      </c>
      <c r="J897" s="832" t="s">
        <v>1396</v>
      </c>
      <c r="K897" s="832" t="s">
        <v>1397</v>
      </c>
      <c r="L897" s="835">
        <v>141.25</v>
      </c>
      <c r="M897" s="835">
        <v>7345</v>
      </c>
      <c r="N897" s="832">
        <v>52</v>
      </c>
      <c r="O897" s="836">
        <v>28</v>
      </c>
      <c r="P897" s="835">
        <v>5085</v>
      </c>
      <c r="Q897" s="837">
        <v>0.69230769230769229</v>
      </c>
      <c r="R897" s="832">
        <v>36</v>
      </c>
      <c r="S897" s="837">
        <v>0.69230769230769229</v>
      </c>
      <c r="T897" s="836">
        <v>19</v>
      </c>
      <c r="U897" s="838">
        <v>0.6785714285714286</v>
      </c>
    </row>
    <row r="898" spans="1:21" ht="14.4" customHeight="1" x14ac:dyDescent="0.3">
      <c r="A898" s="831">
        <v>13</v>
      </c>
      <c r="B898" s="832" t="s">
        <v>1257</v>
      </c>
      <c r="C898" s="832" t="s">
        <v>1263</v>
      </c>
      <c r="D898" s="833" t="s">
        <v>2502</v>
      </c>
      <c r="E898" s="834" t="s">
        <v>1291</v>
      </c>
      <c r="F898" s="832" t="s">
        <v>1258</v>
      </c>
      <c r="G898" s="832" t="s">
        <v>1394</v>
      </c>
      <c r="H898" s="832" t="s">
        <v>586</v>
      </c>
      <c r="I898" s="832" t="s">
        <v>1806</v>
      </c>
      <c r="J898" s="832" t="s">
        <v>1396</v>
      </c>
      <c r="K898" s="832" t="s">
        <v>1807</v>
      </c>
      <c r="L898" s="835">
        <v>423.75</v>
      </c>
      <c r="M898" s="835">
        <v>847.5</v>
      </c>
      <c r="N898" s="832">
        <v>2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13</v>
      </c>
      <c r="B899" s="832" t="s">
        <v>1257</v>
      </c>
      <c r="C899" s="832" t="s">
        <v>1263</v>
      </c>
      <c r="D899" s="833" t="s">
        <v>2502</v>
      </c>
      <c r="E899" s="834" t="s">
        <v>1291</v>
      </c>
      <c r="F899" s="832" t="s">
        <v>1258</v>
      </c>
      <c r="G899" s="832" t="s">
        <v>1616</v>
      </c>
      <c r="H899" s="832" t="s">
        <v>586</v>
      </c>
      <c r="I899" s="832" t="s">
        <v>2239</v>
      </c>
      <c r="J899" s="832" t="s">
        <v>2240</v>
      </c>
      <c r="K899" s="832" t="s">
        <v>2241</v>
      </c>
      <c r="L899" s="835">
        <v>69.59</v>
      </c>
      <c r="M899" s="835">
        <v>208.77</v>
      </c>
      <c r="N899" s="832">
        <v>3</v>
      </c>
      <c r="O899" s="836">
        <v>2.5</v>
      </c>
      <c r="P899" s="835">
        <v>139.18</v>
      </c>
      <c r="Q899" s="837">
        <v>0.66666666666666663</v>
      </c>
      <c r="R899" s="832">
        <v>2</v>
      </c>
      <c r="S899" s="837">
        <v>0.66666666666666663</v>
      </c>
      <c r="T899" s="836">
        <v>1.5</v>
      </c>
      <c r="U899" s="838">
        <v>0.6</v>
      </c>
    </row>
    <row r="900" spans="1:21" ht="14.4" customHeight="1" x14ac:dyDescent="0.3">
      <c r="A900" s="831">
        <v>13</v>
      </c>
      <c r="B900" s="832" t="s">
        <v>1257</v>
      </c>
      <c r="C900" s="832" t="s">
        <v>1263</v>
      </c>
      <c r="D900" s="833" t="s">
        <v>2502</v>
      </c>
      <c r="E900" s="834" t="s">
        <v>1291</v>
      </c>
      <c r="F900" s="832" t="s">
        <v>1258</v>
      </c>
      <c r="G900" s="832" t="s">
        <v>1492</v>
      </c>
      <c r="H900" s="832" t="s">
        <v>586</v>
      </c>
      <c r="I900" s="832" t="s">
        <v>1623</v>
      </c>
      <c r="J900" s="832" t="s">
        <v>633</v>
      </c>
      <c r="K900" s="832" t="s">
        <v>1624</v>
      </c>
      <c r="L900" s="835">
        <v>35.25</v>
      </c>
      <c r="M900" s="835">
        <v>35.25</v>
      </c>
      <c r="N900" s="832">
        <v>1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13</v>
      </c>
      <c r="B901" s="832" t="s">
        <v>1257</v>
      </c>
      <c r="C901" s="832" t="s">
        <v>1263</v>
      </c>
      <c r="D901" s="833" t="s">
        <v>2502</v>
      </c>
      <c r="E901" s="834" t="s">
        <v>1291</v>
      </c>
      <c r="F901" s="832" t="s">
        <v>1258</v>
      </c>
      <c r="G901" s="832" t="s">
        <v>1402</v>
      </c>
      <c r="H901" s="832" t="s">
        <v>586</v>
      </c>
      <c r="I901" s="832" t="s">
        <v>1940</v>
      </c>
      <c r="J901" s="832" t="s">
        <v>745</v>
      </c>
      <c r="K901" s="832" t="s">
        <v>1941</v>
      </c>
      <c r="L901" s="835">
        <v>32.25</v>
      </c>
      <c r="M901" s="835">
        <v>96.75</v>
      </c>
      <c r="N901" s="832">
        <v>3</v>
      </c>
      <c r="O901" s="836">
        <v>2.5</v>
      </c>
      <c r="P901" s="835">
        <v>96.75</v>
      </c>
      <c r="Q901" s="837">
        <v>1</v>
      </c>
      <c r="R901" s="832">
        <v>3</v>
      </c>
      <c r="S901" s="837">
        <v>1</v>
      </c>
      <c r="T901" s="836">
        <v>2.5</v>
      </c>
      <c r="U901" s="838">
        <v>1</v>
      </c>
    </row>
    <row r="902" spans="1:21" ht="14.4" customHeight="1" x14ac:dyDescent="0.3">
      <c r="A902" s="831">
        <v>13</v>
      </c>
      <c r="B902" s="832" t="s">
        <v>1257</v>
      </c>
      <c r="C902" s="832" t="s">
        <v>1263</v>
      </c>
      <c r="D902" s="833" t="s">
        <v>2502</v>
      </c>
      <c r="E902" s="834" t="s">
        <v>1291</v>
      </c>
      <c r="F902" s="832" t="s">
        <v>1258</v>
      </c>
      <c r="G902" s="832" t="s">
        <v>1402</v>
      </c>
      <c r="H902" s="832" t="s">
        <v>586</v>
      </c>
      <c r="I902" s="832" t="s">
        <v>1769</v>
      </c>
      <c r="J902" s="832" t="s">
        <v>745</v>
      </c>
      <c r="K902" s="832" t="s">
        <v>1770</v>
      </c>
      <c r="L902" s="835">
        <v>103.67</v>
      </c>
      <c r="M902" s="835">
        <v>207.34</v>
      </c>
      <c r="N902" s="832">
        <v>2</v>
      </c>
      <c r="O902" s="836">
        <v>1.5</v>
      </c>
      <c r="P902" s="835">
        <v>103.67</v>
      </c>
      <c r="Q902" s="837">
        <v>0.5</v>
      </c>
      <c r="R902" s="832">
        <v>1</v>
      </c>
      <c r="S902" s="837">
        <v>0.5</v>
      </c>
      <c r="T902" s="836">
        <v>0.5</v>
      </c>
      <c r="U902" s="838">
        <v>0.33333333333333331</v>
      </c>
    </row>
    <row r="903" spans="1:21" ht="14.4" customHeight="1" x14ac:dyDescent="0.3">
      <c r="A903" s="831">
        <v>13</v>
      </c>
      <c r="B903" s="832" t="s">
        <v>1257</v>
      </c>
      <c r="C903" s="832" t="s">
        <v>1263</v>
      </c>
      <c r="D903" s="833" t="s">
        <v>2502</v>
      </c>
      <c r="E903" s="834" t="s">
        <v>1291</v>
      </c>
      <c r="F903" s="832" t="s">
        <v>1258</v>
      </c>
      <c r="G903" s="832" t="s">
        <v>1402</v>
      </c>
      <c r="H903" s="832" t="s">
        <v>586</v>
      </c>
      <c r="I903" s="832" t="s">
        <v>1403</v>
      </c>
      <c r="J903" s="832" t="s">
        <v>745</v>
      </c>
      <c r="K903" s="832" t="s">
        <v>1404</v>
      </c>
      <c r="L903" s="835">
        <v>32.25</v>
      </c>
      <c r="M903" s="835">
        <v>32.25</v>
      </c>
      <c r="N903" s="832">
        <v>1</v>
      </c>
      <c r="O903" s="836">
        <v>0.5</v>
      </c>
      <c r="P903" s="835">
        <v>32.25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13</v>
      </c>
      <c r="B904" s="832" t="s">
        <v>1257</v>
      </c>
      <c r="C904" s="832" t="s">
        <v>1263</v>
      </c>
      <c r="D904" s="833" t="s">
        <v>2502</v>
      </c>
      <c r="E904" s="834" t="s">
        <v>1291</v>
      </c>
      <c r="F904" s="832" t="s">
        <v>1258</v>
      </c>
      <c r="G904" s="832" t="s">
        <v>1402</v>
      </c>
      <c r="H904" s="832" t="s">
        <v>586</v>
      </c>
      <c r="I904" s="832" t="s">
        <v>1505</v>
      </c>
      <c r="J904" s="832" t="s">
        <v>745</v>
      </c>
      <c r="K904" s="832" t="s">
        <v>1506</v>
      </c>
      <c r="L904" s="835">
        <v>103.67</v>
      </c>
      <c r="M904" s="835">
        <v>311.01</v>
      </c>
      <c r="N904" s="832">
        <v>3</v>
      </c>
      <c r="O904" s="836">
        <v>2.5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13</v>
      </c>
      <c r="B905" s="832" t="s">
        <v>1257</v>
      </c>
      <c r="C905" s="832" t="s">
        <v>1263</v>
      </c>
      <c r="D905" s="833" t="s">
        <v>2502</v>
      </c>
      <c r="E905" s="834" t="s">
        <v>1291</v>
      </c>
      <c r="F905" s="832" t="s">
        <v>1258</v>
      </c>
      <c r="G905" s="832" t="s">
        <v>1402</v>
      </c>
      <c r="H905" s="832" t="s">
        <v>586</v>
      </c>
      <c r="I905" s="832" t="s">
        <v>2242</v>
      </c>
      <c r="J905" s="832" t="s">
        <v>745</v>
      </c>
      <c r="K905" s="832" t="s">
        <v>1506</v>
      </c>
      <c r="L905" s="835">
        <v>103.67</v>
      </c>
      <c r="M905" s="835">
        <v>311.01</v>
      </c>
      <c r="N905" s="832">
        <v>3</v>
      </c>
      <c r="O905" s="836">
        <v>2.5</v>
      </c>
      <c r="P905" s="835">
        <v>103.67</v>
      </c>
      <c r="Q905" s="837">
        <v>0.33333333333333337</v>
      </c>
      <c r="R905" s="832">
        <v>1</v>
      </c>
      <c r="S905" s="837">
        <v>0.33333333333333331</v>
      </c>
      <c r="T905" s="836">
        <v>1</v>
      </c>
      <c r="U905" s="838">
        <v>0.4</v>
      </c>
    </row>
    <row r="906" spans="1:21" ht="14.4" customHeight="1" x14ac:dyDescent="0.3">
      <c r="A906" s="831">
        <v>13</v>
      </c>
      <c r="B906" s="832" t="s">
        <v>1257</v>
      </c>
      <c r="C906" s="832" t="s">
        <v>1263</v>
      </c>
      <c r="D906" s="833" t="s">
        <v>2502</v>
      </c>
      <c r="E906" s="834" t="s">
        <v>1291</v>
      </c>
      <c r="F906" s="832" t="s">
        <v>1258</v>
      </c>
      <c r="G906" s="832" t="s">
        <v>1402</v>
      </c>
      <c r="H906" s="832" t="s">
        <v>586</v>
      </c>
      <c r="I906" s="832" t="s">
        <v>1942</v>
      </c>
      <c r="J906" s="832" t="s">
        <v>745</v>
      </c>
      <c r="K906" s="832" t="s">
        <v>1404</v>
      </c>
      <c r="L906" s="835">
        <v>32.25</v>
      </c>
      <c r="M906" s="835">
        <v>32.25</v>
      </c>
      <c r="N906" s="832">
        <v>1</v>
      </c>
      <c r="O906" s="836">
        <v>0.5</v>
      </c>
      <c r="P906" s="835">
        <v>32.25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13</v>
      </c>
      <c r="B907" s="832" t="s">
        <v>1257</v>
      </c>
      <c r="C907" s="832" t="s">
        <v>1263</v>
      </c>
      <c r="D907" s="833" t="s">
        <v>2502</v>
      </c>
      <c r="E907" s="834" t="s">
        <v>1291</v>
      </c>
      <c r="F907" s="832" t="s">
        <v>1258</v>
      </c>
      <c r="G907" s="832" t="s">
        <v>2054</v>
      </c>
      <c r="H907" s="832" t="s">
        <v>586</v>
      </c>
      <c r="I907" s="832" t="s">
        <v>2243</v>
      </c>
      <c r="J907" s="832" t="s">
        <v>2244</v>
      </c>
      <c r="K907" s="832" t="s">
        <v>2245</v>
      </c>
      <c r="L907" s="835">
        <v>115.18</v>
      </c>
      <c r="M907" s="835">
        <v>115.18</v>
      </c>
      <c r="N907" s="832">
        <v>1</v>
      </c>
      <c r="O907" s="836">
        <v>1</v>
      </c>
      <c r="P907" s="835">
        <v>115.18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13</v>
      </c>
      <c r="B908" s="832" t="s">
        <v>1257</v>
      </c>
      <c r="C908" s="832" t="s">
        <v>1263</v>
      </c>
      <c r="D908" s="833" t="s">
        <v>2502</v>
      </c>
      <c r="E908" s="834" t="s">
        <v>1291</v>
      </c>
      <c r="F908" s="832" t="s">
        <v>1258</v>
      </c>
      <c r="G908" s="832" t="s">
        <v>1513</v>
      </c>
      <c r="H908" s="832" t="s">
        <v>586</v>
      </c>
      <c r="I908" s="832" t="s">
        <v>1514</v>
      </c>
      <c r="J908" s="832" t="s">
        <v>619</v>
      </c>
      <c r="K908" s="832" t="s">
        <v>1515</v>
      </c>
      <c r="L908" s="835">
        <v>127.91</v>
      </c>
      <c r="M908" s="835">
        <v>127.91</v>
      </c>
      <c r="N908" s="832">
        <v>1</v>
      </c>
      <c r="O908" s="836">
        <v>0.5</v>
      </c>
      <c r="P908" s="835">
        <v>127.91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13</v>
      </c>
      <c r="B909" s="832" t="s">
        <v>1257</v>
      </c>
      <c r="C909" s="832" t="s">
        <v>1263</v>
      </c>
      <c r="D909" s="833" t="s">
        <v>2502</v>
      </c>
      <c r="E909" s="834" t="s">
        <v>1291</v>
      </c>
      <c r="F909" s="832" t="s">
        <v>1258</v>
      </c>
      <c r="G909" s="832" t="s">
        <v>1516</v>
      </c>
      <c r="H909" s="832" t="s">
        <v>586</v>
      </c>
      <c r="I909" s="832" t="s">
        <v>1520</v>
      </c>
      <c r="J909" s="832" t="s">
        <v>1518</v>
      </c>
      <c r="K909" s="832" t="s">
        <v>1521</v>
      </c>
      <c r="L909" s="835">
        <v>87.67</v>
      </c>
      <c r="M909" s="835">
        <v>175.34</v>
      </c>
      <c r="N909" s="832">
        <v>2</v>
      </c>
      <c r="O909" s="836">
        <v>1</v>
      </c>
      <c r="P909" s="835">
        <v>175.34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13</v>
      </c>
      <c r="B910" s="832" t="s">
        <v>1257</v>
      </c>
      <c r="C910" s="832" t="s">
        <v>1263</v>
      </c>
      <c r="D910" s="833" t="s">
        <v>2502</v>
      </c>
      <c r="E910" s="834" t="s">
        <v>1291</v>
      </c>
      <c r="F910" s="832" t="s">
        <v>1258</v>
      </c>
      <c r="G910" s="832" t="s">
        <v>1771</v>
      </c>
      <c r="H910" s="832" t="s">
        <v>586</v>
      </c>
      <c r="I910" s="832" t="s">
        <v>2246</v>
      </c>
      <c r="J910" s="832" t="s">
        <v>797</v>
      </c>
      <c r="K910" s="832" t="s">
        <v>2247</v>
      </c>
      <c r="L910" s="835">
        <v>108.88</v>
      </c>
      <c r="M910" s="835">
        <v>217.76</v>
      </c>
      <c r="N910" s="832">
        <v>2</v>
      </c>
      <c r="O910" s="836">
        <v>2</v>
      </c>
      <c r="P910" s="835">
        <v>108.88</v>
      </c>
      <c r="Q910" s="837">
        <v>0.5</v>
      </c>
      <c r="R910" s="832">
        <v>1</v>
      </c>
      <c r="S910" s="837">
        <v>0.5</v>
      </c>
      <c r="T910" s="836">
        <v>1</v>
      </c>
      <c r="U910" s="838">
        <v>0.5</v>
      </c>
    </row>
    <row r="911" spans="1:21" ht="14.4" customHeight="1" x14ac:dyDescent="0.3">
      <c r="A911" s="831">
        <v>13</v>
      </c>
      <c r="B911" s="832" t="s">
        <v>1257</v>
      </c>
      <c r="C911" s="832" t="s">
        <v>1263</v>
      </c>
      <c r="D911" s="833" t="s">
        <v>2502</v>
      </c>
      <c r="E911" s="834" t="s">
        <v>1291</v>
      </c>
      <c r="F911" s="832" t="s">
        <v>1258</v>
      </c>
      <c r="G911" s="832" t="s">
        <v>1634</v>
      </c>
      <c r="H911" s="832" t="s">
        <v>651</v>
      </c>
      <c r="I911" s="832" t="s">
        <v>1187</v>
      </c>
      <c r="J911" s="832" t="s">
        <v>826</v>
      </c>
      <c r="K911" s="832" t="s">
        <v>828</v>
      </c>
      <c r="L911" s="835">
        <v>0</v>
      </c>
      <c r="M911" s="835">
        <v>0</v>
      </c>
      <c r="N911" s="832">
        <v>1</v>
      </c>
      <c r="O911" s="836">
        <v>1</v>
      </c>
      <c r="P911" s="835"/>
      <c r="Q911" s="837"/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13</v>
      </c>
      <c r="B912" s="832" t="s">
        <v>1257</v>
      </c>
      <c r="C912" s="832" t="s">
        <v>1263</v>
      </c>
      <c r="D912" s="833" t="s">
        <v>2502</v>
      </c>
      <c r="E912" s="834" t="s">
        <v>1291</v>
      </c>
      <c r="F912" s="832" t="s">
        <v>1258</v>
      </c>
      <c r="G912" s="832" t="s">
        <v>1411</v>
      </c>
      <c r="H912" s="832" t="s">
        <v>586</v>
      </c>
      <c r="I912" s="832" t="s">
        <v>1780</v>
      </c>
      <c r="J912" s="832" t="s">
        <v>1413</v>
      </c>
      <c r="K912" s="832" t="s">
        <v>1781</v>
      </c>
      <c r="L912" s="835">
        <v>98.2</v>
      </c>
      <c r="M912" s="835">
        <v>294.60000000000002</v>
      </c>
      <c r="N912" s="832">
        <v>3</v>
      </c>
      <c r="O912" s="836">
        <v>2.5</v>
      </c>
      <c r="P912" s="835">
        <v>98.2</v>
      </c>
      <c r="Q912" s="837">
        <v>0.33333333333333331</v>
      </c>
      <c r="R912" s="832">
        <v>1</v>
      </c>
      <c r="S912" s="837">
        <v>0.33333333333333331</v>
      </c>
      <c r="T912" s="836">
        <v>1</v>
      </c>
      <c r="U912" s="838">
        <v>0.4</v>
      </c>
    </row>
    <row r="913" spans="1:21" ht="14.4" customHeight="1" x14ac:dyDescent="0.3">
      <c r="A913" s="831">
        <v>13</v>
      </c>
      <c r="B913" s="832" t="s">
        <v>1257</v>
      </c>
      <c r="C913" s="832" t="s">
        <v>1263</v>
      </c>
      <c r="D913" s="833" t="s">
        <v>2502</v>
      </c>
      <c r="E913" s="834" t="s">
        <v>1291</v>
      </c>
      <c r="F913" s="832" t="s">
        <v>1258</v>
      </c>
      <c r="G913" s="832" t="s">
        <v>1415</v>
      </c>
      <c r="H913" s="832" t="s">
        <v>651</v>
      </c>
      <c r="I913" s="832" t="s">
        <v>1223</v>
      </c>
      <c r="J913" s="832" t="s">
        <v>655</v>
      </c>
      <c r="K913" s="832" t="s">
        <v>1224</v>
      </c>
      <c r="L913" s="835">
        <v>0</v>
      </c>
      <c r="M913" s="835">
        <v>0</v>
      </c>
      <c r="N913" s="832">
        <v>3</v>
      </c>
      <c r="O913" s="836">
        <v>1</v>
      </c>
      <c r="P913" s="835">
        <v>0</v>
      </c>
      <c r="Q913" s="837"/>
      <c r="R913" s="832">
        <v>3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13</v>
      </c>
      <c r="B914" s="832" t="s">
        <v>1257</v>
      </c>
      <c r="C914" s="832" t="s">
        <v>1263</v>
      </c>
      <c r="D914" s="833" t="s">
        <v>2502</v>
      </c>
      <c r="E914" s="834" t="s">
        <v>1291</v>
      </c>
      <c r="F914" s="832" t="s">
        <v>1258</v>
      </c>
      <c r="G914" s="832" t="s">
        <v>1415</v>
      </c>
      <c r="H914" s="832" t="s">
        <v>651</v>
      </c>
      <c r="I914" s="832" t="s">
        <v>1225</v>
      </c>
      <c r="J914" s="832" t="s">
        <v>652</v>
      </c>
      <c r="K914" s="832" t="s">
        <v>1226</v>
      </c>
      <c r="L914" s="835">
        <v>0</v>
      </c>
      <c r="M914" s="835">
        <v>0</v>
      </c>
      <c r="N914" s="832">
        <v>5</v>
      </c>
      <c r="O914" s="836">
        <v>1.5</v>
      </c>
      <c r="P914" s="835">
        <v>0</v>
      </c>
      <c r="Q914" s="837"/>
      <c r="R914" s="832">
        <v>5</v>
      </c>
      <c r="S914" s="837">
        <v>1</v>
      </c>
      <c r="T914" s="836">
        <v>1.5</v>
      </c>
      <c r="U914" s="838">
        <v>1</v>
      </c>
    </row>
    <row r="915" spans="1:21" ht="14.4" customHeight="1" x14ac:dyDescent="0.3">
      <c r="A915" s="831">
        <v>13</v>
      </c>
      <c r="B915" s="832" t="s">
        <v>1257</v>
      </c>
      <c r="C915" s="832" t="s">
        <v>1263</v>
      </c>
      <c r="D915" s="833" t="s">
        <v>2502</v>
      </c>
      <c r="E915" s="834" t="s">
        <v>1291</v>
      </c>
      <c r="F915" s="832" t="s">
        <v>1258</v>
      </c>
      <c r="G915" s="832" t="s">
        <v>1415</v>
      </c>
      <c r="H915" s="832" t="s">
        <v>651</v>
      </c>
      <c r="I915" s="832" t="s">
        <v>1227</v>
      </c>
      <c r="J915" s="832" t="s">
        <v>652</v>
      </c>
      <c r="K915" s="832" t="s">
        <v>1228</v>
      </c>
      <c r="L915" s="835">
        <v>0</v>
      </c>
      <c r="M915" s="835">
        <v>0</v>
      </c>
      <c r="N915" s="832">
        <v>18</v>
      </c>
      <c r="O915" s="836">
        <v>8</v>
      </c>
      <c r="P915" s="835">
        <v>0</v>
      </c>
      <c r="Q915" s="837"/>
      <c r="R915" s="832">
        <v>17</v>
      </c>
      <c r="S915" s="837">
        <v>0.94444444444444442</v>
      </c>
      <c r="T915" s="836">
        <v>7</v>
      </c>
      <c r="U915" s="838">
        <v>0.875</v>
      </c>
    </row>
    <row r="916" spans="1:21" ht="14.4" customHeight="1" x14ac:dyDescent="0.3">
      <c r="A916" s="831">
        <v>13</v>
      </c>
      <c r="B916" s="832" t="s">
        <v>1257</v>
      </c>
      <c r="C916" s="832" t="s">
        <v>1263</v>
      </c>
      <c r="D916" s="833" t="s">
        <v>2502</v>
      </c>
      <c r="E916" s="834" t="s">
        <v>1291</v>
      </c>
      <c r="F916" s="832" t="s">
        <v>1258</v>
      </c>
      <c r="G916" s="832" t="s">
        <v>1550</v>
      </c>
      <c r="H916" s="832" t="s">
        <v>586</v>
      </c>
      <c r="I916" s="832" t="s">
        <v>1551</v>
      </c>
      <c r="J916" s="832" t="s">
        <v>1552</v>
      </c>
      <c r="K916" s="832" t="s">
        <v>1553</v>
      </c>
      <c r="L916" s="835">
        <v>75.819999999999993</v>
      </c>
      <c r="M916" s="835">
        <v>75.819999999999993</v>
      </c>
      <c r="N916" s="832">
        <v>1</v>
      </c>
      <c r="O916" s="836">
        <v>1</v>
      </c>
      <c r="P916" s="835">
        <v>75.819999999999993</v>
      </c>
      <c r="Q916" s="837">
        <v>1</v>
      </c>
      <c r="R916" s="832">
        <v>1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13</v>
      </c>
      <c r="B917" s="832" t="s">
        <v>1257</v>
      </c>
      <c r="C917" s="832" t="s">
        <v>1263</v>
      </c>
      <c r="D917" s="833" t="s">
        <v>2502</v>
      </c>
      <c r="E917" s="834" t="s">
        <v>1291</v>
      </c>
      <c r="F917" s="832" t="s">
        <v>1258</v>
      </c>
      <c r="G917" s="832" t="s">
        <v>1420</v>
      </c>
      <c r="H917" s="832" t="s">
        <v>651</v>
      </c>
      <c r="I917" s="832" t="s">
        <v>1421</v>
      </c>
      <c r="J917" s="832" t="s">
        <v>952</v>
      </c>
      <c r="K917" s="832" t="s">
        <v>1422</v>
      </c>
      <c r="L917" s="835">
        <v>154.36000000000001</v>
      </c>
      <c r="M917" s="835">
        <v>4013.360000000001</v>
      </c>
      <c r="N917" s="832">
        <v>26</v>
      </c>
      <c r="O917" s="836">
        <v>22</v>
      </c>
      <c r="P917" s="835">
        <v>2932.8400000000011</v>
      </c>
      <c r="Q917" s="837">
        <v>0.73076923076923084</v>
      </c>
      <c r="R917" s="832">
        <v>19</v>
      </c>
      <c r="S917" s="837">
        <v>0.73076923076923073</v>
      </c>
      <c r="T917" s="836">
        <v>15</v>
      </c>
      <c r="U917" s="838">
        <v>0.68181818181818177</v>
      </c>
    </row>
    <row r="918" spans="1:21" ht="14.4" customHeight="1" x14ac:dyDescent="0.3">
      <c r="A918" s="831">
        <v>13</v>
      </c>
      <c r="B918" s="832" t="s">
        <v>1257</v>
      </c>
      <c r="C918" s="832" t="s">
        <v>1263</v>
      </c>
      <c r="D918" s="833" t="s">
        <v>2502</v>
      </c>
      <c r="E918" s="834" t="s">
        <v>1291</v>
      </c>
      <c r="F918" s="832" t="s">
        <v>1258</v>
      </c>
      <c r="G918" s="832" t="s">
        <v>1420</v>
      </c>
      <c r="H918" s="832" t="s">
        <v>651</v>
      </c>
      <c r="I918" s="832" t="s">
        <v>1953</v>
      </c>
      <c r="J918" s="832" t="s">
        <v>1954</v>
      </c>
      <c r="K918" s="832" t="s">
        <v>1955</v>
      </c>
      <c r="L918" s="835">
        <v>111.22</v>
      </c>
      <c r="M918" s="835">
        <v>333.65999999999997</v>
      </c>
      <c r="N918" s="832">
        <v>3</v>
      </c>
      <c r="O918" s="836">
        <v>1.5</v>
      </c>
      <c r="P918" s="835">
        <v>333.65999999999997</v>
      </c>
      <c r="Q918" s="837">
        <v>1</v>
      </c>
      <c r="R918" s="832">
        <v>3</v>
      </c>
      <c r="S918" s="837">
        <v>1</v>
      </c>
      <c r="T918" s="836">
        <v>1.5</v>
      </c>
      <c r="U918" s="838">
        <v>1</v>
      </c>
    </row>
    <row r="919" spans="1:21" ht="14.4" customHeight="1" x14ac:dyDescent="0.3">
      <c r="A919" s="831">
        <v>13</v>
      </c>
      <c r="B919" s="832" t="s">
        <v>1257</v>
      </c>
      <c r="C919" s="832" t="s">
        <v>1263</v>
      </c>
      <c r="D919" s="833" t="s">
        <v>2502</v>
      </c>
      <c r="E919" s="834" t="s">
        <v>1291</v>
      </c>
      <c r="F919" s="832" t="s">
        <v>1258</v>
      </c>
      <c r="G919" s="832" t="s">
        <v>1420</v>
      </c>
      <c r="H919" s="832" t="s">
        <v>651</v>
      </c>
      <c r="I919" s="832" t="s">
        <v>2206</v>
      </c>
      <c r="J919" s="832" t="s">
        <v>2207</v>
      </c>
      <c r="K919" s="832" t="s">
        <v>2208</v>
      </c>
      <c r="L919" s="835">
        <v>149.52000000000001</v>
      </c>
      <c r="M919" s="835">
        <v>448.56000000000006</v>
      </c>
      <c r="N919" s="832">
        <v>3</v>
      </c>
      <c r="O919" s="836">
        <v>2</v>
      </c>
      <c r="P919" s="835">
        <v>448.56000000000006</v>
      </c>
      <c r="Q919" s="837">
        <v>1</v>
      </c>
      <c r="R919" s="832">
        <v>3</v>
      </c>
      <c r="S919" s="837">
        <v>1</v>
      </c>
      <c r="T919" s="836">
        <v>2</v>
      </c>
      <c r="U919" s="838">
        <v>1</v>
      </c>
    </row>
    <row r="920" spans="1:21" ht="14.4" customHeight="1" x14ac:dyDescent="0.3">
      <c r="A920" s="831">
        <v>13</v>
      </c>
      <c r="B920" s="832" t="s">
        <v>1257</v>
      </c>
      <c r="C920" s="832" t="s">
        <v>1263</v>
      </c>
      <c r="D920" s="833" t="s">
        <v>2502</v>
      </c>
      <c r="E920" s="834" t="s">
        <v>1291</v>
      </c>
      <c r="F920" s="832" t="s">
        <v>1258</v>
      </c>
      <c r="G920" s="832" t="s">
        <v>1420</v>
      </c>
      <c r="H920" s="832" t="s">
        <v>651</v>
      </c>
      <c r="I920" s="832" t="s">
        <v>1423</v>
      </c>
      <c r="J920" s="832" t="s">
        <v>1424</v>
      </c>
      <c r="K920" s="832" t="s">
        <v>1425</v>
      </c>
      <c r="L920" s="835">
        <v>75.73</v>
      </c>
      <c r="M920" s="835">
        <v>530.11</v>
      </c>
      <c r="N920" s="832">
        <v>7</v>
      </c>
      <c r="O920" s="836">
        <v>4.5</v>
      </c>
      <c r="P920" s="835">
        <v>378.65000000000003</v>
      </c>
      <c r="Q920" s="837">
        <v>0.7142857142857143</v>
      </c>
      <c r="R920" s="832">
        <v>5</v>
      </c>
      <c r="S920" s="837">
        <v>0.7142857142857143</v>
      </c>
      <c r="T920" s="836">
        <v>3</v>
      </c>
      <c r="U920" s="838">
        <v>0.66666666666666663</v>
      </c>
    </row>
    <row r="921" spans="1:21" ht="14.4" customHeight="1" x14ac:dyDescent="0.3">
      <c r="A921" s="831">
        <v>13</v>
      </c>
      <c r="B921" s="832" t="s">
        <v>1257</v>
      </c>
      <c r="C921" s="832" t="s">
        <v>1263</v>
      </c>
      <c r="D921" s="833" t="s">
        <v>2502</v>
      </c>
      <c r="E921" s="834" t="s">
        <v>1291</v>
      </c>
      <c r="F921" s="832" t="s">
        <v>1258</v>
      </c>
      <c r="G921" s="832" t="s">
        <v>1420</v>
      </c>
      <c r="H921" s="832" t="s">
        <v>651</v>
      </c>
      <c r="I921" s="832" t="s">
        <v>1140</v>
      </c>
      <c r="J921" s="832" t="s">
        <v>952</v>
      </c>
      <c r="K921" s="832" t="s">
        <v>1141</v>
      </c>
      <c r="L921" s="835">
        <v>225.06</v>
      </c>
      <c r="M921" s="835">
        <v>675.18000000000006</v>
      </c>
      <c r="N921" s="832">
        <v>3</v>
      </c>
      <c r="O921" s="836">
        <v>1.5</v>
      </c>
      <c r="P921" s="835">
        <v>675.18000000000006</v>
      </c>
      <c r="Q921" s="837">
        <v>1</v>
      </c>
      <c r="R921" s="832">
        <v>3</v>
      </c>
      <c r="S921" s="837">
        <v>1</v>
      </c>
      <c r="T921" s="836">
        <v>1.5</v>
      </c>
      <c r="U921" s="838">
        <v>1</v>
      </c>
    </row>
    <row r="922" spans="1:21" ht="14.4" customHeight="1" x14ac:dyDescent="0.3">
      <c r="A922" s="831">
        <v>13</v>
      </c>
      <c r="B922" s="832" t="s">
        <v>1257</v>
      </c>
      <c r="C922" s="832" t="s">
        <v>1263</v>
      </c>
      <c r="D922" s="833" t="s">
        <v>2502</v>
      </c>
      <c r="E922" s="834" t="s">
        <v>1291</v>
      </c>
      <c r="F922" s="832" t="s">
        <v>1258</v>
      </c>
      <c r="G922" s="832" t="s">
        <v>1420</v>
      </c>
      <c r="H922" s="832" t="s">
        <v>586</v>
      </c>
      <c r="I922" s="832" t="s">
        <v>2072</v>
      </c>
      <c r="J922" s="832" t="s">
        <v>952</v>
      </c>
      <c r="K922" s="832" t="s">
        <v>1141</v>
      </c>
      <c r="L922" s="835">
        <v>225.06</v>
      </c>
      <c r="M922" s="835">
        <v>1350.3600000000001</v>
      </c>
      <c r="N922" s="832">
        <v>6</v>
      </c>
      <c r="O922" s="836">
        <v>4</v>
      </c>
      <c r="P922" s="835">
        <v>900.24</v>
      </c>
      <c r="Q922" s="837">
        <v>0.66666666666666663</v>
      </c>
      <c r="R922" s="832">
        <v>4</v>
      </c>
      <c r="S922" s="837">
        <v>0.66666666666666663</v>
      </c>
      <c r="T922" s="836">
        <v>2.5</v>
      </c>
      <c r="U922" s="838">
        <v>0.625</v>
      </c>
    </row>
    <row r="923" spans="1:21" ht="14.4" customHeight="1" x14ac:dyDescent="0.3">
      <c r="A923" s="831">
        <v>13</v>
      </c>
      <c r="B923" s="832" t="s">
        <v>1257</v>
      </c>
      <c r="C923" s="832" t="s">
        <v>1263</v>
      </c>
      <c r="D923" s="833" t="s">
        <v>2502</v>
      </c>
      <c r="E923" s="834" t="s">
        <v>1277</v>
      </c>
      <c r="F923" s="832" t="s">
        <v>1258</v>
      </c>
      <c r="G923" s="832" t="s">
        <v>2248</v>
      </c>
      <c r="H923" s="832" t="s">
        <v>651</v>
      </c>
      <c r="I923" s="832" t="s">
        <v>2249</v>
      </c>
      <c r="J923" s="832" t="s">
        <v>2250</v>
      </c>
      <c r="K923" s="832" t="s">
        <v>2251</v>
      </c>
      <c r="L923" s="835">
        <v>0</v>
      </c>
      <c r="M923" s="835">
        <v>0</v>
      </c>
      <c r="N923" s="832">
        <v>1</v>
      </c>
      <c r="O923" s="836">
        <v>0.5</v>
      </c>
      <c r="P923" s="835">
        <v>0</v>
      </c>
      <c r="Q923" s="837"/>
      <c r="R923" s="832">
        <v>1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13</v>
      </c>
      <c r="B924" s="832" t="s">
        <v>1257</v>
      </c>
      <c r="C924" s="832" t="s">
        <v>1263</v>
      </c>
      <c r="D924" s="833" t="s">
        <v>2502</v>
      </c>
      <c r="E924" s="834" t="s">
        <v>1277</v>
      </c>
      <c r="F924" s="832" t="s">
        <v>1258</v>
      </c>
      <c r="G924" s="832" t="s">
        <v>1293</v>
      </c>
      <c r="H924" s="832" t="s">
        <v>586</v>
      </c>
      <c r="I924" s="832" t="s">
        <v>1294</v>
      </c>
      <c r="J924" s="832" t="s">
        <v>1295</v>
      </c>
      <c r="K924" s="832" t="s">
        <v>1296</v>
      </c>
      <c r="L924" s="835">
        <v>57.76</v>
      </c>
      <c r="M924" s="835">
        <v>231.04</v>
      </c>
      <c r="N924" s="832">
        <v>4</v>
      </c>
      <c r="O924" s="836">
        <v>2.5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13</v>
      </c>
      <c r="B925" s="832" t="s">
        <v>1257</v>
      </c>
      <c r="C925" s="832" t="s">
        <v>1263</v>
      </c>
      <c r="D925" s="833" t="s">
        <v>2502</v>
      </c>
      <c r="E925" s="834" t="s">
        <v>1277</v>
      </c>
      <c r="F925" s="832" t="s">
        <v>1258</v>
      </c>
      <c r="G925" s="832" t="s">
        <v>1315</v>
      </c>
      <c r="H925" s="832" t="s">
        <v>586</v>
      </c>
      <c r="I925" s="832" t="s">
        <v>1316</v>
      </c>
      <c r="J925" s="832" t="s">
        <v>642</v>
      </c>
      <c r="K925" s="832" t="s">
        <v>1317</v>
      </c>
      <c r="L925" s="835">
        <v>155.69999999999999</v>
      </c>
      <c r="M925" s="835">
        <v>622.79999999999995</v>
      </c>
      <c r="N925" s="832">
        <v>4</v>
      </c>
      <c r="O925" s="836">
        <v>1</v>
      </c>
      <c r="P925" s="835">
        <v>622.79999999999995</v>
      </c>
      <c r="Q925" s="837">
        <v>1</v>
      </c>
      <c r="R925" s="832">
        <v>4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13</v>
      </c>
      <c r="B926" s="832" t="s">
        <v>1257</v>
      </c>
      <c r="C926" s="832" t="s">
        <v>1263</v>
      </c>
      <c r="D926" s="833" t="s">
        <v>2502</v>
      </c>
      <c r="E926" s="834" t="s">
        <v>1277</v>
      </c>
      <c r="F926" s="832" t="s">
        <v>1258</v>
      </c>
      <c r="G926" s="832" t="s">
        <v>1315</v>
      </c>
      <c r="H926" s="832" t="s">
        <v>651</v>
      </c>
      <c r="I926" s="832" t="s">
        <v>1576</v>
      </c>
      <c r="J926" s="832" t="s">
        <v>1440</v>
      </c>
      <c r="K926" s="832" t="s">
        <v>643</v>
      </c>
      <c r="L926" s="835">
        <v>103.8</v>
      </c>
      <c r="M926" s="835">
        <v>519</v>
      </c>
      <c r="N926" s="832">
        <v>5</v>
      </c>
      <c r="O926" s="836">
        <v>1.5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13</v>
      </c>
      <c r="B927" s="832" t="s">
        <v>1257</v>
      </c>
      <c r="C927" s="832" t="s">
        <v>1263</v>
      </c>
      <c r="D927" s="833" t="s">
        <v>2502</v>
      </c>
      <c r="E927" s="834" t="s">
        <v>1277</v>
      </c>
      <c r="F927" s="832" t="s">
        <v>1258</v>
      </c>
      <c r="G927" s="832" t="s">
        <v>1315</v>
      </c>
      <c r="H927" s="832" t="s">
        <v>586</v>
      </c>
      <c r="I927" s="832" t="s">
        <v>1318</v>
      </c>
      <c r="J927" s="832" t="s">
        <v>1233</v>
      </c>
      <c r="K927" s="832" t="s">
        <v>1319</v>
      </c>
      <c r="L927" s="835">
        <v>129.75</v>
      </c>
      <c r="M927" s="835">
        <v>389.25</v>
      </c>
      <c r="N927" s="832">
        <v>3</v>
      </c>
      <c r="O927" s="836">
        <v>1</v>
      </c>
      <c r="P927" s="835">
        <v>389.25</v>
      </c>
      <c r="Q927" s="837">
        <v>1</v>
      </c>
      <c r="R927" s="832">
        <v>3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13</v>
      </c>
      <c r="B928" s="832" t="s">
        <v>1257</v>
      </c>
      <c r="C928" s="832" t="s">
        <v>1263</v>
      </c>
      <c r="D928" s="833" t="s">
        <v>2502</v>
      </c>
      <c r="E928" s="834" t="s">
        <v>1277</v>
      </c>
      <c r="F928" s="832" t="s">
        <v>1258</v>
      </c>
      <c r="G928" s="832" t="s">
        <v>1315</v>
      </c>
      <c r="H928" s="832" t="s">
        <v>651</v>
      </c>
      <c r="I928" s="832" t="s">
        <v>1320</v>
      </c>
      <c r="J928" s="832" t="s">
        <v>1321</v>
      </c>
      <c r="K928" s="832" t="s">
        <v>1319</v>
      </c>
      <c r="L928" s="835">
        <v>129.75</v>
      </c>
      <c r="M928" s="835">
        <v>778.5</v>
      </c>
      <c r="N928" s="832">
        <v>6</v>
      </c>
      <c r="O928" s="836">
        <v>4</v>
      </c>
      <c r="P928" s="835">
        <v>648.75</v>
      </c>
      <c r="Q928" s="837">
        <v>0.83333333333333337</v>
      </c>
      <c r="R928" s="832">
        <v>5</v>
      </c>
      <c r="S928" s="837">
        <v>0.83333333333333337</v>
      </c>
      <c r="T928" s="836">
        <v>3</v>
      </c>
      <c r="U928" s="838">
        <v>0.75</v>
      </c>
    </row>
    <row r="929" spans="1:21" ht="14.4" customHeight="1" x14ac:dyDescent="0.3">
      <c r="A929" s="831">
        <v>13</v>
      </c>
      <c r="B929" s="832" t="s">
        <v>1257</v>
      </c>
      <c r="C929" s="832" t="s">
        <v>1263</v>
      </c>
      <c r="D929" s="833" t="s">
        <v>2502</v>
      </c>
      <c r="E929" s="834" t="s">
        <v>1277</v>
      </c>
      <c r="F929" s="832" t="s">
        <v>1258</v>
      </c>
      <c r="G929" s="832" t="s">
        <v>1577</v>
      </c>
      <c r="H929" s="832" t="s">
        <v>586</v>
      </c>
      <c r="I929" s="832" t="s">
        <v>1578</v>
      </c>
      <c r="J929" s="832" t="s">
        <v>1579</v>
      </c>
      <c r="K929" s="832" t="s">
        <v>1580</v>
      </c>
      <c r="L929" s="835">
        <v>0</v>
      </c>
      <c r="M929" s="835">
        <v>0</v>
      </c>
      <c r="N929" s="832">
        <v>1</v>
      </c>
      <c r="O929" s="836">
        <v>0.5</v>
      </c>
      <c r="P929" s="835"/>
      <c r="Q929" s="837"/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13</v>
      </c>
      <c r="B930" s="832" t="s">
        <v>1257</v>
      </c>
      <c r="C930" s="832" t="s">
        <v>1263</v>
      </c>
      <c r="D930" s="833" t="s">
        <v>2502</v>
      </c>
      <c r="E930" s="834" t="s">
        <v>1277</v>
      </c>
      <c r="F930" s="832" t="s">
        <v>1258</v>
      </c>
      <c r="G930" s="832" t="s">
        <v>1328</v>
      </c>
      <c r="H930" s="832" t="s">
        <v>651</v>
      </c>
      <c r="I930" s="832" t="s">
        <v>1147</v>
      </c>
      <c r="J930" s="832" t="s">
        <v>1148</v>
      </c>
      <c r="K930" s="832" t="s">
        <v>1149</v>
      </c>
      <c r="L930" s="835">
        <v>170.52</v>
      </c>
      <c r="M930" s="835">
        <v>341.04</v>
      </c>
      <c r="N930" s="832">
        <v>2</v>
      </c>
      <c r="O930" s="836">
        <v>1</v>
      </c>
      <c r="P930" s="835">
        <v>341.04</v>
      </c>
      <c r="Q930" s="837">
        <v>1</v>
      </c>
      <c r="R930" s="832">
        <v>2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13</v>
      </c>
      <c r="B931" s="832" t="s">
        <v>1257</v>
      </c>
      <c r="C931" s="832" t="s">
        <v>1263</v>
      </c>
      <c r="D931" s="833" t="s">
        <v>2502</v>
      </c>
      <c r="E931" s="834" t="s">
        <v>1277</v>
      </c>
      <c r="F931" s="832" t="s">
        <v>1258</v>
      </c>
      <c r="G931" s="832" t="s">
        <v>1328</v>
      </c>
      <c r="H931" s="832" t="s">
        <v>651</v>
      </c>
      <c r="I931" s="832" t="s">
        <v>1329</v>
      </c>
      <c r="J931" s="832" t="s">
        <v>1148</v>
      </c>
      <c r="K931" s="832" t="s">
        <v>1327</v>
      </c>
      <c r="L931" s="835">
        <v>85.27</v>
      </c>
      <c r="M931" s="835">
        <v>170.54</v>
      </c>
      <c r="N931" s="832">
        <v>2</v>
      </c>
      <c r="O931" s="836">
        <v>1</v>
      </c>
      <c r="P931" s="835">
        <v>170.54</v>
      </c>
      <c r="Q931" s="837">
        <v>1</v>
      </c>
      <c r="R931" s="832">
        <v>2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13</v>
      </c>
      <c r="B932" s="832" t="s">
        <v>1257</v>
      </c>
      <c r="C932" s="832" t="s">
        <v>1263</v>
      </c>
      <c r="D932" s="833" t="s">
        <v>2502</v>
      </c>
      <c r="E932" s="834" t="s">
        <v>1277</v>
      </c>
      <c r="F932" s="832" t="s">
        <v>1258</v>
      </c>
      <c r="G932" s="832" t="s">
        <v>1584</v>
      </c>
      <c r="H932" s="832" t="s">
        <v>651</v>
      </c>
      <c r="I932" s="832" t="s">
        <v>1239</v>
      </c>
      <c r="J932" s="832" t="s">
        <v>922</v>
      </c>
      <c r="K932" s="832" t="s">
        <v>1240</v>
      </c>
      <c r="L932" s="835">
        <v>58.77</v>
      </c>
      <c r="M932" s="835">
        <v>117.54</v>
      </c>
      <c r="N932" s="832">
        <v>2</v>
      </c>
      <c r="O932" s="836">
        <v>1</v>
      </c>
      <c r="P932" s="835">
        <v>117.54</v>
      </c>
      <c r="Q932" s="837">
        <v>1</v>
      </c>
      <c r="R932" s="832">
        <v>2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13</v>
      </c>
      <c r="B933" s="832" t="s">
        <v>1257</v>
      </c>
      <c r="C933" s="832" t="s">
        <v>1263</v>
      </c>
      <c r="D933" s="833" t="s">
        <v>2502</v>
      </c>
      <c r="E933" s="834" t="s">
        <v>1277</v>
      </c>
      <c r="F933" s="832" t="s">
        <v>1258</v>
      </c>
      <c r="G933" s="832" t="s">
        <v>1442</v>
      </c>
      <c r="H933" s="832" t="s">
        <v>586</v>
      </c>
      <c r="I933" s="832" t="s">
        <v>1443</v>
      </c>
      <c r="J933" s="832" t="s">
        <v>1444</v>
      </c>
      <c r="K933" s="832" t="s">
        <v>1445</v>
      </c>
      <c r="L933" s="835">
        <v>58.86</v>
      </c>
      <c r="M933" s="835">
        <v>58.86</v>
      </c>
      <c r="N933" s="832">
        <v>1</v>
      </c>
      <c r="O933" s="836">
        <v>1</v>
      </c>
      <c r="P933" s="835">
        <v>58.86</v>
      </c>
      <c r="Q933" s="837">
        <v>1</v>
      </c>
      <c r="R933" s="832">
        <v>1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13</v>
      </c>
      <c r="B934" s="832" t="s">
        <v>1257</v>
      </c>
      <c r="C934" s="832" t="s">
        <v>1263</v>
      </c>
      <c r="D934" s="833" t="s">
        <v>2502</v>
      </c>
      <c r="E934" s="834" t="s">
        <v>1277</v>
      </c>
      <c r="F934" s="832" t="s">
        <v>1258</v>
      </c>
      <c r="G934" s="832" t="s">
        <v>1342</v>
      </c>
      <c r="H934" s="832" t="s">
        <v>586</v>
      </c>
      <c r="I934" s="832" t="s">
        <v>1918</v>
      </c>
      <c r="J934" s="832" t="s">
        <v>1351</v>
      </c>
      <c r="K934" s="832" t="s">
        <v>1349</v>
      </c>
      <c r="L934" s="835">
        <v>176.32</v>
      </c>
      <c r="M934" s="835">
        <v>176.32</v>
      </c>
      <c r="N934" s="832">
        <v>1</v>
      </c>
      <c r="O934" s="836">
        <v>1</v>
      </c>
      <c r="P934" s="835">
        <v>176.32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13</v>
      </c>
      <c r="B935" s="832" t="s">
        <v>1257</v>
      </c>
      <c r="C935" s="832" t="s">
        <v>1263</v>
      </c>
      <c r="D935" s="833" t="s">
        <v>2502</v>
      </c>
      <c r="E935" s="834" t="s">
        <v>1277</v>
      </c>
      <c r="F935" s="832" t="s">
        <v>1258</v>
      </c>
      <c r="G935" s="832" t="s">
        <v>1342</v>
      </c>
      <c r="H935" s="832" t="s">
        <v>586</v>
      </c>
      <c r="I935" s="832" t="s">
        <v>1452</v>
      </c>
      <c r="J935" s="832" t="s">
        <v>1351</v>
      </c>
      <c r="K935" s="832" t="s">
        <v>1453</v>
      </c>
      <c r="L935" s="835">
        <v>23.51</v>
      </c>
      <c r="M935" s="835">
        <v>23.51</v>
      </c>
      <c r="N935" s="832">
        <v>1</v>
      </c>
      <c r="O935" s="836">
        <v>0.5</v>
      </c>
      <c r="P935" s="835">
        <v>23.51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13</v>
      </c>
      <c r="B936" s="832" t="s">
        <v>1257</v>
      </c>
      <c r="C936" s="832" t="s">
        <v>1263</v>
      </c>
      <c r="D936" s="833" t="s">
        <v>2502</v>
      </c>
      <c r="E936" s="834" t="s">
        <v>1277</v>
      </c>
      <c r="F936" s="832" t="s">
        <v>1258</v>
      </c>
      <c r="G936" s="832" t="s">
        <v>1342</v>
      </c>
      <c r="H936" s="832" t="s">
        <v>651</v>
      </c>
      <c r="I936" s="832" t="s">
        <v>1353</v>
      </c>
      <c r="J936" s="832" t="s">
        <v>1354</v>
      </c>
      <c r="K936" s="832" t="s">
        <v>1355</v>
      </c>
      <c r="L936" s="835">
        <v>58.77</v>
      </c>
      <c r="M936" s="835">
        <v>176.31</v>
      </c>
      <c r="N936" s="832">
        <v>3</v>
      </c>
      <c r="O936" s="836">
        <v>1.5</v>
      </c>
      <c r="P936" s="835">
        <v>117.54</v>
      </c>
      <c r="Q936" s="837">
        <v>0.66666666666666674</v>
      </c>
      <c r="R936" s="832">
        <v>2</v>
      </c>
      <c r="S936" s="837">
        <v>0.66666666666666663</v>
      </c>
      <c r="T936" s="836">
        <v>1</v>
      </c>
      <c r="U936" s="838">
        <v>0.66666666666666663</v>
      </c>
    </row>
    <row r="937" spans="1:21" ht="14.4" customHeight="1" x14ac:dyDescent="0.3">
      <c r="A937" s="831">
        <v>13</v>
      </c>
      <c r="B937" s="832" t="s">
        <v>1257</v>
      </c>
      <c r="C937" s="832" t="s">
        <v>1263</v>
      </c>
      <c r="D937" s="833" t="s">
        <v>2502</v>
      </c>
      <c r="E937" s="834" t="s">
        <v>1277</v>
      </c>
      <c r="F937" s="832" t="s">
        <v>1258</v>
      </c>
      <c r="G937" s="832" t="s">
        <v>1342</v>
      </c>
      <c r="H937" s="832" t="s">
        <v>651</v>
      </c>
      <c r="I937" s="832" t="s">
        <v>1454</v>
      </c>
      <c r="J937" s="832" t="s">
        <v>1354</v>
      </c>
      <c r="K937" s="832" t="s">
        <v>1455</v>
      </c>
      <c r="L937" s="835">
        <v>176.32</v>
      </c>
      <c r="M937" s="835">
        <v>705.28</v>
      </c>
      <c r="N937" s="832">
        <v>4</v>
      </c>
      <c r="O937" s="836">
        <v>2</v>
      </c>
      <c r="P937" s="835">
        <v>528.96</v>
      </c>
      <c r="Q937" s="837">
        <v>0.75000000000000011</v>
      </c>
      <c r="R937" s="832">
        <v>3</v>
      </c>
      <c r="S937" s="837">
        <v>0.75</v>
      </c>
      <c r="T937" s="836">
        <v>1.5</v>
      </c>
      <c r="U937" s="838">
        <v>0.75</v>
      </c>
    </row>
    <row r="938" spans="1:21" ht="14.4" customHeight="1" x14ac:dyDescent="0.3">
      <c r="A938" s="831">
        <v>13</v>
      </c>
      <c r="B938" s="832" t="s">
        <v>1257</v>
      </c>
      <c r="C938" s="832" t="s">
        <v>1263</v>
      </c>
      <c r="D938" s="833" t="s">
        <v>2502</v>
      </c>
      <c r="E938" s="834" t="s">
        <v>1277</v>
      </c>
      <c r="F938" s="832" t="s">
        <v>1258</v>
      </c>
      <c r="G938" s="832" t="s">
        <v>1342</v>
      </c>
      <c r="H938" s="832" t="s">
        <v>651</v>
      </c>
      <c r="I938" s="832" t="s">
        <v>1356</v>
      </c>
      <c r="J938" s="832" t="s">
        <v>1354</v>
      </c>
      <c r="K938" s="832" t="s">
        <v>1357</v>
      </c>
      <c r="L938" s="835">
        <v>97.96</v>
      </c>
      <c r="M938" s="835">
        <v>97.96</v>
      </c>
      <c r="N938" s="832">
        <v>1</v>
      </c>
      <c r="O938" s="836">
        <v>0.5</v>
      </c>
      <c r="P938" s="835">
        <v>97.96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13</v>
      </c>
      <c r="B939" s="832" t="s">
        <v>1257</v>
      </c>
      <c r="C939" s="832" t="s">
        <v>1263</v>
      </c>
      <c r="D939" s="833" t="s">
        <v>2502</v>
      </c>
      <c r="E939" s="834" t="s">
        <v>1277</v>
      </c>
      <c r="F939" s="832" t="s">
        <v>1258</v>
      </c>
      <c r="G939" s="832" t="s">
        <v>1360</v>
      </c>
      <c r="H939" s="832" t="s">
        <v>586</v>
      </c>
      <c r="I939" s="832" t="s">
        <v>1361</v>
      </c>
      <c r="J939" s="832" t="s">
        <v>679</v>
      </c>
      <c r="K939" s="832" t="s">
        <v>1362</v>
      </c>
      <c r="L939" s="835">
        <v>85.15</v>
      </c>
      <c r="M939" s="835">
        <v>85.15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13</v>
      </c>
      <c r="B940" s="832" t="s">
        <v>1257</v>
      </c>
      <c r="C940" s="832" t="s">
        <v>1263</v>
      </c>
      <c r="D940" s="833" t="s">
        <v>2502</v>
      </c>
      <c r="E940" s="834" t="s">
        <v>1277</v>
      </c>
      <c r="F940" s="832" t="s">
        <v>1258</v>
      </c>
      <c r="G940" s="832" t="s">
        <v>1360</v>
      </c>
      <c r="H940" s="832" t="s">
        <v>586</v>
      </c>
      <c r="I940" s="832" t="s">
        <v>1363</v>
      </c>
      <c r="J940" s="832" t="s">
        <v>840</v>
      </c>
      <c r="K940" s="832" t="s">
        <v>1364</v>
      </c>
      <c r="L940" s="835">
        <v>147.85</v>
      </c>
      <c r="M940" s="835">
        <v>739.25</v>
      </c>
      <c r="N940" s="832">
        <v>5</v>
      </c>
      <c r="O940" s="836">
        <v>4</v>
      </c>
      <c r="P940" s="835">
        <v>591.4</v>
      </c>
      <c r="Q940" s="837">
        <v>0.79999999999999993</v>
      </c>
      <c r="R940" s="832">
        <v>4</v>
      </c>
      <c r="S940" s="837">
        <v>0.8</v>
      </c>
      <c r="T940" s="836">
        <v>3</v>
      </c>
      <c r="U940" s="838">
        <v>0.75</v>
      </c>
    </row>
    <row r="941" spans="1:21" ht="14.4" customHeight="1" x14ac:dyDescent="0.3">
      <c r="A941" s="831">
        <v>13</v>
      </c>
      <c r="B941" s="832" t="s">
        <v>1257</v>
      </c>
      <c r="C941" s="832" t="s">
        <v>1263</v>
      </c>
      <c r="D941" s="833" t="s">
        <v>2502</v>
      </c>
      <c r="E941" s="834" t="s">
        <v>1277</v>
      </c>
      <c r="F941" s="832" t="s">
        <v>1258</v>
      </c>
      <c r="G941" s="832" t="s">
        <v>1365</v>
      </c>
      <c r="H941" s="832" t="s">
        <v>586</v>
      </c>
      <c r="I941" s="832" t="s">
        <v>1366</v>
      </c>
      <c r="J941" s="832" t="s">
        <v>1367</v>
      </c>
      <c r="K941" s="832" t="s">
        <v>1368</v>
      </c>
      <c r="L941" s="835">
        <v>0</v>
      </c>
      <c r="M941" s="835">
        <v>0</v>
      </c>
      <c r="N941" s="832">
        <v>4</v>
      </c>
      <c r="O941" s="836">
        <v>2</v>
      </c>
      <c r="P941" s="835">
        <v>0</v>
      </c>
      <c r="Q941" s="837"/>
      <c r="R941" s="832">
        <v>3</v>
      </c>
      <c r="S941" s="837">
        <v>0.75</v>
      </c>
      <c r="T941" s="836">
        <v>1</v>
      </c>
      <c r="U941" s="838">
        <v>0.5</v>
      </c>
    </row>
    <row r="942" spans="1:21" ht="14.4" customHeight="1" x14ac:dyDescent="0.3">
      <c r="A942" s="831">
        <v>13</v>
      </c>
      <c r="B942" s="832" t="s">
        <v>1257</v>
      </c>
      <c r="C942" s="832" t="s">
        <v>1263</v>
      </c>
      <c r="D942" s="833" t="s">
        <v>2502</v>
      </c>
      <c r="E942" s="834" t="s">
        <v>1277</v>
      </c>
      <c r="F942" s="832" t="s">
        <v>1258</v>
      </c>
      <c r="G942" s="832" t="s">
        <v>1377</v>
      </c>
      <c r="H942" s="832" t="s">
        <v>586</v>
      </c>
      <c r="I942" s="832" t="s">
        <v>1380</v>
      </c>
      <c r="J942" s="832" t="s">
        <v>705</v>
      </c>
      <c r="K942" s="832" t="s">
        <v>1381</v>
      </c>
      <c r="L942" s="835">
        <v>159.16999999999999</v>
      </c>
      <c r="M942" s="835">
        <v>318.33999999999997</v>
      </c>
      <c r="N942" s="832">
        <v>2</v>
      </c>
      <c r="O942" s="836">
        <v>1</v>
      </c>
      <c r="P942" s="835">
        <v>318.33999999999997</v>
      </c>
      <c r="Q942" s="837">
        <v>1</v>
      </c>
      <c r="R942" s="832">
        <v>2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13</v>
      </c>
      <c r="B943" s="832" t="s">
        <v>1257</v>
      </c>
      <c r="C943" s="832" t="s">
        <v>1263</v>
      </c>
      <c r="D943" s="833" t="s">
        <v>2502</v>
      </c>
      <c r="E943" s="834" t="s">
        <v>1277</v>
      </c>
      <c r="F943" s="832" t="s">
        <v>1258</v>
      </c>
      <c r="G943" s="832" t="s">
        <v>1382</v>
      </c>
      <c r="H943" s="832" t="s">
        <v>586</v>
      </c>
      <c r="I943" s="832" t="s">
        <v>1383</v>
      </c>
      <c r="J943" s="832" t="s">
        <v>1384</v>
      </c>
      <c r="K943" s="832" t="s">
        <v>1385</v>
      </c>
      <c r="L943" s="835">
        <v>121.07</v>
      </c>
      <c r="M943" s="835">
        <v>2663.54</v>
      </c>
      <c r="N943" s="832">
        <v>22</v>
      </c>
      <c r="O943" s="836">
        <v>9.5</v>
      </c>
      <c r="P943" s="835">
        <v>484.28</v>
      </c>
      <c r="Q943" s="837">
        <v>0.18181818181818182</v>
      </c>
      <c r="R943" s="832">
        <v>4</v>
      </c>
      <c r="S943" s="837">
        <v>0.18181818181818182</v>
      </c>
      <c r="T943" s="836">
        <v>1.5</v>
      </c>
      <c r="U943" s="838">
        <v>0.15789473684210525</v>
      </c>
    </row>
    <row r="944" spans="1:21" ht="14.4" customHeight="1" x14ac:dyDescent="0.3">
      <c r="A944" s="831">
        <v>13</v>
      </c>
      <c r="B944" s="832" t="s">
        <v>1257</v>
      </c>
      <c r="C944" s="832" t="s">
        <v>1263</v>
      </c>
      <c r="D944" s="833" t="s">
        <v>2502</v>
      </c>
      <c r="E944" s="834" t="s">
        <v>1277</v>
      </c>
      <c r="F944" s="832" t="s">
        <v>1258</v>
      </c>
      <c r="G944" s="832" t="s">
        <v>1478</v>
      </c>
      <c r="H944" s="832" t="s">
        <v>586</v>
      </c>
      <c r="I944" s="832" t="s">
        <v>1479</v>
      </c>
      <c r="J944" s="832" t="s">
        <v>973</v>
      </c>
      <c r="K944" s="832" t="s">
        <v>1480</v>
      </c>
      <c r="L944" s="835">
        <v>48.09</v>
      </c>
      <c r="M944" s="835">
        <v>144.27000000000001</v>
      </c>
      <c r="N944" s="832">
        <v>3</v>
      </c>
      <c r="O944" s="836">
        <v>1.5</v>
      </c>
      <c r="P944" s="835">
        <v>96.18</v>
      </c>
      <c r="Q944" s="837">
        <v>0.66666666666666663</v>
      </c>
      <c r="R944" s="832">
        <v>2</v>
      </c>
      <c r="S944" s="837">
        <v>0.66666666666666663</v>
      </c>
      <c r="T944" s="836">
        <v>0.5</v>
      </c>
      <c r="U944" s="838">
        <v>0.33333333333333331</v>
      </c>
    </row>
    <row r="945" spans="1:21" ht="14.4" customHeight="1" x14ac:dyDescent="0.3">
      <c r="A945" s="831">
        <v>13</v>
      </c>
      <c r="B945" s="832" t="s">
        <v>1257</v>
      </c>
      <c r="C945" s="832" t="s">
        <v>1263</v>
      </c>
      <c r="D945" s="833" t="s">
        <v>2502</v>
      </c>
      <c r="E945" s="834" t="s">
        <v>1277</v>
      </c>
      <c r="F945" s="832" t="s">
        <v>1258</v>
      </c>
      <c r="G945" s="832" t="s">
        <v>1478</v>
      </c>
      <c r="H945" s="832" t="s">
        <v>586</v>
      </c>
      <c r="I945" s="832" t="s">
        <v>1479</v>
      </c>
      <c r="J945" s="832" t="s">
        <v>973</v>
      </c>
      <c r="K945" s="832" t="s">
        <v>1480</v>
      </c>
      <c r="L945" s="835">
        <v>42.14</v>
      </c>
      <c r="M945" s="835">
        <v>42.14</v>
      </c>
      <c r="N945" s="832">
        <v>1</v>
      </c>
      <c r="O945" s="836">
        <v>1</v>
      </c>
      <c r="P945" s="835">
        <v>42.14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13</v>
      </c>
      <c r="B946" s="832" t="s">
        <v>1257</v>
      </c>
      <c r="C946" s="832" t="s">
        <v>1263</v>
      </c>
      <c r="D946" s="833" t="s">
        <v>2502</v>
      </c>
      <c r="E946" s="834" t="s">
        <v>1277</v>
      </c>
      <c r="F946" s="832" t="s">
        <v>1258</v>
      </c>
      <c r="G946" s="832" t="s">
        <v>1478</v>
      </c>
      <c r="H946" s="832" t="s">
        <v>586</v>
      </c>
      <c r="I946" s="832" t="s">
        <v>1481</v>
      </c>
      <c r="J946" s="832" t="s">
        <v>1024</v>
      </c>
      <c r="K946" s="832" t="s">
        <v>1482</v>
      </c>
      <c r="L946" s="835">
        <v>89.91</v>
      </c>
      <c r="M946" s="835">
        <v>1258.7399999999998</v>
      </c>
      <c r="N946" s="832">
        <v>14</v>
      </c>
      <c r="O946" s="836">
        <v>11.5</v>
      </c>
      <c r="P946" s="835">
        <v>629.36999999999989</v>
      </c>
      <c r="Q946" s="837">
        <v>0.5</v>
      </c>
      <c r="R946" s="832">
        <v>7</v>
      </c>
      <c r="S946" s="837">
        <v>0.5</v>
      </c>
      <c r="T946" s="836">
        <v>6</v>
      </c>
      <c r="U946" s="838">
        <v>0.52173913043478259</v>
      </c>
    </row>
    <row r="947" spans="1:21" ht="14.4" customHeight="1" x14ac:dyDescent="0.3">
      <c r="A947" s="831">
        <v>13</v>
      </c>
      <c r="B947" s="832" t="s">
        <v>1257</v>
      </c>
      <c r="C947" s="832" t="s">
        <v>1263</v>
      </c>
      <c r="D947" s="833" t="s">
        <v>2502</v>
      </c>
      <c r="E947" s="834" t="s">
        <v>1277</v>
      </c>
      <c r="F947" s="832" t="s">
        <v>1258</v>
      </c>
      <c r="G947" s="832" t="s">
        <v>2033</v>
      </c>
      <c r="H947" s="832" t="s">
        <v>586</v>
      </c>
      <c r="I947" s="832" t="s">
        <v>2034</v>
      </c>
      <c r="J947" s="832" t="s">
        <v>690</v>
      </c>
      <c r="K947" s="832" t="s">
        <v>2035</v>
      </c>
      <c r="L947" s="835">
        <v>27.28</v>
      </c>
      <c r="M947" s="835">
        <v>81.84</v>
      </c>
      <c r="N947" s="832">
        <v>3</v>
      </c>
      <c r="O947" s="836">
        <v>2</v>
      </c>
      <c r="P947" s="835">
        <v>54.56</v>
      </c>
      <c r="Q947" s="837">
        <v>0.66666666666666663</v>
      </c>
      <c r="R947" s="832">
        <v>2</v>
      </c>
      <c r="S947" s="837">
        <v>0.66666666666666663</v>
      </c>
      <c r="T947" s="836">
        <v>1</v>
      </c>
      <c r="U947" s="838">
        <v>0.5</v>
      </c>
    </row>
    <row r="948" spans="1:21" ht="14.4" customHeight="1" x14ac:dyDescent="0.3">
      <c r="A948" s="831">
        <v>13</v>
      </c>
      <c r="B948" s="832" t="s">
        <v>1257</v>
      </c>
      <c r="C948" s="832" t="s">
        <v>1263</v>
      </c>
      <c r="D948" s="833" t="s">
        <v>2502</v>
      </c>
      <c r="E948" s="834" t="s">
        <v>1277</v>
      </c>
      <c r="F948" s="832" t="s">
        <v>1258</v>
      </c>
      <c r="G948" s="832" t="s">
        <v>2252</v>
      </c>
      <c r="H948" s="832" t="s">
        <v>586</v>
      </c>
      <c r="I948" s="832" t="s">
        <v>2253</v>
      </c>
      <c r="J948" s="832" t="s">
        <v>2254</v>
      </c>
      <c r="K948" s="832" t="s">
        <v>2255</v>
      </c>
      <c r="L948" s="835">
        <v>0</v>
      </c>
      <c r="M948" s="835">
        <v>0</v>
      </c>
      <c r="N948" s="832">
        <v>1</v>
      </c>
      <c r="O948" s="836">
        <v>0.5</v>
      </c>
      <c r="P948" s="835">
        <v>0</v>
      </c>
      <c r="Q948" s="837"/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13</v>
      </c>
      <c r="B949" s="832" t="s">
        <v>1257</v>
      </c>
      <c r="C949" s="832" t="s">
        <v>1263</v>
      </c>
      <c r="D949" s="833" t="s">
        <v>2502</v>
      </c>
      <c r="E949" s="834" t="s">
        <v>1277</v>
      </c>
      <c r="F949" s="832" t="s">
        <v>1258</v>
      </c>
      <c r="G949" s="832" t="s">
        <v>1983</v>
      </c>
      <c r="H949" s="832" t="s">
        <v>586</v>
      </c>
      <c r="I949" s="832" t="s">
        <v>2256</v>
      </c>
      <c r="J949" s="832" t="s">
        <v>995</v>
      </c>
      <c r="K949" s="832" t="s">
        <v>2257</v>
      </c>
      <c r="L949" s="835">
        <v>0</v>
      </c>
      <c r="M949" s="835">
        <v>0</v>
      </c>
      <c r="N949" s="832">
        <v>2</v>
      </c>
      <c r="O949" s="836">
        <v>2</v>
      </c>
      <c r="P949" s="835">
        <v>0</v>
      </c>
      <c r="Q949" s="837"/>
      <c r="R949" s="832">
        <v>2</v>
      </c>
      <c r="S949" s="837">
        <v>1</v>
      </c>
      <c r="T949" s="836">
        <v>2</v>
      </c>
      <c r="U949" s="838">
        <v>1</v>
      </c>
    </row>
    <row r="950" spans="1:21" ht="14.4" customHeight="1" x14ac:dyDescent="0.3">
      <c r="A950" s="831">
        <v>13</v>
      </c>
      <c r="B950" s="832" t="s">
        <v>1257</v>
      </c>
      <c r="C950" s="832" t="s">
        <v>1263</v>
      </c>
      <c r="D950" s="833" t="s">
        <v>2502</v>
      </c>
      <c r="E950" s="834" t="s">
        <v>1277</v>
      </c>
      <c r="F950" s="832" t="s">
        <v>1258</v>
      </c>
      <c r="G950" s="832" t="s">
        <v>1386</v>
      </c>
      <c r="H950" s="832" t="s">
        <v>586</v>
      </c>
      <c r="I950" s="832" t="s">
        <v>1387</v>
      </c>
      <c r="J950" s="832" t="s">
        <v>1388</v>
      </c>
      <c r="K950" s="832" t="s">
        <v>1389</v>
      </c>
      <c r="L950" s="835">
        <v>111.72</v>
      </c>
      <c r="M950" s="835">
        <v>111.72</v>
      </c>
      <c r="N950" s="832">
        <v>1</v>
      </c>
      <c r="O950" s="836">
        <v>1</v>
      </c>
      <c r="P950" s="835">
        <v>111.72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13</v>
      </c>
      <c r="B951" s="832" t="s">
        <v>1257</v>
      </c>
      <c r="C951" s="832" t="s">
        <v>1263</v>
      </c>
      <c r="D951" s="833" t="s">
        <v>2502</v>
      </c>
      <c r="E951" s="834" t="s">
        <v>1277</v>
      </c>
      <c r="F951" s="832" t="s">
        <v>1258</v>
      </c>
      <c r="G951" s="832" t="s">
        <v>1390</v>
      </c>
      <c r="H951" s="832" t="s">
        <v>586</v>
      </c>
      <c r="I951" s="832" t="s">
        <v>1606</v>
      </c>
      <c r="J951" s="832" t="s">
        <v>1392</v>
      </c>
      <c r="K951" s="832" t="s">
        <v>1607</v>
      </c>
      <c r="L951" s="835">
        <v>38.5</v>
      </c>
      <c r="M951" s="835">
        <v>231</v>
      </c>
      <c r="N951" s="832">
        <v>6</v>
      </c>
      <c r="O951" s="836">
        <v>2</v>
      </c>
      <c r="P951" s="835">
        <v>231</v>
      </c>
      <c r="Q951" s="837">
        <v>1</v>
      </c>
      <c r="R951" s="832">
        <v>6</v>
      </c>
      <c r="S951" s="837">
        <v>1</v>
      </c>
      <c r="T951" s="836">
        <v>2</v>
      </c>
      <c r="U951" s="838">
        <v>1</v>
      </c>
    </row>
    <row r="952" spans="1:21" ht="14.4" customHeight="1" x14ac:dyDescent="0.3">
      <c r="A952" s="831">
        <v>13</v>
      </c>
      <c r="B952" s="832" t="s">
        <v>1257</v>
      </c>
      <c r="C952" s="832" t="s">
        <v>1263</v>
      </c>
      <c r="D952" s="833" t="s">
        <v>2502</v>
      </c>
      <c r="E952" s="834" t="s">
        <v>1277</v>
      </c>
      <c r="F952" s="832" t="s">
        <v>1258</v>
      </c>
      <c r="G952" s="832" t="s">
        <v>1390</v>
      </c>
      <c r="H952" s="832" t="s">
        <v>586</v>
      </c>
      <c r="I952" s="832" t="s">
        <v>2258</v>
      </c>
      <c r="J952" s="832" t="s">
        <v>1392</v>
      </c>
      <c r="K952" s="832" t="s">
        <v>1393</v>
      </c>
      <c r="L952" s="835">
        <v>73.989999999999995</v>
      </c>
      <c r="M952" s="835">
        <v>73.989999999999995</v>
      </c>
      <c r="N952" s="832">
        <v>1</v>
      </c>
      <c r="O952" s="836">
        <v>0.5</v>
      </c>
      <c r="P952" s="835">
        <v>73.989999999999995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13</v>
      </c>
      <c r="B953" s="832" t="s">
        <v>1257</v>
      </c>
      <c r="C953" s="832" t="s">
        <v>1263</v>
      </c>
      <c r="D953" s="833" t="s">
        <v>2502</v>
      </c>
      <c r="E953" s="834" t="s">
        <v>1277</v>
      </c>
      <c r="F953" s="832" t="s">
        <v>1258</v>
      </c>
      <c r="G953" s="832" t="s">
        <v>1800</v>
      </c>
      <c r="H953" s="832" t="s">
        <v>586</v>
      </c>
      <c r="I953" s="832" t="s">
        <v>1847</v>
      </c>
      <c r="J953" s="832" t="s">
        <v>1802</v>
      </c>
      <c r="K953" s="832" t="s">
        <v>1355</v>
      </c>
      <c r="L953" s="835">
        <v>58.77</v>
      </c>
      <c r="M953" s="835">
        <v>58.77</v>
      </c>
      <c r="N953" s="832">
        <v>1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13</v>
      </c>
      <c r="B954" s="832" t="s">
        <v>1257</v>
      </c>
      <c r="C954" s="832" t="s">
        <v>1263</v>
      </c>
      <c r="D954" s="833" t="s">
        <v>2502</v>
      </c>
      <c r="E954" s="834" t="s">
        <v>1277</v>
      </c>
      <c r="F954" s="832" t="s">
        <v>1258</v>
      </c>
      <c r="G954" s="832" t="s">
        <v>2051</v>
      </c>
      <c r="H954" s="832" t="s">
        <v>651</v>
      </c>
      <c r="I954" s="832" t="s">
        <v>1125</v>
      </c>
      <c r="J954" s="832" t="s">
        <v>862</v>
      </c>
      <c r="K954" s="832" t="s">
        <v>1126</v>
      </c>
      <c r="L954" s="835">
        <v>13.37</v>
      </c>
      <c r="M954" s="835">
        <v>66.849999999999994</v>
      </c>
      <c r="N954" s="832">
        <v>5</v>
      </c>
      <c r="O954" s="836">
        <v>1</v>
      </c>
      <c r="P954" s="835">
        <v>66.849999999999994</v>
      </c>
      <c r="Q954" s="837">
        <v>1</v>
      </c>
      <c r="R954" s="832">
        <v>5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13</v>
      </c>
      <c r="B955" s="832" t="s">
        <v>1257</v>
      </c>
      <c r="C955" s="832" t="s">
        <v>1263</v>
      </c>
      <c r="D955" s="833" t="s">
        <v>2502</v>
      </c>
      <c r="E955" s="834" t="s">
        <v>1277</v>
      </c>
      <c r="F955" s="832" t="s">
        <v>1258</v>
      </c>
      <c r="G955" s="832" t="s">
        <v>1394</v>
      </c>
      <c r="H955" s="832" t="s">
        <v>651</v>
      </c>
      <c r="I955" s="832" t="s">
        <v>1395</v>
      </c>
      <c r="J955" s="832" t="s">
        <v>1396</v>
      </c>
      <c r="K955" s="832" t="s">
        <v>1397</v>
      </c>
      <c r="L955" s="835">
        <v>141.25</v>
      </c>
      <c r="M955" s="835">
        <v>3390</v>
      </c>
      <c r="N955" s="832">
        <v>24</v>
      </c>
      <c r="O955" s="836">
        <v>11.5</v>
      </c>
      <c r="P955" s="835">
        <v>1695</v>
      </c>
      <c r="Q955" s="837">
        <v>0.5</v>
      </c>
      <c r="R955" s="832">
        <v>12</v>
      </c>
      <c r="S955" s="837">
        <v>0.5</v>
      </c>
      <c r="T955" s="836">
        <v>5.5</v>
      </c>
      <c r="U955" s="838">
        <v>0.47826086956521741</v>
      </c>
    </row>
    <row r="956" spans="1:21" ht="14.4" customHeight="1" x14ac:dyDescent="0.3">
      <c r="A956" s="831">
        <v>13</v>
      </c>
      <c r="B956" s="832" t="s">
        <v>1257</v>
      </c>
      <c r="C956" s="832" t="s">
        <v>1263</v>
      </c>
      <c r="D956" s="833" t="s">
        <v>2502</v>
      </c>
      <c r="E956" s="834" t="s">
        <v>1277</v>
      </c>
      <c r="F956" s="832" t="s">
        <v>1258</v>
      </c>
      <c r="G956" s="832" t="s">
        <v>1394</v>
      </c>
      <c r="H956" s="832" t="s">
        <v>586</v>
      </c>
      <c r="I956" s="832" t="s">
        <v>1806</v>
      </c>
      <c r="J956" s="832" t="s">
        <v>1396</v>
      </c>
      <c r="K956" s="832" t="s">
        <v>1807</v>
      </c>
      <c r="L956" s="835">
        <v>423.75</v>
      </c>
      <c r="M956" s="835">
        <v>423.75</v>
      </c>
      <c r="N956" s="832">
        <v>1</v>
      </c>
      <c r="O956" s="836">
        <v>0.5</v>
      </c>
      <c r="P956" s="835">
        <v>423.75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13</v>
      </c>
      <c r="B957" s="832" t="s">
        <v>1257</v>
      </c>
      <c r="C957" s="832" t="s">
        <v>1263</v>
      </c>
      <c r="D957" s="833" t="s">
        <v>2502</v>
      </c>
      <c r="E957" s="834" t="s">
        <v>1277</v>
      </c>
      <c r="F957" s="832" t="s">
        <v>1258</v>
      </c>
      <c r="G957" s="832" t="s">
        <v>1616</v>
      </c>
      <c r="H957" s="832" t="s">
        <v>586</v>
      </c>
      <c r="I957" s="832" t="s">
        <v>2259</v>
      </c>
      <c r="J957" s="832" t="s">
        <v>2240</v>
      </c>
      <c r="K957" s="832" t="s">
        <v>2241</v>
      </c>
      <c r="L957" s="835">
        <v>69.59</v>
      </c>
      <c r="M957" s="835">
        <v>69.59</v>
      </c>
      <c r="N957" s="832">
        <v>1</v>
      </c>
      <c r="O957" s="836">
        <v>1</v>
      </c>
      <c r="P957" s="835">
        <v>69.59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13</v>
      </c>
      <c r="B958" s="832" t="s">
        <v>1257</v>
      </c>
      <c r="C958" s="832" t="s">
        <v>1263</v>
      </c>
      <c r="D958" s="833" t="s">
        <v>2502</v>
      </c>
      <c r="E958" s="834" t="s">
        <v>1277</v>
      </c>
      <c r="F958" s="832" t="s">
        <v>1258</v>
      </c>
      <c r="G958" s="832" t="s">
        <v>1492</v>
      </c>
      <c r="H958" s="832" t="s">
        <v>586</v>
      </c>
      <c r="I958" s="832" t="s">
        <v>1621</v>
      </c>
      <c r="J958" s="832" t="s">
        <v>633</v>
      </c>
      <c r="K958" s="832" t="s">
        <v>1622</v>
      </c>
      <c r="L958" s="835">
        <v>35.25</v>
      </c>
      <c r="M958" s="835">
        <v>35.25</v>
      </c>
      <c r="N958" s="832">
        <v>1</v>
      </c>
      <c r="O958" s="836">
        <v>0.5</v>
      </c>
      <c r="P958" s="835">
        <v>35.25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13</v>
      </c>
      <c r="B959" s="832" t="s">
        <v>1257</v>
      </c>
      <c r="C959" s="832" t="s">
        <v>1263</v>
      </c>
      <c r="D959" s="833" t="s">
        <v>2502</v>
      </c>
      <c r="E959" s="834" t="s">
        <v>1277</v>
      </c>
      <c r="F959" s="832" t="s">
        <v>1258</v>
      </c>
      <c r="G959" s="832" t="s">
        <v>1492</v>
      </c>
      <c r="H959" s="832" t="s">
        <v>586</v>
      </c>
      <c r="I959" s="832" t="s">
        <v>1623</v>
      </c>
      <c r="J959" s="832" t="s">
        <v>633</v>
      </c>
      <c r="K959" s="832" t="s">
        <v>1624</v>
      </c>
      <c r="L959" s="835">
        <v>35.25</v>
      </c>
      <c r="M959" s="835">
        <v>35.25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13</v>
      </c>
      <c r="B960" s="832" t="s">
        <v>1257</v>
      </c>
      <c r="C960" s="832" t="s">
        <v>1263</v>
      </c>
      <c r="D960" s="833" t="s">
        <v>2502</v>
      </c>
      <c r="E960" s="834" t="s">
        <v>1277</v>
      </c>
      <c r="F960" s="832" t="s">
        <v>1258</v>
      </c>
      <c r="G960" s="832" t="s">
        <v>1402</v>
      </c>
      <c r="H960" s="832" t="s">
        <v>586</v>
      </c>
      <c r="I960" s="832" t="s">
        <v>1405</v>
      </c>
      <c r="J960" s="832" t="s">
        <v>1406</v>
      </c>
      <c r="K960" s="832" t="s">
        <v>1407</v>
      </c>
      <c r="L960" s="835">
        <v>64.5</v>
      </c>
      <c r="M960" s="835">
        <v>516</v>
      </c>
      <c r="N960" s="832">
        <v>8</v>
      </c>
      <c r="O960" s="836">
        <v>4.5</v>
      </c>
      <c r="P960" s="835">
        <v>387</v>
      </c>
      <c r="Q960" s="837">
        <v>0.75</v>
      </c>
      <c r="R960" s="832">
        <v>6</v>
      </c>
      <c r="S960" s="837">
        <v>0.75</v>
      </c>
      <c r="T960" s="836">
        <v>2.5</v>
      </c>
      <c r="U960" s="838">
        <v>0.55555555555555558</v>
      </c>
    </row>
    <row r="961" spans="1:21" ht="14.4" customHeight="1" x14ac:dyDescent="0.3">
      <c r="A961" s="831">
        <v>13</v>
      </c>
      <c r="B961" s="832" t="s">
        <v>1257</v>
      </c>
      <c r="C961" s="832" t="s">
        <v>1263</v>
      </c>
      <c r="D961" s="833" t="s">
        <v>2502</v>
      </c>
      <c r="E961" s="834" t="s">
        <v>1277</v>
      </c>
      <c r="F961" s="832" t="s">
        <v>1258</v>
      </c>
      <c r="G961" s="832" t="s">
        <v>1402</v>
      </c>
      <c r="H961" s="832" t="s">
        <v>586</v>
      </c>
      <c r="I961" s="832" t="s">
        <v>2260</v>
      </c>
      <c r="J961" s="832" t="s">
        <v>745</v>
      </c>
      <c r="K961" s="832" t="s">
        <v>1504</v>
      </c>
      <c r="L961" s="835">
        <v>16.12</v>
      </c>
      <c r="M961" s="835">
        <v>16.12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13</v>
      </c>
      <c r="B962" s="832" t="s">
        <v>1257</v>
      </c>
      <c r="C962" s="832" t="s">
        <v>1263</v>
      </c>
      <c r="D962" s="833" t="s">
        <v>2502</v>
      </c>
      <c r="E962" s="834" t="s">
        <v>1277</v>
      </c>
      <c r="F962" s="832" t="s">
        <v>1258</v>
      </c>
      <c r="G962" s="832" t="s">
        <v>1513</v>
      </c>
      <c r="H962" s="832" t="s">
        <v>586</v>
      </c>
      <c r="I962" s="832" t="s">
        <v>1514</v>
      </c>
      <c r="J962" s="832" t="s">
        <v>619</v>
      </c>
      <c r="K962" s="832" t="s">
        <v>1515</v>
      </c>
      <c r="L962" s="835">
        <v>108.44</v>
      </c>
      <c r="M962" s="835">
        <v>108.44</v>
      </c>
      <c r="N962" s="832">
        <v>1</v>
      </c>
      <c r="O962" s="836">
        <v>0.5</v>
      </c>
      <c r="P962" s="835">
        <v>108.44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13</v>
      </c>
      <c r="B963" s="832" t="s">
        <v>1257</v>
      </c>
      <c r="C963" s="832" t="s">
        <v>1263</v>
      </c>
      <c r="D963" s="833" t="s">
        <v>2502</v>
      </c>
      <c r="E963" s="834" t="s">
        <v>1277</v>
      </c>
      <c r="F963" s="832" t="s">
        <v>1258</v>
      </c>
      <c r="G963" s="832" t="s">
        <v>1513</v>
      </c>
      <c r="H963" s="832" t="s">
        <v>586</v>
      </c>
      <c r="I963" s="832" t="s">
        <v>1514</v>
      </c>
      <c r="J963" s="832" t="s">
        <v>619</v>
      </c>
      <c r="K963" s="832" t="s">
        <v>1515</v>
      </c>
      <c r="L963" s="835">
        <v>127.91</v>
      </c>
      <c r="M963" s="835">
        <v>127.91</v>
      </c>
      <c r="N963" s="832">
        <v>1</v>
      </c>
      <c r="O963" s="836">
        <v>1</v>
      </c>
      <c r="P963" s="835">
        <v>127.91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13</v>
      </c>
      <c r="B964" s="832" t="s">
        <v>1257</v>
      </c>
      <c r="C964" s="832" t="s">
        <v>1263</v>
      </c>
      <c r="D964" s="833" t="s">
        <v>2502</v>
      </c>
      <c r="E964" s="834" t="s">
        <v>1277</v>
      </c>
      <c r="F964" s="832" t="s">
        <v>1258</v>
      </c>
      <c r="G964" s="832" t="s">
        <v>1516</v>
      </c>
      <c r="H964" s="832" t="s">
        <v>586</v>
      </c>
      <c r="I964" s="832" t="s">
        <v>1520</v>
      </c>
      <c r="J964" s="832" t="s">
        <v>1518</v>
      </c>
      <c r="K964" s="832" t="s">
        <v>1521</v>
      </c>
      <c r="L964" s="835">
        <v>87.67</v>
      </c>
      <c r="M964" s="835">
        <v>175.34</v>
      </c>
      <c r="N964" s="832">
        <v>2</v>
      </c>
      <c r="O964" s="836">
        <v>0.5</v>
      </c>
      <c r="P964" s="835">
        <v>175.34</v>
      </c>
      <c r="Q964" s="837">
        <v>1</v>
      </c>
      <c r="R964" s="832">
        <v>2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13</v>
      </c>
      <c r="B965" s="832" t="s">
        <v>1257</v>
      </c>
      <c r="C965" s="832" t="s">
        <v>1263</v>
      </c>
      <c r="D965" s="833" t="s">
        <v>2502</v>
      </c>
      <c r="E965" s="834" t="s">
        <v>1277</v>
      </c>
      <c r="F965" s="832" t="s">
        <v>1258</v>
      </c>
      <c r="G965" s="832" t="s">
        <v>2261</v>
      </c>
      <c r="H965" s="832" t="s">
        <v>586</v>
      </c>
      <c r="I965" s="832" t="s">
        <v>2262</v>
      </c>
      <c r="J965" s="832" t="s">
        <v>2263</v>
      </c>
      <c r="K965" s="832" t="s">
        <v>2264</v>
      </c>
      <c r="L965" s="835">
        <v>54.55</v>
      </c>
      <c r="M965" s="835">
        <v>54.55</v>
      </c>
      <c r="N965" s="832">
        <v>1</v>
      </c>
      <c r="O965" s="836">
        <v>1</v>
      </c>
      <c r="P965" s="835">
        <v>54.55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13</v>
      </c>
      <c r="B966" s="832" t="s">
        <v>1257</v>
      </c>
      <c r="C966" s="832" t="s">
        <v>1263</v>
      </c>
      <c r="D966" s="833" t="s">
        <v>2502</v>
      </c>
      <c r="E966" s="834" t="s">
        <v>1277</v>
      </c>
      <c r="F966" s="832" t="s">
        <v>1258</v>
      </c>
      <c r="G966" s="832" t="s">
        <v>1522</v>
      </c>
      <c r="H966" s="832" t="s">
        <v>586</v>
      </c>
      <c r="I966" s="832" t="s">
        <v>1629</v>
      </c>
      <c r="J966" s="832" t="s">
        <v>664</v>
      </c>
      <c r="K966" s="832" t="s">
        <v>1630</v>
      </c>
      <c r="L966" s="835">
        <v>0</v>
      </c>
      <c r="M966" s="835">
        <v>0</v>
      </c>
      <c r="N966" s="832">
        <v>3</v>
      </c>
      <c r="O966" s="836">
        <v>2.5</v>
      </c>
      <c r="P966" s="835">
        <v>0</v>
      </c>
      <c r="Q966" s="837"/>
      <c r="R966" s="832">
        <v>3</v>
      </c>
      <c r="S966" s="837">
        <v>1</v>
      </c>
      <c r="T966" s="836">
        <v>2.5</v>
      </c>
      <c r="U966" s="838">
        <v>1</v>
      </c>
    </row>
    <row r="967" spans="1:21" ht="14.4" customHeight="1" x14ac:dyDescent="0.3">
      <c r="A967" s="831">
        <v>13</v>
      </c>
      <c r="B967" s="832" t="s">
        <v>1257</v>
      </c>
      <c r="C967" s="832" t="s">
        <v>1263</v>
      </c>
      <c r="D967" s="833" t="s">
        <v>2502</v>
      </c>
      <c r="E967" s="834" t="s">
        <v>1277</v>
      </c>
      <c r="F967" s="832" t="s">
        <v>1258</v>
      </c>
      <c r="G967" s="832" t="s">
        <v>1634</v>
      </c>
      <c r="H967" s="832" t="s">
        <v>651</v>
      </c>
      <c r="I967" s="832" t="s">
        <v>1187</v>
      </c>
      <c r="J967" s="832" t="s">
        <v>826</v>
      </c>
      <c r="K967" s="832" t="s">
        <v>828</v>
      </c>
      <c r="L967" s="835">
        <v>0</v>
      </c>
      <c r="M967" s="835">
        <v>0</v>
      </c>
      <c r="N967" s="832">
        <v>3</v>
      </c>
      <c r="O967" s="836">
        <v>0.5</v>
      </c>
      <c r="P967" s="835">
        <v>0</v>
      </c>
      <c r="Q967" s="837"/>
      <c r="R967" s="832">
        <v>3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13</v>
      </c>
      <c r="B968" s="832" t="s">
        <v>1257</v>
      </c>
      <c r="C968" s="832" t="s">
        <v>1263</v>
      </c>
      <c r="D968" s="833" t="s">
        <v>2502</v>
      </c>
      <c r="E968" s="834" t="s">
        <v>1277</v>
      </c>
      <c r="F968" s="832" t="s">
        <v>1258</v>
      </c>
      <c r="G968" s="832" t="s">
        <v>1534</v>
      </c>
      <c r="H968" s="832" t="s">
        <v>586</v>
      </c>
      <c r="I968" s="832" t="s">
        <v>2265</v>
      </c>
      <c r="J968" s="832" t="s">
        <v>2266</v>
      </c>
      <c r="K968" s="832" t="s">
        <v>2267</v>
      </c>
      <c r="L968" s="835">
        <v>313.2</v>
      </c>
      <c r="M968" s="835">
        <v>1566</v>
      </c>
      <c r="N968" s="832">
        <v>5</v>
      </c>
      <c r="O968" s="836">
        <v>2.5</v>
      </c>
      <c r="P968" s="835">
        <v>1566</v>
      </c>
      <c r="Q968" s="837">
        <v>1</v>
      </c>
      <c r="R968" s="832">
        <v>5</v>
      </c>
      <c r="S968" s="837">
        <v>1</v>
      </c>
      <c r="T968" s="836">
        <v>2.5</v>
      </c>
      <c r="U968" s="838">
        <v>1</v>
      </c>
    </row>
    <row r="969" spans="1:21" ht="14.4" customHeight="1" x14ac:dyDescent="0.3">
      <c r="A969" s="831">
        <v>13</v>
      </c>
      <c r="B969" s="832" t="s">
        <v>1257</v>
      </c>
      <c r="C969" s="832" t="s">
        <v>1263</v>
      </c>
      <c r="D969" s="833" t="s">
        <v>2502</v>
      </c>
      <c r="E969" s="834" t="s">
        <v>1277</v>
      </c>
      <c r="F969" s="832" t="s">
        <v>1258</v>
      </c>
      <c r="G969" s="832" t="s">
        <v>1534</v>
      </c>
      <c r="H969" s="832" t="s">
        <v>586</v>
      </c>
      <c r="I969" s="832" t="s">
        <v>2268</v>
      </c>
      <c r="J969" s="832" t="s">
        <v>1536</v>
      </c>
      <c r="K969" s="832" t="s">
        <v>2269</v>
      </c>
      <c r="L969" s="835">
        <v>300.68</v>
      </c>
      <c r="M969" s="835">
        <v>1503.4</v>
      </c>
      <c r="N969" s="832">
        <v>5</v>
      </c>
      <c r="O969" s="836">
        <v>2</v>
      </c>
      <c r="P969" s="835">
        <v>1503.4</v>
      </c>
      <c r="Q969" s="837">
        <v>1</v>
      </c>
      <c r="R969" s="832">
        <v>5</v>
      </c>
      <c r="S969" s="837">
        <v>1</v>
      </c>
      <c r="T969" s="836">
        <v>2</v>
      </c>
      <c r="U969" s="838">
        <v>1</v>
      </c>
    </row>
    <row r="970" spans="1:21" ht="14.4" customHeight="1" x14ac:dyDescent="0.3">
      <c r="A970" s="831">
        <v>13</v>
      </c>
      <c r="B970" s="832" t="s">
        <v>1257</v>
      </c>
      <c r="C970" s="832" t="s">
        <v>1263</v>
      </c>
      <c r="D970" s="833" t="s">
        <v>2502</v>
      </c>
      <c r="E970" s="834" t="s">
        <v>1277</v>
      </c>
      <c r="F970" s="832" t="s">
        <v>1258</v>
      </c>
      <c r="G970" s="832" t="s">
        <v>1550</v>
      </c>
      <c r="H970" s="832" t="s">
        <v>586</v>
      </c>
      <c r="I970" s="832" t="s">
        <v>1551</v>
      </c>
      <c r="J970" s="832" t="s">
        <v>1552</v>
      </c>
      <c r="K970" s="832" t="s">
        <v>1553</v>
      </c>
      <c r="L970" s="835">
        <v>75.819999999999993</v>
      </c>
      <c r="M970" s="835">
        <v>75.819999999999993</v>
      </c>
      <c r="N970" s="832">
        <v>1</v>
      </c>
      <c r="O970" s="836">
        <v>1</v>
      </c>
      <c r="P970" s="835">
        <v>75.819999999999993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13</v>
      </c>
      <c r="B971" s="832" t="s">
        <v>1257</v>
      </c>
      <c r="C971" s="832" t="s">
        <v>1263</v>
      </c>
      <c r="D971" s="833" t="s">
        <v>2502</v>
      </c>
      <c r="E971" s="834" t="s">
        <v>1277</v>
      </c>
      <c r="F971" s="832" t="s">
        <v>1258</v>
      </c>
      <c r="G971" s="832" t="s">
        <v>1420</v>
      </c>
      <c r="H971" s="832" t="s">
        <v>651</v>
      </c>
      <c r="I971" s="832" t="s">
        <v>1421</v>
      </c>
      <c r="J971" s="832" t="s">
        <v>952</v>
      </c>
      <c r="K971" s="832" t="s">
        <v>1422</v>
      </c>
      <c r="L971" s="835">
        <v>154.36000000000001</v>
      </c>
      <c r="M971" s="835">
        <v>1697.96</v>
      </c>
      <c r="N971" s="832">
        <v>11</v>
      </c>
      <c r="O971" s="836">
        <v>8.5</v>
      </c>
      <c r="P971" s="835">
        <v>1234.8800000000001</v>
      </c>
      <c r="Q971" s="837">
        <v>0.72727272727272729</v>
      </c>
      <c r="R971" s="832">
        <v>8</v>
      </c>
      <c r="S971" s="837">
        <v>0.72727272727272729</v>
      </c>
      <c r="T971" s="836">
        <v>7</v>
      </c>
      <c r="U971" s="838">
        <v>0.82352941176470584</v>
      </c>
    </row>
    <row r="972" spans="1:21" ht="14.4" customHeight="1" x14ac:dyDescent="0.3">
      <c r="A972" s="831">
        <v>13</v>
      </c>
      <c r="B972" s="832" t="s">
        <v>1257</v>
      </c>
      <c r="C972" s="832" t="s">
        <v>1263</v>
      </c>
      <c r="D972" s="833" t="s">
        <v>2502</v>
      </c>
      <c r="E972" s="834" t="s">
        <v>1277</v>
      </c>
      <c r="F972" s="832" t="s">
        <v>1258</v>
      </c>
      <c r="G972" s="832" t="s">
        <v>1420</v>
      </c>
      <c r="H972" s="832" t="s">
        <v>651</v>
      </c>
      <c r="I972" s="832" t="s">
        <v>1903</v>
      </c>
      <c r="J972" s="832" t="s">
        <v>1904</v>
      </c>
      <c r="K972" s="832" t="s">
        <v>1905</v>
      </c>
      <c r="L972" s="835">
        <v>80.28</v>
      </c>
      <c r="M972" s="835">
        <v>80.28</v>
      </c>
      <c r="N972" s="832">
        <v>1</v>
      </c>
      <c r="O972" s="836">
        <v>0.5</v>
      </c>
      <c r="P972" s="835">
        <v>80.28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13</v>
      </c>
      <c r="B973" s="832" t="s">
        <v>1257</v>
      </c>
      <c r="C973" s="832" t="s">
        <v>1263</v>
      </c>
      <c r="D973" s="833" t="s">
        <v>2502</v>
      </c>
      <c r="E973" s="834" t="s">
        <v>1277</v>
      </c>
      <c r="F973" s="832" t="s">
        <v>1258</v>
      </c>
      <c r="G973" s="832" t="s">
        <v>1420</v>
      </c>
      <c r="H973" s="832" t="s">
        <v>651</v>
      </c>
      <c r="I973" s="832" t="s">
        <v>1423</v>
      </c>
      <c r="J973" s="832" t="s">
        <v>1424</v>
      </c>
      <c r="K973" s="832" t="s">
        <v>1425</v>
      </c>
      <c r="L973" s="835">
        <v>75.73</v>
      </c>
      <c r="M973" s="835">
        <v>75.73</v>
      </c>
      <c r="N973" s="832">
        <v>1</v>
      </c>
      <c r="O973" s="836">
        <v>1</v>
      </c>
      <c r="P973" s="835">
        <v>75.73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13</v>
      </c>
      <c r="B974" s="832" t="s">
        <v>1257</v>
      </c>
      <c r="C974" s="832" t="s">
        <v>1263</v>
      </c>
      <c r="D974" s="833" t="s">
        <v>2502</v>
      </c>
      <c r="E974" s="834" t="s">
        <v>1277</v>
      </c>
      <c r="F974" s="832" t="s">
        <v>1260</v>
      </c>
      <c r="G974" s="832" t="s">
        <v>2270</v>
      </c>
      <c r="H974" s="832" t="s">
        <v>586</v>
      </c>
      <c r="I974" s="832" t="s">
        <v>2271</v>
      </c>
      <c r="J974" s="832" t="s">
        <v>2272</v>
      </c>
      <c r="K974" s="832" t="s">
        <v>2273</v>
      </c>
      <c r="L974" s="835">
        <v>1668</v>
      </c>
      <c r="M974" s="835">
        <v>1668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13</v>
      </c>
      <c r="B975" s="832" t="s">
        <v>1257</v>
      </c>
      <c r="C975" s="832" t="s">
        <v>1263</v>
      </c>
      <c r="D975" s="833" t="s">
        <v>2502</v>
      </c>
      <c r="E975" s="834" t="s">
        <v>1277</v>
      </c>
      <c r="F975" s="832" t="s">
        <v>1260</v>
      </c>
      <c r="G975" s="832" t="s">
        <v>1681</v>
      </c>
      <c r="H975" s="832" t="s">
        <v>586</v>
      </c>
      <c r="I975" s="832" t="s">
        <v>1958</v>
      </c>
      <c r="J975" s="832" t="s">
        <v>1959</v>
      </c>
      <c r="K975" s="832" t="s">
        <v>1960</v>
      </c>
      <c r="L975" s="835">
        <v>50</v>
      </c>
      <c r="M975" s="835">
        <v>150</v>
      </c>
      <c r="N975" s="832">
        <v>3</v>
      </c>
      <c r="O975" s="836">
        <v>3</v>
      </c>
      <c r="P975" s="835">
        <v>100</v>
      </c>
      <c r="Q975" s="837">
        <v>0.66666666666666663</v>
      </c>
      <c r="R975" s="832">
        <v>2</v>
      </c>
      <c r="S975" s="837">
        <v>0.66666666666666663</v>
      </c>
      <c r="T975" s="836">
        <v>2</v>
      </c>
      <c r="U975" s="838">
        <v>0.66666666666666663</v>
      </c>
    </row>
    <row r="976" spans="1:21" ht="14.4" customHeight="1" x14ac:dyDescent="0.3">
      <c r="A976" s="831">
        <v>13</v>
      </c>
      <c r="B976" s="832" t="s">
        <v>1257</v>
      </c>
      <c r="C976" s="832" t="s">
        <v>1263</v>
      </c>
      <c r="D976" s="833" t="s">
        <v>2502</v>
      </c>
      <c r="E976" s="834" t="s">
        <v>1277</v>
      </c>
      <c r="F976" s="832" t="s">
        <v>1260</v>
      </c>
      <c r="G976" s="832" t="s">
        <v>1563</v>
      </c>
      <c r="H976" s="832" t="s">
        <v>586</v>
      </c>
      <c r="I976" s="832" t="s">
        <v>2140</v>
      </c>
      <c r="J976" s="832" t="s">
        <v>2141</v>
      </c>
      <c r="K976" s="832" t="s">
        <v>2142</v>
      </c>
      <c r="L976" s="835">
        <v>1697.06</v>
      </c>
      <c r="M976" s="835">
        <v>1697.06</v>
      </c>
      <c r="N976" s="832">
        <v>1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13</v>
      </c>
      <c r="B977" s="832" t="s">
        <v>1257</v>
      </c>
      <c r="C977" s="832" t="s">
        <v>1263</v>
      </c>
      <c r="D977" s="833" t="s">
        <v>2502</v>
      </c>
      <c r="E977" s="834" t="s">
        <v>1277</v>
      </c>
      <c r="F977" s="832" t="s">
        <v>1260</v>
      </c>
      <c r="G977" s="832" t="s">
        <v>1563</v>
      </c>
      <c r="H977" s="832" t="s">
        <v>586</v>
      </c>
      <c r="I977" s="832" t="s">
        <v>1564</v>
      </c>
      <c r="J977" s="832" t="s">
        <v>1565</v>
      </c>
      <c r="K977" s="832" t="s">
        <v>1566</v>
      </c>
      <c r="L977" s="835">
        <v>1839</v>
      </c>
      <c r="M977" s="835">
        <v>1839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13</v>
      </c>
      <c r="B978" s="832" t="s">
        <v>1257</v>
      </c>
      <c r="C978" s="832" t="s">
        <v>1263</v>
      </c>
      <c r="D978" s="833" t="s">
        <v>2502</v>
      </c>
      <c r="E978" s="834" t="s">
        <v>1277</v>
      </c>
      <c r="F978" s="832" t="s">
        <v>1260</v>
      </c>
      <c r="G978" s="832" t="s">
        <v>1563</v>
      </c>
      <c r="H978" s="832" t="s">
        <v>586</v>
      </c>
      <c r="I978" s="832" t="s">
        <v>1691</v>
      </c>
      <c r="J978" s="832" t="s">
        <v>1692</v>
      </c>
      <c r="K978" s="832" t="s">
        <v>1693</v>
      </c>
      <c r="L978" s="835">
        <v>725.45</v>
      </c>
      <c r="M978" s="835">
        <v>725.45</v>
      </c>
      <c r="N978" s="832">
        <v>1</v>
      </c>
      <c r="O978" s="836">
        <v>1</v>
      </c>
      <c r="P978" s="835">
        <v>725.45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13</v>
      </c>
      <c r="B979" s="832" t="s">
        <v>1257</v>
      </c>
      <c r="C979" s="832" t="s">
        <v>1263</v>
      </c>
      <c r="D979" s="833" t="s">
        <v>2502</v>
      </c>
      <c r="E979" s="834" t="s">
        <v>1277</v>
      </c>
      <c r="F979" s="832" t="s">
        <v>1260</v>
      </c>
      <c r="G979" s="832" t="s">
        <v>1563</v>
      </c>
      <c r="H979" s="832" t="s">
        <v>586</v>
      </c>
      <c r="I979" s="832" t="s">
        <v>1961</v>
      </c>
      <c r="J979" s="832" t="s">
        <v>1962</v>
      </c>
      <c r="K979" s="832" t="s">
        <v>1963</v>
      </c>
      <c r="L979" s="835">
        <v>2000</v>
      </c>
      <c r="M979" s="835">
        <v>2000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13</v>
      </c>
      <c r="B980" s="832" t="s">
        <v>1257</v>
      </c>
      <c r="C980" s="832" t="s">
        <v>1263</v>
      </c>
      <c r="D980" s="833" t="s">
        <v>2502</v>
      </c>
      <c r="E980" s="834" t="s">
        <v>1277</v>
      </c>
      <c r="F980" s="832" t="s">
        <v>1260</v>
      </c>
      <c r="G980" s="832" t="s">
        <v>1563</v>
      </c>
      <c r="H980" s="832" t="s">
        <v>586</v>
      </c>
      <c r="I980" s="832" t="s">
        <v>1964</v>
      </c>
      <c r="J980" s="832" t="s">
        <v>1965</v>
      </c>
      <c r="K980" s="832" t="s">
        <v>1966</v>
      </c>
      <c r="L980" s="835">
        <v>1361</v>
      </c>
      <c r="M980" s="835">
        <v>1361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13</v>
      </c>
      <c r="B981" s="832" t="s">
        <v>1257</v>
      </c>
      <c r="C981" s="832" t="s">
        <v>1263</v>
      </c>
      <c r="D981" s="833" t="s">
        <v>2502</v>
      </c>
      <c r="E981" s="834" t="s">
        <v>1277</v>
      </c>
      <c r="F981" s="832" t="s">
        <v>1260</v>
      </c>
      <c r="G981" s="832" t="s">
        <v>1563</v>
      </c>
      <c r="H981" s="832" t="s">
        <v>586</v>
      </c>
      <c r="I981" s="832" t="s">
        <v>1697</v>
      </c>
      <c r="J981" s="832" t="s">
        <v>1698</v>
      </c>
      <c r="K981" s="832" t="s">
        <v>1699</v>
      </c>
      <c r="L981" s="835">
        <v>453</v>
      </c>
      <c r="M981" s="835">
        <v>2265</v>
      </c>
      <c r="N981" s="832">
        <v>5</v>
      </c>
      <c r="O981" s="836">
        <v>5</v>
      </c>
      <c r="P981" s="835">
        <v>1812</v>
      </c>
      <c r="Q981" s="837">
        <v>0.8</v>
      </c>
      <c r="R981" s="832">
        <v>4</v>
      </c>
      <c r="S981" s="837">
        <v>0.8</v>
      </c>
      <c r="T981" s="836">
        <v>4</v>
      </c>
      <c r="U981" s="838">
        <v>0.8</v>
      </c>
    </row>
    <row r="982" spans="1:21" ht="14.4" customHeight="1" x14ac:dyDescent="0.3">
      <c r="A982" s="831">
        <v>13</v>
      </c>
      <c r="B982" s="832" t="s">
        <v>1257</v>
      </c>
      <c r="C982" s="832" t="s">
        <v>1263</v>
      </c>
      <c r="D982" s="833" t="s">
        <v>2502</v>
      </c>
      <c r="E982" s="834" t="s">
        <v>1277</v>
      </c>
      <c r="F982" s="832" t="s">
        <v>1260</v>
      </c>
      <c r="G982" s="832" t="s">
        <v>1563</v>
      </c>
      <c r="H982" s="832" t="s">
        <v>586</v>
      </c>
      <c r="I982" s="832" t="s">
        <v>1706</v>
      </c>
      <c r="J982" s="832" t="s">
        <v>1707</v>
      </c>
      <c r="K982" s="832" t="s">
        <v>1708</v>
      </c>
      <c r="L982" s="835">
        <v>681</v>
      </c>
      <c r="M982" s="835">
        <v>2043</v>
      </c>
      <c r="N982" s="832">
        <v>3</v>
      </c>
      <c r="O982" s="836">
        <v>3</v>
      </c>
      <c r="P982" s="835">
        <v>1362</v>
      </c>
      <c r="Q982" s="837">
        <v>0.66666666666666663</v>
      </c>
      <c r="R982" s="832">
        <v>2</v>
      </c>
      <c r="S982" s="837">
        <v>0.66666666666666663</v>
      </c>
      <c r="T982" s="836">
        <v>2</v>
      </c>
      <c r="U982" s="838">
        <v>0.66666666666666663</v>
      </c>
    </row>
    <row r="983" spans="1:21" ht="14.4" customHeight="1" x14ac:dyDescent="0.3">
      <c r="A983" s="831">
        <v>13</v>
      </c>
      <c r="B983" s="832" t="s">
        <v>1257</v>
      </c>
      <c r="C983" s="832" t="s">
        <v>1263</v>
      </c>
      <c r="D983" s="833" t="s">
        <v>2502</v>
      </c>
      <c r="E983" s="834" t="s">
        <v>1277</v>
      </c>
      <c r="F983" s="832" t="s">
        <v>1260</v>
      </c>
      <c r="G983" s="832" t="s">
        <v>1563</v>
      </c>
      <c r="H983" s="832" t="s">
        <v>586</v>
      </c>
      <c r="I983" s="832" t="s">
        <v>2274</v>
      </c>
      <c r="J983" s="832" t="s">
        <v>2275</v>
      </c>
      <c r="K983" s="832" t="s">
        <v>2276</v>
      </c>
      <c r="L983" s="835">
        <v>684</v>
      </c>
      <c r="M983" s="835">
        <v>684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13</v>
      </c>
      <c r="B984" s="832" t="s">
        <v>1257</v>
      </c>
      <c r="C984" s="832" t="s">
        <v>1261</v>
      </c>
      <c r="D984" s="833" t="s">
        <v>2503</v>
      </c>
      <c r="E984" s="834" t="s">
        <v>1278</v>
      </c>
      <c r="F984" s="832" t="s">
        <v>1258</v>
      </c>
      <c r="G984" s="832" t="s">
        <v>1538</v>
      </c>
      <c r="H984" s="832" t="s">
        <v>586</v>
      </c>
      <c r="I984" s="832" t="s">
        <v>2277</v>
      </c>
      <c r="J984" s="832" t="s">
        <v>1540</v>
      </c>
      <c r="K984" s="832" t="s">
        <v>2278</v>
      </c>
      <c r="L984" s="835">
        <v>0</v>
      </c>
      <c r="M984" s="835">
        <v>0</v>
      </c>
      <c r="N984" s="832">
        <v>1</v>
      </c>
      <c r="O984" s="836">
        <v>1</v>
      </c>
      <c r="P984" s="835"/>
      <c r="Q984" s="837"/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13</v>
      </c>
      <c r="B985" s="832" t="s">
        <v>1257</v>
      </c>
      <c r="C985" s="832" t="s">
        <v>1261</v>
      </c>
      <c r="D985" s="833" t="s">
        <v>2503</v>
      </c>
      <c r="E985" s="834" t="s">
        <v>1278</v>
      </c>
      <c r="F985" s="832" t="s">
        <v>1258</v>
      </c>
      <c r="G985" s="832" t="s">
        <v>1420</v>
      </c>
      <c r="H985" s="832" t="s">
        <v>651</v>
      </c>
      <c r="I985" s="832" t="s">
        <v>1421</v>
      </c>
      <c r="J985" s="832" t="s">
        <v>952</v>
      </c>
      <c r="K985" s="832" t="s">
        <v>1422</v>
      </c>
      <c r="L985" s="835">
        <v>154.36000000000001</v>
      </c>
      <c r="M985" s="835">
        <v>154.36000000000001</v>
      </c>
      <c r="N985" s="832">
        <v>1</v>
      </c>
      <c r="O985" s="836">
        <v>1</v>
      </c>
      <c r="P985" s="835">
        <v>154.36000000000001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13</v>
      </c>
      <c r="B986" s="832" t="s">
        <v>1257</v>
      </c>
      <c r="C986" s="832" t="s">
        <v>1261</v>
      </c>
      <c r="D986" s="833" t="s">
        <v>2503</v>
      </c>
      <c r="E986" s="834" t="s">
        <v>1283</v>
      </c>
      <c r="F986" s="832" t="s">
        <v>1258</v>
      </c>
      <c r="G986" s="832" t="s">
        <v>1513</v>
      </c>
      <c r="H986" s="832" t="s">
        <v>586</v>
      </c>
      <c r="I986" s="832" t="s">
        <v>2201</v>
      </c>
      <c r="J986" s="832" t="s">
        <v>619</v>
      </c>
      <c r="K986" s="832" t="s">
        <v>2202</v>
      </c>
      <c r="L986" s="835">
        <v>0</v>
      </c>
      <c r="M986" s="835">
        <v>0</v>
      </c>
      <c r="N986" s="832">
        <v>1</v>
      </c>
      <c r="O986" s="836">
        <v>1</v>
      </c>
      <c r="P986" s="835"/>
      <c r="Q986" s="837"/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13</v>
      </c>
      <c r="B987" s="832" t="s">
        <v>1257</v>
      </c>
      <c r="C987" s="832" t="s">
        <v>1261</v>
      </c>
      <c r="D987" s="833" t="s">
        <v>2503</v>
      </c>
      <c r="E987" s="834" t="s">
        <v>1283</v>
      </c>
      <c r="F987" s="832" t="s">
        <v>1258</v>
      </c>
      <c r="G987" s="832" t="s">
        <v>1420</v>
      </c>
      <c r="H987" s="832" t="s">
        <v>651</v>
      </c>
      <c r="I987" s="832" t="s">
        <v>1421</v>
      </c>
      <c r="J987" s="832" t="s">
        <v>952</v>
      </c>
      <c r="K987" s="832" t="s">
        <v>1422</v>
      </c>
      <c r="L987" s="835">
        <v>154.36000000000001</v>
      </c>
      <c r="M987" s="835">
        <v>154.36000000000001</v>
      </c>
      <c r="N987" s="832">
        <v>1</v>
      </c>
      <c r="O987" s="836"/>
      <c r="P987" s="835"/>
      <c r="Q987" s="837">
        <v>0</v>
      </c>
      <c r="R987" s="832"/>
      <c r="S987" s="837">
        <v>0</v>
      </c>
      <c r="T987" s="836"/>
      <c r="U987" s="838"/>
    </row>
    <row r="988" spans="1:21" ht="14.4" customHeight="1" x14ac:dyDescent="0.3">
      <c r="A988" s="831">
        <v>13</v>
      </c>
      <c r="B988" s="832" t="s">
        <v>1257</v>
      </c>
      <c r="C988" s="832" t="s">
        <v>1261</v>
      </c>
      <c r="D988" s="833" t="s">
        <v>2503</v>
      </c>
      <c r="E988" s="834" t="s">
        <v>1286</v>
      </c>
      <c r="F988" s="832" t="s">
        <v>1258</v>
      </c>
      <c r="G988" s="832" t="s">
        <v>2143</v>
      </c>
      <c r="H988" s="832" t="s">
        <v>586</v>
      </c>
      <c r="I988" s="832" t="s">
        <v>2144</v>
      </c>
      <c r="J988" s="832" t="s">
        <v>2145</v>
      </c>
      <c r="K988" s="832" t="s">
        <v>2146</v>
      </c>
      <c r="L988" s="835">
        <v>254.83</v>
      </c>
      <c r="M988" s="835">
        <v>254.83</v>
      </c>
      <c r="N988" s="832">
        <v>1</v>
      </c>
      <c r="O988" s="836">
        <v>1</v>
      </c>
      <c r="P988" s="835">
        <v>254.83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13</v>
      </c>
      <c r="B989" s="832" t="s">
        <v>1257</v>
      </c>
      <c r="C989" s="832" t="s">
        <v>1261</v>
      </c>
      <c r="D989" s="833" t="s">
        <v>2503</v>
      </c>
      <c r="E989" s="834" t="s">
        <v>1286</v>
      </c>
      <c r="F989" s="832" t="s">
        <v>1258</v>
      </c>
      <c r="G989" s="832" t="s">
        <v>1420</v>
      </c>
      <c r="H989" s="832" t="s">
        <v>651</v>
      </c>
      <c r="I989" s="832" t="s">
        <v>1421</v>
      </c>
      <c r="J989" s="832" t="s">
        <v>952</v>
      </c>
      <c r="K989" s="832" t="s">
        <v>1422</v>
      </c>
      <c r="L989" s="835">
        <v>154.36000000000001</v>
      </c>
      <c r="M989" s="835">
        <v>154.36000000000001</v>
      </c>
      <c r="N989" s="832">
        <v>1</v>
      </c>
      <c r="O989" s="836">
        <v>1</v>
      </c>
      <c r="P989" s="835">
        <v>154.36000000000001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13</v>
      </c>
      <c r="B990" s="832" t="s">
        <v>1257</v>
      </c>
      <c r="C990" s="832" t="s">
        <v>1261</v>
      </c>
      <c r="D990" s="833" t="s">
        <v>2503</v>
      </c>
      <c r="E990" s="834" t="s">
        <v>1290</v>
      </c>
      <c r="F990" s="832" t="s">
        <v>1258</v>
      </c>
      <c r="G990" s="832" t="s">
        <v>1386</v>
      </c>
      <c r="H990" s="832" t="s">
        <v>586</v>
      </c>
      <c r="I990" s="832" t="s">
        <v>1387</v>
      </c>
      <c r="J990" s="832" t="s">
        <v>1388</v>
      </c>
      <c r="K990" s="832" t="s">
        <v>1389</v>
      </c>
      <c r="L990" s="835">
        <v>111.72</v>
      </c>
      <c r="M990" s="835">
        <v>111.72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13</v>
      </c>
      <c r="B991" s="832" t="s">
        <v>1257</v>
      </c>
      <c r="C991" s="832" t="s">
        <v>1261</v>
      </c>
      <c r="D991" s="833" t="s">
        <v>2503</v>
      </c>
      <c r="E991" s="834" t="s">
        <v>1290</v>
      </c>
      <c r="F991" s="832" t="s">
        <v>1258</v>
      </c>
      <c r="G991" s="832" t="s">
        <v>1840</v>
      </c>
      <c r="H991" s="832" t="s">
        <v>586</v>
      </c>
      <c r="I991" s="832" t="s">
        <v>1841</v>
      </c>
      <c r="J991" s="832" t="s">
        <v>1842</v>
      </c>
      <c r="K991" s="832" t="s">
        <v>1843</v>
      </c>
      <c r="L991" s="835">
        <v>132.97999999999999</v>
      </c>
      <c r="M991" s="835">
        <v>132.97999999999999</v>
      </c>
      <c r="N991" s="832">
        <v>1</v>
      </c>
      <c r="O991" s="836">
        <v>1</v>
      </c>
      <c r="P991" s="835">
        <v>132.97999999999999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13</v>
      </c>
      <c r="B992" s="832" t="s">
        <v>1257</v>
      </c>
      <c r="C992" s="832" t="s">
        <v>1261</v>
      </c>
      <c r="D992" s="833" t="s">
        <v>2503</v>
      </c>
      <c r="E992" s="834" t="s">
        <v>1280</v>
      </c>
      <c r="F992" s="832" t="s">
        <v>1258</v>
      </c>
      <c r="G992" s="832" t="s">
        <v>1620</v>
      </c>
      <c r="H992" s="832" t="s">
        <v>651</v>
      </c>
      <c r="I992" s="832" t="s">
        <v>2279</v>
      </c>
      <c r="J992" s="832" t="s">
        <v>727</v>
      </c>
      <c r="K992" s="832" t="s">
        <v>2280</v>
      </c>
      <c r="L992" s="835">
        <v>923.74</v>
      </c>
      <c r="M992" s="835">
        <v>923.74</v>
      </c>
      <c r="N992" s="832">
        <v>1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13</v>
      </c>
      <c r="B993" s="832" t="s">
        <v>1257</v>
      </c>
      <c r="C993" s="832" t="s">
        <v>1261</v>
      </c>
      <c r="D993" s="833" t="s">
        <v>2503</v>
      </c>
      <c r="E993" s="834" t="s">
        <v>1280</v>
      </c>
      <c r="F993" s="832" t="s">
        <v>1258</v>
      </c>
      <c r="G993" s="832" t="s">
        <v>1513</v>
      </c>
      <c r="H993" s="832" t="s">
        <v>586</v>
      </c>
      <c r="I993" s="832" t="s">
        <v>1514</v>
      </c>
      <c r="J993" s="832" t="s">
        <v>619</v>
      </c>
      <c r="K993" s="832" t="s">
        <v>1515</v>
      </c>
      <c r="L993" s="835">
        <v>108.44</v>
      </c>
      <c r="M993" s="835">
        <v>108.44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13</v>
      </c>
      <c r="B994" s="832" t="s">
        <v>1257</v>
      </c>
      <c r="C994" s="832" t="s">
        <v>1261</v>
      </c>
      <c r="D994" s="833" t="s">
        <v>2503</v>
      </c>
      <c r="E994" s="834" t="s">
        <v>1280</v>
      </c>
      <c r="F994" s="832" t="s">
        <v>1258</v>
      </c>
      <c r="G994" s="832" t="s">
        <v>1420</v>
      </c>
      <c r="H994" s="832" t="s">
        <v>586</v>
      </c>
      <c r="I994" s="832" t="s">
        <v>1426</v>
      </c>
      <c r="J994" s="832" t="s">
        <v>952</v>
      </c>
      <c r="K994" s="832" t="s">
        <v>1422</v>
      </c>
      <c r="L994" s="835">
        <v>154.36000000000001</v>
      </c>
      <c r="M994" s="835">
        <v>154.36000000000001</v>
      </c>
      <c r="N994" s="832">
        <v>1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13</v>
      </c>
      <c r="B995" s="832" t="s">
        <v>1257</v>
      </c>
      <c r="C995" s="832" t="s">
        <v>1261</v>
      </c>
      <c r="D995" s="833" t="s">
        <v>2503</v>
      </c>
      <c r="E995" s="834" t="s">
        <v>1280</v>
      </c>
      <c r="F995" s="832" t="s">
        <v>1260</v>
      </c>
      <c r="G995" s="832" t="s">
        <v>1681</v>
      </c>
      <c r="H995" s="832" t="s">
        <v>586</v>
      </c>
      <c r="I995" s="832" t="s">
        <v>1958</v>
      </c>
      <c r="J995" s="832" t="s">
        <v>1959</v>
      </c>
      <c r="K995" s="832" t="s">
        <v>1960</v>
      </c>
      <c r="L995" s="835">
        <v>50</v>
      </c>
      <c r="M995" s="835">
        <v>300</v>
      </c>
      <c r="N995" s="832">
        <v>6</v>
      </c>
      <c r="O995" s="836">
        <v>2</v>
      </c>
      <c r="P995" s="835">
        <v>300</v>
      </c>
      <c r="Q995" s="837">
        <v>1</v>
      </c>
      <c r="R995" s="832">
        <v>6</v>
      </c>
      <c r="S995" s="837">
        <v>1</v>
      </c>
      <c r="T995" s="836">
        <v>2</v>
      </c>
      <c r="U995" s="838">
        <v>1</v>
      </c>
    </row>
    <row r="996" spans="1:21" ht="14.4" customHeight="1" x14ac:dyDescent="0.3">
      <c r="A996" s="831">
        <v>13</v>
      </c>
      <c r="B996" s="832" t="s">
        <v>1257</v>
      </c>
      <c r="C996" s="832" t="s">
        <v>1261</v>
      </c>
      <c r="D996" s="833" t="s">
        <v>2503</v>
      </c>
      <c r="E996" s="834" t="s">
        <v>1280</v>
      </c>
      <c r="F996" s="832" t="s">
        <v>1260</v>
      </c>
      <c r="G996" s="832" t="s">
        <v>1563</v>
      </c>
      <c r="H996" s="832" t="s">
        <v>586</v>
      </c>
      <c r="I996" s="832" t="s">
        <v>1697</v>
      </c>
      <c r="J996" s="832" t="s">
        <v>1698</v>
      </c>
      <c r="K996" s="832" t="s">
        <v>1699</v>
      </c>
      <c r="L996" s="835">
        <v>453</v>
      </c>
      <c r="M996" s="835">
        <v>906</v>
      </c>
      <c r="N996" s="832">
        <v>2</v>
      </c>
      <c r="O996" s="836">
        <v>1</v>
      </c>
      <c r="P996" s="835">
        <v>906</v>
      </c>
      <c r="Q996" s="837">
        <v>1</v>
      </c>
      <c r="R996" s="832">
        <v>2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13</v>
      </c>
      <c r="B997" s="832" t="s">
        <v>1257</v>
      </c>
      <c r="C997" s="832" t="s">
        <v>1261</v>
      </c>
      <c r="D997" s="833" t="s">
        <v>2503</v>
      </c>
      <c r="E997" s="834" t="s">
        <v>1281</v>
      </c>
      <c r="F997" s="832" t="s">
        <v>1258</v>
      </c>
      <c r="G997" s="832" t="s">
        <v>1315</v>
      </c>
      <c r="H997" s="832" t="s">
        <v>586</v>
      </c>
      <c r="I997" s="832" t="s">
        <v>1316</v>
      </c>
      <c r="J997" s="832" t="s">
        <v>642</v>
      </c>
      <c r="K997" s="832" t="s">
        <v>1317</v>
      </c>
      <c r="L997" s="835">
        <v>155.69999999999999</v>
      </c>
      <c r="M997" s="835">
        <v>467.09999999999997</v>
      </c>
      <c r="N997" s="832">
        <v>3</v>
      </c>
      <c r="O997" s="836">
        <v>1</v>
      </c>
      <c r="P997" s="835">
        <v>467.09999999999997</v>
      </c>
      <c r="Q997" s="837">
        <v>1</v>
      </c>
      <c r="R997" s="832">
        <v>3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13</v>
      </c>
      <c r="B998" s="832" t="s">
        <v>1257</v>
      </c>
      <c r="C998" s="832" t="s">
        <v>1261</v>
      </c>
      <c r="D998" s="833" t="s">
        <v>2503</v>
      </c>
      <c r="E998" s="834" t="s">
        <v>1281</v>
      </c>
      <c r="F998" s="832" t="s">
        <v>1258</v>
      </c>
      <c r="G998" s="832" t="s">
        <v>1513</v>
      </c>
      <c r="H998" s="832" t="s">
        <v>586</v>
      </c>
      <c r="I998" s="832" t="s">
        <v>1514</v>
      </c>
      <c r="J998" s="832" t="s">
        <v>619</v>
      </c>
      <c r="K998" s="832" t="s">
        <v>1515</v>
      </c>
      <c r="L998" s="835">
        <v>108.44</v>
      </c>
      <c r="M998" s="835">
        <v>108.44</v>
      </c>
      <c r="N998" s="832">
        <v>1</v>
      </c>
      <c r="O998" s="836">
        <v>0.5</v>
      </c>
      <c r="P998" s="835">
        <v>108.44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13</v>
      </c>
      <c r="B999" s="832" t="s">
        <v>1257</v>
      </c>
      <c r="C999" s="832" t="s">
        <v>1261</v>
      </c>
      <c r="D999" s="833" t="s">
        <v>2503</v>
      </c>
      <c r="E999" s="834" t="s">
        <v>1281</v>
      </c>
      <c r="F999" s="832" t="s">
        <v>1258</v>
      </c>
      <c r="G999" s="832" t="s">
        <v>1420</v>
      </c>
      <c r="H999" s="832" t="s">
        <v>651</v>
      </c>
      <c r="I999" s="832" t="s">
        <v>1421</v>
      </c>
      <c r="J999" s="832" t="s">
        <v>952</v>
      </c>
      <c r="K999" s="832" t="s">
        <v>1422</v>
      </c>
      <c r="L999" s="835">
        <v>154.36000000000001</v>
      </c>
      <c r="M999" s="835">
        <v>154.36000000000001</v>
      </c>
      <c r="N999" s="832">
        <v>1</v>
      </c>
      <c r="O999" s="836">
        <v>0.5</v>
      </c>
      <c r="P999" s="835">
        <v>154.36000000000001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13</v>
      </c>
      <c r="B1000" s="832" t="s">
        <v>1257</v>
      </c>
      <c r="C1000" s="832" t="s">
        <v>1261</v>
      </c>
      <c r="D1000" s="833" t="s">
        <v>2503</v>
      </c>
      <c r="E1000" s="834" t="s">
        <v>1277</v>
      </c>
      <c r="F1000" s="832" t="s">
        <v>1258</v>
      </c>
      <c r="G1000" s="832" t="s">
        <v>1328</v>
      </c>
      <c r="H1000" s="832" t="s">
        <v>651</v>
      </c>
      <c r="I1000" s="832" t="s">
        <v>1912</v>
      </c>
      <c r="J1000" s="832" t="s">
        <v>1148</v>
      </c>
      <c r="K1000" s="832" t="s">
        <v>1913</v>
      </c>
      <c r="L1000" s="835">
        <v>272.83</v>
      </c>
      <c r="M1000" s="835">
        <v>272.83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13</v>
      </c>
      <c r="B1001" s="832" t="s">
        <v>1257</v>
      </c>
      <c r="C1001" s="832" t="s">
        <v>1265</v>
      </c>
      <c r="D1001" s="833" t="s">
        <v>2504</v>
      </c>
      <c r="E1001" s="834" t="s">
        <v>1275</v>
      </c>
      <c r="F1001" s="832" t="s">
        <v>1258</v>
      </c>
      <c r="G1001" s="832" t="s">
        <v>1315</v>
      </c>
      <c r="H1001" s="832" t="s">
        <v>586</v>
      </c>
      <c r="I1001" s="832" t="s">
        <v>1438</v>
      </c>
      <c r="J1001" s="832" t="s">
        <v>642</v>
      </c>
      <c r="K1001" s="832" t="s">
        <v>643</v>
      </c>
      <c r="L1001" s="835">
        <v>103.8</v>
      </c>
      <c r="M1001" s="835">
        <v>519</v>
      </c>
      <c r="N1001" s="832">
        <v>5</v>
      </c>
      <c r="O1001" s="836">
        <v>1</v>
      </c>
      <c r="P1001" s="835">
        <v>519</v>
      </c>
      <c r="Q1001" s="837">
        <v>1</v>
      </c>
      <c r="R1001" s="832">
        <v>5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13</v>
      </c>
      <c r="B1002" s="832" t="s">
        <v>1257</v>
      </c>
      <c r="C1002" s="832" t="s">
        <v>1265</v>
      </c>
      <c r="D1002" s="833" t="s">
        <v>2504</v>
      </c>
      <c r="E1002" s="834" t="s">
        <v>1275</v>
      </c>
      <c r="F1002" s="832" t="s">
        <v>1258</v>
      </c>
      <c r="G1002" s="832" t="s">
        <v>1315</v>
      </c>
      <c r="H1002" s="832" t="s">
        <v>651</v>
      </c>
      <c r="I1002" s="832" t="s">
        <v>1576</v>
      </c>
      <c r="J1002" s="832" t="s">
        <v>1440</v>
      </c>
      <c r="K1002" s="832" t="s">
        <v>643</v>
      </c>
      <c r="L1002" s="835">
        <v>103.8</v>
      </c>
      <c r="M1002" s="835">
        <v>726.59999999999991</v>
      </c>
      <c r="N1002" s="832">
        <v>7</v>
      </c>
      <c r="O1002" s="836">
        <v>2</v>
      </c>
      <c r="P1002" s="835">
        <v>311.39999999999998</v>
      </c>
      <c r="Q1002" s="837">
        <v>0.4285714285714286</v>
      </c>
      <c r="R1002" s="832">
        <v>3</v>
      </c>
      <c r="S1002" s="837">
        <v>0.42857142857142855</v>
      </c>
      <c r="T1002" s="836">
        <v>1</v>
      </c>
      <c r="U1002" s="838">
        <v>0.5</v>
      </c>
    </row>
    <row r="1003" spans="1:21" ht="14.4" customHeight="1" x14ac:dyDescent="0.3">
      <c r="A1003" s="831">
        <v>13</v>
      </c>
      <c r="B1003" s="832" t="s">
        <v>1257</v>
      </c>
      <c r="C1003" s="832" t="s">
        <v>1265</v>
      </c>
      <c r="D1003" s="833" t="s">
        <v>2504</v>
      </c>
      <c r="E1003" s="834" t="s">
        <v>1275</v>
      </c>
      <c r="F1003" s="832" t="s">
        <v>1258</v>
      </c>
      <c r="G1003" s="832" t="s">
        <v>1315</v>
      </c>
      <c r="H1003" s="832" t="s">
        <v>586</v>
      </c>
      <c r="I1003" s="832" t="s">
        <v>1232</v>
      </c>
      <c r="J1003" s="832" t="s">
        <v>1233</v>
      </c>
      <c r="K1003" s="832" t="s">
        <v>643</v>
      </c>
      <c r="L1003" s="835">
        <v>103.8</v>
      </c>
      <c r="M1003" s="835">
        <v>1038</v>
      </c>
      <c r="N1003" s="832">
        <v>10</v>
      </c>
      <c r="O1003" s="836">
        <v>2</v>
      </c>
      <c r="P1003" s="835">
        <v>519</v>
      </c>
      <c r="Q1003" s="837">
        <v>0.5</v>
      </c>
      <c r="R1003" s="832">
        <v>5</v>
      </c>
      <c r="S1003" s="837">
        <v>0.5</v>
      </c>
      <c r="T1003" s="836">
        <v>1</v>
      </c>
      <c r="U1003" s="838">
        <v>0.5</v>
      </c>
    </row>
    <row r="1004" spans="1:21" ht="14.4" customHeight="1" x14ac:dyDescent="0.3">
      <c r="A1004" s="831">
        <v>13</v>
      </c>
      <c r="B1004" s="832" t="s">
        <v>1257</v>
      </c>
      <c r="C1004" s="832" t="s">
        <v>1265</v>
      </c>
      <c r="D1004" s="833" t="s">
        <v>2504</v>
      </c>
      <c r="E1004" s="834" t="s">
        <v>1275</v>
      </c>
      <c r="F1004" s="832" t="s">
        <v>1258</v>
      </c>
      <c r="G1004" s="832" t="s">
        <v>1315</v>
      </c>
      <c r="H1004" s="832" t="s">
        <v>586</v>
      </c>
      <c r="I1004" s="832" t="s">
        <v>1318</v>
      </c>
      <c r="J1004" s="832" t="s">
        <v>1233</v>
      </c>
      <c r="K1004" s="832" t="s">
        <v>1319</v>
      </c>
      <c r="L1004" s="835">
        <v>129.75</v>
      </c>
      <c r="M1004" s="835">
        <v>519</v>
      </c>
      <c r="N1004" s="832">
        <v>4</v>
      </c>
      <c r="O1004" s="836">
        <v>1</v>
      </c>
      <c r="P1004" s="835">
        <v>519</v>
      </c>
      <c r="Q1004" s="837">
        <v>1</v>
      </c>
      <c r="R1004" s="832">
        <v>4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13</v>
      </c>
      <c r="B1005" s="832" t="s">
        <v>1257</v>
      </c>
      <c r="C1005" s="832" t="s">
        <v>1265</v>
      </c>
      <c r="D1005" s="833" t="s">
        <v>2504</v>
      </c>
      <c r="E1005" s="834" t="s">
        <v>1275</v>
      </c>
      <c r="F1005" s="832" t="s">
        <v>1258</v>
      </c>
      <c r="G1005" s="832" t="s">
        <v>1315</v>
      </c>
      <c r="H1005" s="832" t="s">
        <v>651</v>
      </c>
      <c r="I1005" s="832" t="s">
        <v>1439</v>
      </c>
      <c r="J1005" s="832" t="s">
        <v>1440</v>
      </c>
      <c r="K1005" s="832" t="s">
        <v>643</v>
      </c>
      <c r="L1005" s="835">
        <v>103.8</v>
      </c>
      <c r="M1005" s="835">
        <v>519</v>
      </c>
      <c r="N1005" s="832">
        <v>5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13</v>
      </c>
      <c r="B1006" s="832" t="s">
        <v>1257</v>
      </c>
      <c r="C1006" s="832" t="s">
        <v>1265</v>
      </c>
      <c r="D1006" s="833" t="s">
        <v>2504</v>
      </c>
      <c r="E1006" s="834" t="s">
        <v>1275</v>
      </c>
      <c r="F1006" s="832" t="s">
        <v>1258</v>
      </c>
      <c r="G1006" s="832" t="s">
        <v>1324</v>
      </c>
      <c r="H1006" s="832" t="s">
        <v>586</v>
      </c>
      <c r="I1006" s="832" t="s">
        <v>1909</v>
      </c>
      <c r="J1006" s="832" t="s">
        <v>1910</v>
      </c>
      <c r="K1006" s="832" t="s">
        <v>1911</v>
      </c>
      <c r="L1006" s="835">
        <v>102.31</v>
      </c>
      <c r="M1006" s="835">
        <v>102.31</v>
      </c>
      <c r="N1006" s="832">
        <v>1</v>
      </c>
      <c r="O1006" s="836">
        <v>1</v>
      </c>
      <c r="P1006" s="835">
        <v>102.31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13</v>
      </c>
      <c r="B1007" s="832" t="s">
        <v>1257</v>
      </c>
      <c r="C1007" s="832" t="s">
        <v>1265</v>
      </c>
      <c r="D1007" s="833" t="s">
        <v>2504</v>
      </c>
      <c r="E1007" s="834" t="s">
        <v>1275</v>
      </c>
      <c r="F1007" s="832" t="s">
        <v>1258</v>
      </c>
      <c r="G1007" s="832" t="s">
        <v>2281</v>
      </c>
      <c r="H1007" s="832" t="s">
        <v>586</v>
      </c>
      <c r="I1007" s="832" t="s">
        <v>2282</v>
      </c>
      <c r="J1007" s="832" t="s">
        <v>2283</v>
      </c>
      <c r="K1007" s="832" t="s">
        <v>2284</v>
      </c>
      <c r="L1007" s="835">
        <v>0</v>
      </c>
      <c r="M1007" s="835">
        <v>0</v>
      </c>
      <c r="N1007" s="832">
        <v>1</v>
      </c>
      <c r="O1007" s="836">
        <v>0.5</v>
      </c>
      <c r="P1007" s="835">
        <v>0</v>
      </c>
      <c r="Q1007" s="837"/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13</v>
      </c>
      <c r="B1008" s="832" t="s">
        <v>1257</v>
      </c>
      <c r="C1008" s="832" t="s">
        <v>1265</v>
      </c>
      <c r="D1008" s="833" t="s">
        <v>2504</v>
      </c>
      <c r="E1008" s="834" t="s">
        <v>1275</v>
      </c>
      <c r="F1008" s="832" t="s">
        <v>1258</v>
      </c>
      <c r="G1008" s="832" t="s">
        <v>1342</v>
      </c>
      <c r="H1008" s="832" t="s">
        <v>586</v>
      </c>
      <c r="I1008" s="832" t="s">
        <v>1452</v>
      </c>
      <c r="J1008" s="832" t="s">
        <v>1351</v>
      </c>
      <c r="K1008" s="832" t="s">
        <v>1453</v>
      </c>
      <c r="L1008" s="835">
        <v>23.51</v>
      </c>
      <c r="M1008" s="835">
        <v>23.51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13</v>
      </c>
      <c r="B1009" s="832" t="s">
        <v>1257</v>
      </c>
      <c r="C1009" s="832" t="s">
        <v>1265</v>
      </c>
      <c r="D1009" s="833" t="s">
        <v>2504</v>
      </c>
      <c r="E1009" s="834" t="s">
        <v>1275</v>
      </c>
      <c r="F1009" s="832" t="s">
        <v>1258</v>
      </c>
      <c r="G1009" s="832" t="s">
        <v>1342</v>
      </c>
      <c r="H1009" s="832" t="s">
        <v>586</v>
      </c>
      <c r="I1009" s="832" t="s">
        <v>2025</v>
      </c>
      <c r="J1009" s="832" t="s">
        <v>1351</v>
      </c>
      <c r="K1009" s="832" t="s">
        <v>2026</v>
      </c>
      <c r="L1009" s="835">
        <v>230.51</v>
      </c>
      <c r="M1009" s="835">
        <v>230.51</v>
      </c>
      <c r="N1009" s="832">
        <v>1</v>
      </c>
      <c r="O1009" s="836">
        <v>1</v>
      </c>
      <c r="P1009" s="835">
        <v>230.51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13</v>
      </c>
      <c r="B1010" s="832" t="s">
        <v>1257</v>
      </c>
      <c r="C1010" s="832" t="s">
        <v>1265</v>
      </c>
      <c r="D1010" s="833" t="s">
        <v>2504</v>
      </c>
      <c r="E1010" s="834" t="s">
        <v>1275</v>
      </c>
      <c r="F1010" s="832" t="s">
        <v>1258</v>
      </c>
      <c r="G1010" s="832" t="s">
        <v>1365</v>
      </c>
      <c r="H1010" s="832" t="s">
        <v>586</v>
      </c>
      <c r="I1010" s="832" t="s">
        <v>1369</v>
      </c>
      <c r="J1010" s="832" t="s">
        <v>804</v>
      </c>
      <c r="K1010" s="832" t="s">
        <v>805</v>
      </c>
      <c r="L1010" s="835">
        <v>42.05</v>
      </c>
      <c r="M1010" s="835">
        <v>210.25</v>
      </c>
      <c r="N1010" s="832">
        <v>5</v>
      </c>
      <c r="O1010" s="836">
        <v>5</v>
      </c>
      <c r="P1010" s="835">
        <v>126.14999999999999</v>
      </c>
      <c r="Q1010" s="837">
        <v>0.6</v>
      </c>
      <c r="R1010" s="832">
        <v>3</v>
      </c>
      <c r="S1010" s="837">
        <v>0.6</v>
      </c>
      <c r="T1010" s="836">
        <v>3</v>
      </c>
      <c r="U1010" s="838">
        <v>0.6</v>
      </c>
    </row>
    <row r="1011" spans="1:21" ht="14.4" customHeight="1" x14ac:dyDescent="0.3">
      <c r="A1011" s="831">
        <v>13</v>
      </c>
      <c r="B1011" s="832" t="s">
        <v>1257</v>
      </c>
      <c r="C1011" s="832" t="s">
        <v>1265</v>
      </c>
      <c r="D1011" s="833" t="s">
        <v>2504</v>
      </c>
      <c r="E1011" s="834" t="s">
        <v>1275</v>
      </c>
      <c r="F1011" s="832" t="s">
        <v>1258</v>
      </c>
      <c r="G1011" s="832" t="s">
        <v>2285</v>
      </c>
      <c r="H1011" s="832" t="s">
        <v>586</v>
      </c>
      <c r="I1011" s="832" t="s">
        <v>2286</v>
      </c>
      <c r="J1011" s="832" t="s">
        <v>2287</v>
      </c>
      <c r="K1011" s="832" t="s">
        <v>2288</v>
      </c>
      <c r="L1011" s="835">
        <v>207.32</v>
      </c>
      <c r="M1011" s="835">
        <v>414.64</v>
      </c>
      <c r="N1011" s="832">
        <v>2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13</v>
      </c>
      <c r="B1012" s="832" t="s">
        <v>1257</v>
      </c>
      <c r="C1012" s="832" t="s">
        <v>1265</v>
      </c>
      <c r="D1012" s="833" t="s">
        <v>2504</v>
      </c>
      <c r="E1012" s="834" t="s">
        <v>1275</v>
      </c>
      <c r="F1012" s="832" t="s">
        <v>1258</v>
      </c>
      <c r="G1012" s="832" t="s">
        <v>1382</v>
      </c>
      <c r="H1012" s="832" t="s">
        <v>586</v>
      </c>
      <c r="I1012" s="832" t="s">
        <v>1383</v>
      </c>
      <c r="J1012" s="832" t="s">
        <v>1384</v>
      </c>
      <c r="K1012" s="832" t="s">
        <v>1385</v>
      </c>
      <c r="L1012" s="835">
        <v>121.07</v>
      </c>
      <c r="M1012" s="835">
        <v>363.21</v>
      </c>
      <c r="N1012" s="832">
        <v>3</v>
      </c>
      <c r="O1012" s="836">
        <v>1.5</v>
      </c>
      <c r="P1012" s="835">
        <v>121.07</v>
      </c>
      <c r="Q1012" s="837">
        <v>0.33333333333333331</v>
      </c>
      <c r="R1012" s="832">
        <v>1</v>
      </c>
      <c r="S1012" s="837">
        <v>0.33333333333333331</v>
      </c>
      <c r="T1012" s="836">
        <v>0.5</v>
      </c>
      <c r="U1012" s="838">
        <v>0.33333333333333331</v>
      </c>
    </row>
    <row r="1013" spans="1:21" ht="14.4" customHeight="1" x14ac:dyDescent="0.3">
      <c r="A1013" s="831">
        <v>13</v>
      </c>
      <c r="B1013" s="832" t="s">
        <v>1257</v>
      </c>
      <c r="C1013" s="832" t="s">
        <v>1265</v>
      </c>
      <c r="D1013" s="833" t="s">
        <v>2504</v>
      </c>
      <c r="E1013" s="834" t="s">
        <v>1275</v>
      </c>
      <c r="F1013" s="832" t="s">
        <v>1258</v>
      </c>
      <c r="G1013" s="832" t="s">
        <v>1800</v>
      </c>
      <c r="H1013" s="832" t="s">
        <v>586</v>
      </c>
      <c r="I1013" s="832" t="s">
        <v>1801</v>
      </c>
      <c r="J1013" s="832" t="s">
        <v>1802</v>
      </c>
      <c r="K1013" s="832" t="s">
        <v>1455</v>
      </c>
      <c r="L1013" s="835">
        <v>176.32</v>
      </c>
      <c r="M1013" s="835">
        <v>352.64</v>
      </c>
      <c r="N1013" s="832">
        <v>2</v>
      </c>
      <c r="O1013" s="836">
        <v>1.5</v>
      </c>
      <c r="P1013" s="835">
        <v>176.32</v>
      </c>
      <c r="Q1013" s="837">
        <v>0.5</v>
      </c>
      <c r="R1013" s="832">
        <v>1</v>
      </c>
      <c r="S1013" s="837">
        <v>0.5</v>
      </c>
      <c r="T1013" s="836">
        <v>0.5</v>
      </c>
      <c r="U1013" s="838">
        <v>0.33333333333333331</v>
      </c>
    </row>
    <row r="1014" spans="1:21" ht="14.4" customHeight="1" x14ac:dyDescent="0.3">
      <c r="A1014" s="831">
        <v>13</v>
      </c>
      <c r="B1014" s="832" t="s">
        <v>1257</v>
      </c>
      <c r="C1014" s="832" t="s">
        <v>1265</v>
      </c>
      <c r="D1014" s="833" t="s">
        <v>2504</v>
      </c>
      <c r="E1014" s="834" t="s">
        <v>1275</v>
      </c>
      <c r="F1014" s="832" t="s">
        <v>1258</v>
      </c>
      <c r="G1014" s="832" t="s">
        <v>1394</v>
      </c>
      <c r="H1014" s="832" t="s">
        <v>651</v>
      </c>
      <c r="I1014" s="832" t="s">
        <v>1395</v>
      </c>
      <c r="J1014" s="832" t="s">
        <v>1396</v>
      </c>
      <c r="K1014" s="832" t="s">
        <v>1397</v>
      </c>
      <c r="L1014" s="835">
        <v>141.25</v>
      </c>
      <c r="M1014" s="835">
        <v>706.25</v>
      </c>
      <c r="N1014" s="832">
        <v>5</v>
      </c>
      <c r="O1014" s="836">
        <v>4</v>
      </c>
      <c r="P1014" s="835">
        <v>565</v>
      </c>
      <c r="Q1014" s="837">
        <v>0.8</v>
      </c>
      <c r="R1014" s="832">
        <v>4</v>
      </c>
      <c r="S1014" s="837">
        <v>0.8</v>
      </c>
      <c r="T1014" s="836">
        <v>3</v>
      </c>
      <c r="U1014" s="838">
        <v>0.75</v>
      </c>
    </row>
    <row r="1015" spans="1:21" ht="14.4" customHeight="1" x14ac:dyDescent="0.3">
      <c r="A1015" s="831">
        <v>13</v>
      </c>
      <c r="B1015" s="832" t="s">
        <v>1257</v>
      </c>
      <c r="C1015" s="832" t="s">
        <v>1265</v>
      </c>
      <c r="D1015" s="833" t="s">
        <v>2504</v>
      </c>
      <c r="E1015" s="834" t="s">
        <v>1275</v>
      </c>
      <c r="F1015" s="832" t="s">
        <v>1258</v>
      </c>
      <c r="G1015" s="832" t="s">
        <v>1402</v>
      </c>
      <c r="H1015" s="832" t="s">
        <v>586</v>
      </c>
      <c r="I1015" s="832" t="s">
        <v>1769</v>
      </c>
      <c r="J1015" s="832" t="s">
        <v>745</v>
      </c>
      <c r="K1015" s="832" t="s">
        <v>1770</v>
      </c>
      <c r="L1015" s="835">
        <v>103.67</v>
      </c>
      <c r="M1015" s="835">
        <v>207.34</v>
      </c>
      <c r="N1015" s="832">
        <v>2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13</v>
      </c>
      <c r="B1016" s="832" t="s">
        <v>1257</v>
      </c>
      <c r="C1016" s="832" t="s">
        <v>1265</v>
      </c>
      <c r="D1016" s="833" t="s">
        <v>2504</v>
      </c>
      <c r="E1016" s="834" t="s">
        <v>1275</v>
      </c>
      <c r="F1016" s="832" t="s">
        <v>1258</v>
      </c>
      <c r="G1016" s="832" t="s">
        <v>1402</v>
      </c>
      <c r="H1016" s="832" t="s">
        <v>586</v>
      </c>
      <c r="I1016" s="832" t="s">
        <v>2289</v>
      </c>
      <c r="J1016" s="832" t="s">
        <v>2290</v>
      </c>
      <c r="K1016" s="832" t="s">
        <v>1810</v>
      </c>
      <c r="L1016" s="835">
        <v>115.18</v>
      </c>
      <c r="M1016" s="835">
        <v>575.90000000000009</v>
      </c>
      <c r="N1016" s="832">
        <v>5</v>
      </c>
      <c r="O1016" s="836">
        <v>3</v>
      </c>
      <c r="P1016" s="835">
        <v>345.54</v>
      </c>
      <c r="Q1016" s="837">
        <v>0.6</v>
      </c>
      <c r="R1016" s="832">
        <v>3</v>
      </c>
      <c r="S1016" s="837">
        <v>0.6</v>
      </c>
      <c r="T1016" s="836">
        <v>2</v>
      </c>
      <c r="U1016" s="838">
        <v>0.66666666666666663</v>
      </c>
    </row>
    <row r="1017" spans="1:21" ht="14.4" customHeight="1" x14ac:dyDescent="0.3">
      <c r="A1017" s="831">
        <v>13</v>
      </c>
      <c r="B1017" s="832" t="s">
        <v>1257</v>
      </c>
      <c r="C1017" s="832" t="s">
        <v>1265</v>
      </c>
      <c r="D1017" s="833" t="s">
        <v>2504</v>
      </c>
      <c r="E1017" s="834" t="s">
        <v>1275</v>
      </c>
      <c r="F1017" s="832" t="s">
        <v>1258</v>
      </c>
      <c r="G1017" s="832" t="s">
        <v>1402</v>
      </c>
      <c r="H1017" s="832" t="s">
        <v>586</v>
      </c>
      <c r="I1017" s="832" t="s">
        <v>1505</v>
      </c>
      <c r="J1017" s="832" t="s">
        <v>745</v>
      </c>
      <c r="K1017" s="832" t="s">
        <v>1506</v>
      </c>
      <c r="L1017" s="835">
        <v>103.67</v>
      </c>
      <c r="M1017" s="835">
        <v>725.69</v>
      </c>
      <c r="N1017" s="832">
        <v>7</v>
      </c>
      <c r="O1017" s="836">
        <v>3</v>
      </c>
      <c r="P1017" s="835">
        <v>725.69</v>
      </c>
      <c r="Q1017" s="837">
        <v>1</v>
      </c>
      <c r="R1017" s="832">
        <v>7</v>
      </c>
      <c r="S1017" s="837">
        <v>1</v>
      </c>
      <c r="T1017" s="836">
        <v>3</v>
      </c>
      <c r="U1017" s="838">
        <v>1</v>
      </c>
    </row>
    <row r="1018" spans="1:21" ht="14.4" customHeight="1" x14ac:dyDescent="0.3">
      <c r="A1018" s="831">
        <v>13</v>
      </c>
      <c r="B1018" s="832" t="s">
        <v>1257</v>
      </c>
      <c r="C1018" s="832" t="s">
        <v>1265</v>
      </c>
      <c r="D1018" s="833" t="s">
        <v>2504</v>
      </c>
      <c r="E1018" s="834" t="s">
        <v>1275</v>
      </c>
      <c r="F1018" s="832" t="s">
        <v>1258</v>
      </c>
      <c r="G1018" s="832" t="s">
        <v>1402</v>
      </c>
      <c r="H1018" s="832" t="s">
        <v>586</v>
      </c>
      <c r="I1018" s="832" t="s">
        <v>2242</v>
      </c>
      <c r="J1018" s="832" t="s">
        <v>745</v>
      </c>
      <c r="K1018" s="832" t="s">
        <v>1506</v>
      </c>
      <c r="L1018" s="835">
        <v>103.67</v>
      </c>
      <c r="M1018" s="835">
        <v>207.34</v>
      </c>
      <c r="N1018" s="832">
        <v>2</v>
      </c>
      <c r="O1018" s="836">
        <v>1</v>
      </c>
      <c r="P1018" s="835">
        <v>207.34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13</v>
      </c>
      <c r="B1019" s="832" t="s">
        <v>1257</v>
      </c>
      <c r="C1019" s="832" t="s">
        <v>1265</v>
      </c>
      <c r="D1019" s="833" t="s">
        <v>2504</v>
      </c>
      <c r="E1019" s="834" t="s">
        <v>1275</v>
      </c>
      <c r="F1019" s="832" t="s">
        <v>1258</v>
      </c>
      <c r="G1019" s="832" t="s">
        <v>1402</v>
      </c>
      <c r="H1019" s="832" t="s">
        <v>586</v>
      </c>
      <c r="I1019" s="832" t="s">
        <v>2291</v>
      </c>
      <c r="J1019" s="832" t="s">
        <v>2292</v>
      </c>
      <c r="K1019" s="832" t="s">
        <v>1090</v>
      </c>
      <c r="L1019" s="835">
        <v>32.25</v>
      </c>
      <c r="M1019" s="835">
        <v>193.5</v>
      </c>
      <c r="N1019" s="832">
        <v>6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13</v>
      </c>
      <c r="B1020" s="832" t="s">
        <v>1257</v>
      </c>
      <c r="C1020" s="832" t="s">
        <v>1265</v>
      </c>
      <c r="D1020" s="833" t="s">
        <v>2504</v>
      </c>
      <c r="E1020" s="834" t="s">
        <v>1275</v>
      </c>
      <c r="F1020" s="832" t="s">
        <v>1258</v>
      </c>
      <c r="G1020" s="832" t="s">
        <v>1402</v>
      </c>
      <c r="H1020" s="832" t="s">
        <v>586</v>
      </c>
      <c r="I1020" s="832" t="s">
        <v>2293</v>
      </c>
      <c r="J1020" s="832" t="s">
        <v>2294</v>
      </c>
      <c r="K1020" s="832" t="s">
        <v>2295</v>
      </c>
      <c r="L1020" s="835">
        <v>0</v>
      </c>
      <c r="M1020" s="835">
        <v>0</v>
      </c>
      <c r="N1020" s="832">
        <v>6</v>
      </c>
      <c r="O1020" s="836">
        <v>1</v>
      </c>
      <c r="P1020" s="835"/>
      <c r="Q1020" s="837"/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13</v>
      </c>
      <c r="B1021" s="832" t="s">
        <v>1257</v>
      </c>
      <c r="C1021" s="832" t="s">
        <v>1265</v>
      </c>
      <c r="D1021" s="833" t="s">
        <v>2504</v>
      </c>
      <c r="E1021" s="834" t="s">
        <v>1275</v>
      </c>
      <c r="F1021" s="832" t="s">
        <v>1258</v>
      </c>
      <c r="G1021" s="832" t="s">
        <v>2054</v>
      </c>
      <c r="H1021" s="832" t="s">
        <v>651</v>
      </c>
      <c r="I1021" s="832" t="s">
        <v>2122</v>
      </c>
      <c r="J1021" s="832" t="s">
        <v>1085</v>
      </c>
      <c r="K1021" s="832" t="s">
        <v>2123</v>
      </c>
      <c r="L1021" s="835">
        <v>57.6</v>
      </c>
      <c r="M1021" s="835">
        <v>115.2</v>
      </c>
      <c r="N1021" s="832">
        <v>2</v>
      </c>
      <c r="O1021" s="836">
        <v>1</v>
      </c>
      <c r="P1021" s="835">
        <v>115.2</v>
      </c>
      <c r="Q1021" s="837">
        <v>1</v>
      </c>
      <c r="R1021" s="832">
        <v>2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13</v>
      </c>
      <c r="B1022" s="832" t="s">
        <v>1257</v>
      </c>
      <c r="C1022" s="832" t="s">
        <v>1265</v>
      </c>
      <c r="D1022" s="833" t="s">
        <v>2504</v>
      </c>
      <c r="E1022" s="834" t="s">
        <v>1275</v>
      </c>
      <c r="F1022" s="832" t="s">
        <v>1258</v>
      </c>
      <c r="G1022" s="832" t="s">
        <v>1410</v>
      </c>
      <c r="H1022" s="832" t="s">
        <v>651</v>
      </c>
      <c r="I1022" s="832" t="s">
        <v>1236</v>
      </c>
      <c r="J1022" s="832" t="s">
        <v>902</v>
      </c>
      <c r="K1022" s="832" t="s">
        <v>1237</v>
      </c>
      <c r="L1022" s="835">
        <v>63.75</v>
      </c>
      <c r="M1022" s="835">
        <v>63.75</v>
      </c>
      <c r="N1022" s="832">
        <v>1</v>
      </c>
      <c r="O1022" s="836">
        <v>1</v>
      </c>
      <c r="P1022" s="835">
        <v>63.75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13</v>
      </c>
      <c r="B1023" s="832" t="s">
        <v>1257</v>
      </c>
      <c r="C1023" s="832" t="s">
        <v>1265</v>
      </c>
      <c r="D1023" s="833" t="s">
        <v>2504</v>
      </c>
      <c r="E1023" s="834" t="s">
        <v>1275</v>
      </c>
      <c r="F1023" s="832" t="s">
        <v>1258</v>
      </c>
      <c r="G1023" s="832" t="s">
        <v>1771</v>
      </c>
      <c r="H1023" s="832" t="s">
        <v>586</v>
      </c>
      <c r="I1023" s="832" t="s">
        <v>1772</v>
      </c>
      <c r="J1023" s="832" t="s">
        <v>797</v>
      </c>
      <c r="K1023" s="832" t="s">
        <v>1773</v>
      </c>
      <c r="L1023" s="835">
        <v>54.43</v>
      </c>
      <c r="M1023" s="835">
        <v>217.72</v>
      </c>
      <c r="N1023" s="832">
        <v>4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13</v>
      </c>
      <c r="B1024" s="832" t="s">
        <v>1257</v>
      </c>
      <c r="C1024" s="832" t="s">
        <v>1265</v>
      </c>
      <c r="D1024" s="833" t="s">
        <v>2504</v>
      </c>
      <c r="E1024" s="834" t="s">
        <v>1275</v>
      </c>
      <c r="F1024" s="832" t="s">
        <v>1258</v>
      </c>
      <c r="G1024" s="832" t="s">
        <v>1774</v>
      </c>
      <c r="H1024" s="832" t="s">
        <v>586</v>
      </c>
      <c r="I1024" s="832" t="s">
        <v>2296</v>
      </c>
      <c r="J1024" s="832" t="s">
        <v>2297</v>
      </c>
      <c r="K1024" s="832" t="s">
        <v>2298</v>
      </c>
      <c r="L1024" s="835">
        <v>90.57</v>
      </c>
      <c r="M1024" s="835">
        <v>90.57</v>
      </c>
      <c r="N1024" s="832">
        <v>1</v>
      </c>
      <c r="O1024" s="836">
        <v>1</v>
      </c>
      <c r="P1024" s="835">
        <v>90.57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13</v>
      </c>
      <c r="B1025" s="832" t="s">
        <v>1257</v>
      </c>
      <c r="C1025" s="832" t="s">
        <v>1265</v>
      </c>
      <c r="D1025" s="833" t="s">
        <v>2504</v>
      </c>
      <c r="E1025" s="834" t="s">
        <v>1275</v>
      </c>
      <c r="F1025" s="832" t="s">
        <v>1258</v>
      </c>
      <c r="G1025" s="832" t="s">
        <v>1774</v>
      </c>
      <c r="H1025" s="832" t="s">
        <v>586</v>
      </c>
      <c r="I1025" s="832" t="s">
        <v>1775</v>
      </c>
      <c r="J1025" s="832" t="s">
        <v>1776</v>
      </c>
      <c r="K1025" s="832" t="s">
        <v>1777</v>
      </c>
      <c r="L1025" s="835">
        <v>60.39</v>
      </c>
      <c r="M1025" s="835">
        <v>60.39</v>
      </c>
      <c r="N1025" s="832">
        <v>1</v>
      </c>
      <c r="O1025" s="836">
        <v>1</v>
      </c>
      <c r="P1025" s="835">
        <v>60.39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13</v>
      </c>
      <c r="B1026" s="832" t="s">
        <v>1257</v>
      </c>
      <c r="C1026" s="832" t="s">
        <v>1265</v>
      </c>
      <c r="D1026" s="833" t="s">
        <v>2504</v>
      </c>
      <c r="E1026" s="834" t="s">
        <v>1275</v>
      </c>
      <c r="F1026" s="832" t="s">
        <v>1258</v>
      </c>
      <c r="G1026" s="832" t="s">
        <v>1415</v>
      </c>
      <c r="H1026" s="832" t="s">
        <v>651</v>
      </c>
      <c r="I1026" s="832" t="s">
        <v>1223</v>
      </c>
      <c r="J1026" s="832" t="s">
        <v>655</v>
      </c>
      <c r="K1026" s="832" t="s">
        <v>1224</v>
      </c>
      <c r="L1026" s="835">
        <v>0</v>
      </c>
      <c r="M1026" s="835">
        <v>0</v>
      </c>
      <c r="N1026" s="832">
        <v>2</v>
      </c>
      <c r="O1026" s="836">
        <v>0.5</v>
      </c>
      <c r="P1026" s="835">
        <v>0</v>
      </c>
      <c r="Q1026" s="837"/>
      <c r="R1026" s="832">
        <v>2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13</v>
      </c>
      <c r="B1027" s="832" t="s">
        <v>1257</v>
      </c>
      <c r="C1027" s="832" t="s">
        <v>1265</v>
      </c>
      <c r="D1027" s="833" t="s">
        <v>2504</v>
      </c>
      <c r="E1027" s="834" t="s">
        <v>1275</v>
      </c>
      <c r="F1027" s="832" t="s">
        <v>1258</v>
      </c>
      <c r="G1027" s="832" t="s">
        <v>1538</v>
      </c>
      <c r="H1027" s="832" t="s">
        <v>586</v>
      </c>
      <c r="I1027" s="832" t="s">
        <v>2299</v>
      </c>
      <c r="J1027" s="832" t="s">
        <v>1540</v>
      </c>
      <c r="K1027" s="832" t="s">
        <v>794</v>
      </c>
      <c r="L1027" s="835">
        <v>0</v>
      </c>
      <c r="M1027" s="835">
        <v>0</v>
      </c>
      <c r="N1027" s="832">
        <v>2</v>
      </c>
      <c r="O1027" s="836">
        <v>1</v>
      </c>
      <c r="P1027" s="835">
        <v>0</v>
      </c>
      <c r="Q1027" s="837"/>
      <c r="R1027" s="832">
        <v>2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13</v>
      </c>
      <c r="B1028" s="832" t="s">
        <v>1257</v>
      </c>
      <c r="C1028" s="832" t="s">
        <v>1265</v>
      </c>
      <c r="D1028" s="833" t="s">
        <v>2504</v>
      </c>
      <c r="E1028" s="834" t="s">
        <v>1275</v>
      </c>
      <c r="F1028" s="832" t="s">
        <v>1258</v>
      </c>
      <c r="G1028" s="832" t="s">
        <v>1782</v>
      </c>
      <c r="H1028" s="832" t="s">
        <v>651</v>
      </c>
      <c r="I1028" s="832" t="s">
        <v>1783</v>
      </c>
      <c r="J1028" s="832" t="s">
        <v>1784</v>
      </c>
      <c r="K1028" s="832" t="s">
        <v>1785</v>
      </c>
      <c r="L1028" s="835">
        <v>414.07</v>
      </c>
      <c r="M1028" s="835">
        <v>2070.35</v>
      </c>
      <c r="N1028" s="832">
        <v>5</v>
      </c>
      <c r="O1028" s="836">
        <v>1</v>
      </c>
      <c r="P1028" s="835">
        <v>828.14</v>
      </c>
      <c r="Q1028" s="837">
        <v>0.4</v>
      </c>
      <c r="R1028" s="832">
        <v>2</v>
      </c>
      <c r="S1028" s="837">
        <v>0.4</v>
      </c>
      <c r="T1028" s="836">
        <v>0.5</v>
      </c>
      <c r="U1028" s="838">
        <v>0.5</v>
      </c>
    </row>
    <row r="1029" spans="1:21" ht="14.4" customHeight="1" x14ac:dyDescent="0.3">
      <c r="A1029" s="831">
        <v>13</v>
      </c>
      <c r="B1029" s="832" t="s">
        <v>1257</v>
      </c>
      <c r="C1029" s="832" t="s">
        <v>1265</v>
      </c>
      <c r="D1029" s="833" t="s">
        <v>2504</v>
      </c>
      <c r="E1029" s="834" t="s">
        <v>1275</v>
      </c>
      <c r="F1029" s="832" t="s">
        <v>1258</v>
      </c>
      <c r="G1029" s="832" t="s">
        <v>1662</v>
      </c>
      <c r="H1029" s="832" t="s">
        <v>651</v>
      </c>
      <c r="I1029" s="832" t="s">
        <v>2300</v>
      </c>
      <c r="J1029" s="832" t="s">
        <v>2301</v>
      </c>
      <c r="K1029" s="832" t="s">
        <v>2302</v>
      </c>
      <c r="L1029" s="835">
        <v>84.18</v>
      </c>
      <c r="M1029" s="835">
        <v>84.18</v>
      </c>
      <c r="N1029" s="832">
        <v>1</v>
      </c>
      <c r="O1029" s="836">
        <v>0.5</v>
      </c>
      <c r="P1029" s="835">
        <v>84.18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13</v>
      </c>
      <c r="B1030" s="832" t="s">
        <v>1257</v>
      </c>
      <c r="C1030" s="832" t="s">
        <v>1265</v>
      </c>
      <c r="D1030" s="833" t="s">
        <v>2504</v>
      </c>
      <c r="E1030" s="834" t="s">
        <v>1275</v>
      </c>
      <c r="F1030" s="832" t="s">
        <v>1258</v>
      </c>
      <c r="G1030" s="832" t="s">
        <v>1662</v>
      </c>
      <c r="H1030" s="832" t="s">
        <v>651</v>
      </c>
      <c r="I1030" s="832" t="s">
        <v>1665</v>
      </c>
      <c r="J1030" s="832" t="s">
        <v>1137</v>
      </c>
      <c r="K1030" s="832" t="s">
        <v>1666</v>
      </c>
      <c r="L1030" s="835">
        <v>49.08</v>
      </c>
      <c r="M1030" s="835">
        <v>49.08</v>
      </c>
      <c r="N1030" s="832">
        <v>1</v>
      </c>
      <c r="O1030" s="836">
        <v>1</v>
      </c>
      <c r="P1030" s="835">
        <v>49.08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13</v>
      </c>
      <c r="B1031" s="832" t="s">
        <v>1257</v>
      </c>
      <c r="C1031" s="832" t="s">
        <v>1265</v>
      </c>
      <c r="D1031" s="833" t="s">
        <v>2504</v>
      </c>
      <c r="E1031" s="834" t="s">
        <v>1275</v>
      </c>
      <c r="F1031" s="832" t="s">
        <v>1258</v>
      </c>
      <c r="G1031" s="832" t="s">
        <v>1675</v>
      </c>
      <c r="H1031" s="832" t="s">
        <v>586</v>
      </c>
      <c r="I1031" s="832" t="s">
        <v>1676</v>
      </c>
      <c r="J1031" s="832" t="s">
        <v>1017</v>
      </c>
      <c r="K1031" s="832" t="s">
        <v>1018</v>
      </c>
      <c r="L1031" s="835">
        <v>107.27</v>
      </c>
      <c r="M1031" s="835">
        <v>536.35</v>
      </c>
      <c r="N1031" s="832">
        <v>5</v>
      </c>
      <c r="O1031" s="836">
        <v>1</v>
      </c>
      <c r="P1031" s="835">
        <v>536.35</v>
      </c>
      <c r="Q1031" s="837">
        <v>1</v>
      </c>
      <c r="R1031" s="832">
        <v>5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13</v>
      </c>
      <c r="B1032" s="832" t="s">
        <v>1257</v>
      </c>
      <c r="C1032" s="832" t="s">
        <v>1265</v>
      </c>
      <c r="D1032" s="833" t="s">
        <v>2504</v>
      </c>
      <c r="E1032" s="834" t="s">
        <v>1282</v>
      </c>
      <c r="F1032" s="832" t="s">
        <v>1258</v>
      </c>
      <c r="G1032" s="832" t="s">
        <v>1304</v>
      </c>
      <c r="H1032" s="832" t="s">
        <v>651</v>
      </c>
      <c r="I1032" s="832" t="s">
        <v>1305</v>
      </c>
      <c r="J1032" s="832" t="s">
        <v>1306</v>
      </c>
      <c r="K1032" s="832" t="s">
        <v>1307</v>
      </c>
      <c r="L1032" s="835">
        <v>119.7</v>
      </c>
      <c r="M1032" s="835">
        <v>2513.7000000000003</v>
      </c>
      <c r="N1032" s="832">
        <v>21</v>
      </c>
      <c r="O1032" s="836">
        <v>6.5</v>
      </c>
      <c r="P1032" s="835">
        <v>1436.4</v>
      </c>
      <c r="Q1032" s="837">
        <v>0.5714285714285714</v>
      </c>
      <c r="R1032" s="832">
        <v>12</v>
      </c>
      <c r="S1032" s="837">
        <v>0.5714285714285714</v>
      </c>
      <c r="T1032" s="836">
        <v>3</v>
      </c>
      <c r="U1032" s="838">
        <v>0.46153846153846156</v>
      </c>
    </row>
    <row r="1033" spans="1:21" ht="14.4" customHeight="1" x14ac:dyDescent="0.3">
      <c r="A1033" s="831">
        <v>13</v>
      </c>
      <c r="B1033" s="832" t="s">
        <v>1257</v>
      </c>
      <c r="C1033" s="832" t="s">
        <v>1265</v>
      </c>
      <c r="D1033" s="833" t="s">
        <v>2504</v>
      </c>
      <c r="E1033" s="834" t="s">
        <v>1282</v>
      </c>
      <c r="F1033" s="832" t="s">
        <v>1258</v>
      </c>
      <c r="G1033" s="832" t="s">
        <v>1304</v>
      </c>
      <c r="H1033" s="832" t="s">
        <v>651</v>
      </c>
      <c r="I1033" s="832" t="s">
        <v>2303</v>
      </c>
      <c r="J1033" s="832" t="s">
        <v>1306</v>
      </c>
      <c r="K1033" s="832" t="s">
        <v>2304</v>
      </c>
      <c r="L1033" s="835">
        <v>119.7</v>
      </c>
      <c r="M1033" s="835">
        <v>239.4</v>
      </c>
      <c r="N1033" s="832">
        <v>2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13</v>
      </c>
      <c r="B1034" s="832" t="s">
        <v>1257</v>
      </c>
      <c r="C1034" s="832" t="s">
        <v>1265</v>
      </c>
      <c r="D1034" s="833" t="s">
        <v>2504</v>
      </c>
      <c r="E1034" s="834" t="s">
        <v>1282</v>
      </c>
      <c r="F1034" s="832" t="s">
        <v>1258</v>
      </c>
      <c r="G1034" s="832" t="s">
        <v>1304</v>
      </c>
      <c r="H1034" s="832" t="s">
        <v>586</v>
      </c>
      <c r="I1034" s="832" t="s">
        <v>1310</v>
      </c>
      <c r="J1034" s="832" t="s">
        <v>1309</v>
      </c>
      <c r="K1034" s="832" t="s">
        <v>1307</v>
      </c>
      <c r="L1034" s="835">
        <v>119.69</v>
      </c>
      <c r="M1034" s="835">
        <v>359.07</v>
      </c>
      <c r="N1034" s="832">
        <v>3</v>
      </c>
      <c r="O1034" s="836">
        <v>1</v>
      </c>
      <c r="P1034" s="835">
        <v>359.07</v>
      </c>
      <c r="Q1034" s="837">
        <v>1</v>
      </c>
      <c r="R1034" s="832">
        <v>3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13</v>
      </c>
      <c r="B1035" s="832" t="s">
        <v>1257</v>
      </c>
      <c r="C1035" s="832" t="s">
        <v>1265</v>
      </c>
      <c r="D1035" s="833" t="s">
        <v>2504</v>
      </c>
      <c r="E1035" s="834" t="s">
        <v>1282</v>
      </c>
      <c r="F1035" s="832" t="s">
        <v>1258</v>
      </c>
      <c r="G1035" s="832" t="s">
        <v>1315</v>
      </c>
      <c r="H1035" s="832" t="s">
        <v>586</v>
      </c>
      <c r="I1035" s="832" t="s">
        <v>1438</v>
      </c>
      <c r="J1035" s="832" t="s">
        <v>642</v>
      </c>
      <c r="K1035" s="832" t="s">
        <v>643</v>
      </c>
      <c r="L1035" s="835">
        <v>103.8</v>
      </c>
      <c r="M1035" s="835">
        <v>726.59999999999991</v>
      </c>
      <c r="N1035" s="832">
        <v>7</v>
      </c>
      <c r="O1035" s="836">
        <v>3</v>
      </c>
      <c r="P1035" s="835">
        <v>622.79999999999995</v>
      </c>
      <c r="Q1035" s="837">
        <v>0.85714285714285721</v>
      </c>
      <c r="R1035" s="832">
        <v>6</v>
      </c>
      <c r="S1035" s="837">
        <v>0.8571428571428571</v>
      </c>
      <c r="T1035" s="836">
        <v>2</v>
      </c>
      <c r="U1035" s="838">
        <v>0.66666666666666663</v>
      </c>
    </row>
    <row r="1036" spans="1:21" ht="14.4" customHeight="1" x14ac:dyDescent="0.3">
      <c r="A1036" s="831">
        <v>13</v>
      </c>
      <c r="B1036" s="832" t="s">
        <v>1257</v>
      </c>
      <c r="C1036" s="832" t="s">
        <v>1265</v>
      </c>
      <c r="D1036" s="833" t="s">
        <v>2504</v>
      </c>
      <c r="E1036" s="834" t="s">
        <v>1282</v>
      </c>
      <c r="F1036" s="832" t="s">
        <v>1258</v>
      </c>
      <c r="G1036" s="832" t="s">
        <v>1315</v>
      </c>
      <c r="H1036" s="832" t="s">
        <v>586</v>
      </c>
      <c r="I1036" s="832" t="s">
        <v>1316</v>
      </c>
      <c r="J1036" s="832" t="s">
        <v>642</v>
      </c>
      <c r="K1036" s="832" t="s">
        <v>1317</v>
      </c>
      <c r="L1036" s="835">
        <v>155.69999999999999</v>
      </c>
      <c r="M1036" s="835">
        <v>467.09999999999997</v>
      </c>
      <c r="N1036" s="832">
        <v>3</v>
      </c>
      <c r="O1036" s="836">
        <v>1</v>
      </c>
      <c r="P1036" s="835">
        <v>467.09999999999997</v>
      </c>
      <c r="Q1036" s="837">
        <v>1</v>
      </c>
      <c r="R1036" s="832">
        <v>3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13</v>
      </c>
      <c r="B1037" s="832" t="s">
        <v>1257</v>
      </c>
      <c r="C1037" s="832" t="s">
        <v>1265</v>
      </c>
      <c r="D1037" s="833" t="s">
        <v>2504</v>
      </c>
      <c r="E1037" s="834" t="s">
        <v>1282</v>
      </c>
      <c r="F1037" s="832" t="s">
        <v>1258</v>
      </c>
      <c r="G1037" s="832" t="s">
        <v>1315</v>
      </c>
      <c r="H1037" s="832" t="s">
        <v>651</v>
      </c>
      <c r="I1037" s="832" t="s">
        <v>1576</v>
      </c>
      <c r="J1037" s="832" t="s">
        <v>1440</v>
      </c>
      <c r="K1037" s="832" t="s">
        <v>643</v>
      </c>
      <c r="L1037" s="835">
        <v>103.8</v>
      </c>
      <c r="M1037" s="835">
        <v>2179.7999999999997</v>
      </c>
      <c r="N1037" s="832">
        <v>21</v>
      </c>
      <c r="O1037" s="836">
        <v>7</v>
      </c>
      <c r="P1037" s="835">
        <v>1245.5999999999999</v>
      </c>
      <c r="Q1037" s="837">
        <v>0.57142857142857151</v>
      </c>
      <c r="R1037" s="832">
        <v>12</v>
      </c>
      <c r="S1037" s="837">
        <v>0.5714285714285714</v>
      </c>
      <c r="T1037" s="836">
        <v>4</v>
      </c>
      <c r="U1037" s="838">
        <v>0.5714285714285714</v>
      </c>
    </row>
    <row r="1038" spans="1:21" ht="14.4" customHeight="1" x14ac:dyDescent="0.3">
      <c r="A1038" s="831">
        <v>13</v>
      </c>
      <c r="B1038" s="832" t="s">
        <v>1257</v>
      </c>
      <c r="C1038" s="832" t="s">
        <v>1265</v>
      </c>
      <c r="D1038" s="833" t="s">
        <v>2504</v>
      </c>
      <c r="E1038" s="834" t="s">
        <v>1282</v>
      </c>
      <c r="F1038" s="832" t="s">
        <v>1258</v>
      </c>
      <c r="G1038" s="832" t="s">
        <v>1315</v>
      </c>
      <c r="H1038" s="832" t="s">
        <v>586</v>
      </c>
      <c r="I1038" s="832" t="s">
        <v>1232</v>
      </c>
      <c r="J1038" s="832" t="s">
        <v>1233</v>
      </c>
      <c r="K1038" s="832" t="s">
        <v>643</v>
      </c>
      <c r="L1038" s="835">
        <v>103.8</v>
      </c>
      <c r="M1038" s="835">
        <v>6228.0000000000009</v>
      </c>
      <c r="N1038" s="832">
        <v>60</v>
      </c>
      <c r="O1038" s="836">
        <v>20</v>
      </c>
      <c r="P1038" s="835">
        <v>2179.8000000000002</v>
      </c>
      <c r="Q1038" s="837">
        <v>0.35</v>
      </c>
      <c r="R1038" s="832">
        <v>21</v>
      </c>
      <c r="S1038" s="837">
        <v>0.35</v>
      </c>
      <c r="T1038" s="836">
        <v>7</v>
      </c>
      <c r="U1038" s="838">
        <v>0.35</v>
      </c>
    </row>
    <row r="1039" spans="1:21" ht="14.4" customHeight="1" x14ac:dyDescent="0.3">
      <c r="A1039" s="831">
        <v>13</v>
      </c>
      <c r="B1039" s="832" t="s">
        <v>1257</v>
      </c>
      <c r="C1039" s="832" t="s">
        <v>1265</v>
      </c>
      <c r="D1039" s="833" t="s">
        <v>2504</v>
      </c>
      <c r="E1039" s="834" t="s">
        <v>1282</v>
      </c>
      <c r="F1039" s="832" t="s">
        <v>1258</v>
      </c>
      <c r="G1039" s="832" t="s">
        <v>1315</v>
      </c>
      <c r="H1039" s="832" t="s">
        <v>586</v>
      </c>
      <c r="I1039" s="832" t="s">
        <v>1318</v>
      </c>
      <c r="J1039" s="832" t="s">
        <v>1233</v>
      </c>
      <c r="K1039" s="832" t="s">
        <v>1319</v>
      </c>
      <c r="L1039" s="835">
        <v>129.75</v>
      </c>
      <c r="M1039" s="835">
        <v>389.25</v>
      </c>
      <c r="N1039" s="832">
        <v>3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13</v>
      </c>
      <c r="B1040" s="832" t="s">
        <v>1257</v>
      </c>
      <c r="C1040" s="832" t="s">
        <v>1265</v>
      </c>
      <c r="D1040" s="833" t="s">
        <v>2504</v>
      </c>
      <c r="E1040" s="834" t="s">
        <v>1282</v>
      </c>
      <c r="F1040" s="832" t="s">
        <v>1258</v>
      </c>
      <c r="G1040" s="832" t="s">
        <v>1328</v>
      </c>
      <c r="H1040" s="832" t="s">
        <v>586</v>
      </c>
      <c r="I1040" s="832" t="s">
        <v>1826</v>
      </c>
      <c r="J1040" s="832" t="s">
        <v>1582</v>
      </c>
      <c r="K1040" s="832" t="s">
        <v>1149</v>
      </c>
      <c r="L1040" s="835">
        <v>170.52</v>
      </c>
      <c r="M1040" s="835">
        <v>341.04</v>
      </c>
      <c r="N1040" s="832">
        <v>2</v>
      </c>
      <c r="O1040" s="836">
        <v>0.5</v>
      </c>
      <c r="P1040" s="835">
        <v>341.04</v>
      </c>
      <c r="Q1040" s="837">
        <v>1</v>
      </c>
      <c r="R1040" s="832">
        <v>2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13</v>
      </c>
      <c r="B1041" s="832" t="s">
        <v>1257</v>
      </c>
      <c r="C1041" s="832" t="s">
        <v>1265</v>
      </c>
      <c r="D1041" s="833" t="s">
        <v>2504</v>
      </c>
      <c r="E1041" s="834" t="s">
        <v>1282</v>
      </c>
      <c r="F1041" s="832" t="s">
        <v>1258</v>
      </c>
      <c r="G1041" s="832" t="s">
        <v>1584</v>
      </c>
      <c r="H1041" s="832" t="s">
        <v>651</v>
      </c>
      <c r="I1041" s="832" t="s">
        <v>1239</v>
      </c>
      <c r="J1041" s="832" t="s">
        <v>922</v>
      </c>
      <c r="K1041" s="832" t="s">
        <v>1240</v>
      </c>
      <c r="L1041" s="835">
        <v>58.77</v>
      </c>
      <c r="M1041" s="835">
        <v>58.77</v>
      </c>
      <c r="N1041" s="832">
        <v>1</v>
      </c>
      <c r="O1041" s="836">
        <v>0.5</v>
      </c>
      <c r="P1041" s="835">
        <v>58.77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13</v>
      </c>
      <c r="B1042" s="832" t="s">
        <v>1257</v>
      </c>
      <c r="C1042" s="832" t="s">
        <v>1265</v>
      </c>
      <c r="D1042" s="833" t="s">
        <v>2504</v>
      </c>
      <c r="E1042" s="834" t="s">
        <v>1282</v>
      </c>
      <c r="F1042" s="832" t="s">
        <v>1258</v>
      </c>
      <c r="G1042" s="832" t="s">
        <v>1584</v>
      </c>
      <c r="H1042" s="832" t="s">
        <v>651</v>
      </c>
      <c r="I1042" s="832" t="s">
        <v>1917</v>
      </c>
      <c r="J1042" s="832" t="s">
        <v>922</v>
      </c>
      <c r="K1042" s="832" t="s">
        <v>1916</v>
      </c>
      <c r="L1042" s="835">
        <v>176.32</v>
      </c>
      <c r="M1042" s="835">
        <v>176.32</v>
      </c>
      <c r="N1042" s="832">
        <v>1</v>
      </c>
      <c r="O1042" s="836">
        <v>0.5</v>
      </c>
      <c r="P1042" s="835">
        <v>176.32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13</v>
      </c>
      <c r="B1043" s="832" t="s">
        <v>1257</v>
      </c>
      <c r="C1043" s="832" t="s">
        <v>1265</v>
      </c>
      <c r="D1043" s="833" t="s">
        <v>2504</v>
      </c>
      <c r="E1043" s="834" t="s">
        <v>1282</v>
      </c>
      <c r="F1043" s="832" t="s">
        <v>1258</v>
      </c>
      <c r="G1043" s="832" t="s">
        <v>1334</v>
      </c>
      <c r="H1043" s="832" t="s">
        <v>586</v>
      </c>
      <c r="I1043" s="832" t="s">
        <v>1337</v>
      </c>
      <c r="J1043" s="832" t="s">
        <v>1336</v>
      </c>
      <c r="K1043" s="832" t="s">
        <v>1149</v>
      </c>
      <c r="L1043" s="835">
        <v>78.33</v>
      </c>
      <c r="M1043" s="835">
        <v>626.64</v>
      </c>
      <c r="N1043" s="832">
        <v>8</v>
      </c>
      <c r="O1043" s="836">
        <v>4</v>
      </c>
      <c r="P1043" s="835">
        <v>313.32</v>
      </c>
      <c r="Q1043" s="837">
        <v>0.5</v>
      </c>
      <c r="R1043" s="832">
        <v>4</v>
      </c>
      <c r="S1043" s="837">
        <v>0.5</v>
      </c>
      <c r="T1043" s="836">
        <v>2</v>
      </c>
      <c r="U1043" s="838">
        <v>0.5</v>
      </c>
    </row>
    <row r="1044" spans="1:21" ht="14.4" customHeight="1" x14ac:dyDescent="0.3">
      <c r="A1044" s="831">
        <v>13</v>
      </c>
      <c r="B1044" s="832" t="s">
        <v>1257</v>
      </c>
      <c r="C1044" s="832" t="s">
        <v>1265</v>
      </c>
      <c r="D1044" s="833" t="s">
        <v>2504</v>
      </c>
      <c r="E1044" s="834" t="s">
        <v>1282</v>
      </c>
      <c r="F1044" s="832" t="s">
        <v>1258</v>
      </c>
      <c r="G1044" s="832" t="s">
        <v>1342</v>
      </c>
      <c r="H1044" s="832" t="s">
        <v>586</v>
      </c>
      <c r="I1044" s="832" t="s">
        <v>1348</v>
      </c>
      <c r="J1044" s="832" t="s">
        <v>1344</v>
      </c>
      <c r="K1044" s="832" t="s">
        <v>1349</v>
      </c>
      <c r="L1044" s="835">
        <v>176.32</v>
      </c>
      <c r="M1044" s="835">
        <v>176.32</v>
      </c>
      <c r="N1044" s="832">
        <v>1</v>
      </c>
      <c r="O1044" s="836">
        <v>0.5</v>
      </c>
      <c r="P1044" s="835">
        <v>176.32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13</v>
      </c>
      <c r="B1045" s="832" t="s">
        <v>1257</v>
      </c>
      <c r="C1045" s="832" t="s">
        <v>1265</v>
      </c>
      <c r="D1045" s="833" t="s">
        <v>2504</v>
      </c>
      <c r="E1045" s="834" t="s">
        <v>1282</v>
      </c>
      <c r="F1045" s="832" t="s">
        <v>1258</v>
      </c>
      <c r="G1045" s="832" t="s">
        <v>1342</v>
      </c>
      <c r="H1045" s="832" t="s">
        <v>586</v>
      </c>
      <c r="I1045" s="832" t="s">
        <v>2305</v>
      </c>
      <c r="J1045" s="832" t="s">
        <v>1351</v>
      </c>
      <c r="K1045" s="832" t="s">
        <v>1805</v>
      </c>
      <c r="L1045" s="835">
        <v>97.96</v>
      </c>
      <c r="M1045" s="835">
        <v>97.96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13</v>
      </c>
      <c r="B1046" s="832" t="s">
        <v>1257</v>
      </c>
      <c r="C1046" s="832" t="s">
        <v>1265</v>
      </c>
      <c r="D1046" s="833" t="s">
        <v>2504</v>
      </c>
      <c r="E1046" s="834" t="s">
        <v>1282</v>
      </c>
      <c r="F1046" s="832" t="s">
        <v>1258</v>
      </c>
      <c r="G1046" s="832" t="s">
        <v>1342</v>
      </c>
      <c r="H1046" s="832" t="s">
        <v>586</v>
      </c>
      <c r="I1046" s="832" t="s">
        <v>1918</v>
      </c>
      <c r="J1046" s="832" t="s">
        <v>1351</v>
      </c>
      <c r="K1046" s="832" t="s">
        <v>1349</v>
      </c>
      <c r="L1046" s="835">
        <v>176.32</v>
      </c>
      <c r="M1046" s="835">
        <v>176.32</v>
      </c>
      <c r="N1046" s="832">
        <v>1</v>
      </c>
      <c r="O1046" s="836">
        <v>1</v>
      </c>
      <c r="P1046" s="835">
        <v>176.32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13</v>
      </c>
      <c r="B1047" s="832" t="s">
        <v>1257</v>
      </c>
      <c r="C1047" s="832" t="s">
        <v>1265</v>
      </c>
      <c r="D1047" s="833" t="s">
        <v>2504</v>
      </c>
      <c r="E1047" s="834" t="s">
        <v>1282</v>
      </c>
      <c r="F1047" s="832" t="s">
        <v>1258</v>
      </c>
      <c r="G1047" s="832" t="s">
        <v>1342</v>
      </c>
      <c r="H1047" s="832" t="s">
        <v>586</v>
      </c>
      <c r="I1047" s="832" t="s">
        <v>1446</v>
      </c>
      <c r="J1047" s="832" t="s">
        <v>1351</v>
      </c>
      <c r="K1047" s="832" t="s">
        <v>1447</v>
      </c>
      <c r="L1047" s="835">
        <v>29.39</v>
      </c>
      <c r="M1047" s="835">
        <v>29.39</v>
      </c>
      <c r="N1047" s="832">
        <v>1</v>
      </c>
      <c r="O1047" s="836">
        <v>1</v>
      </c>
      <c r="P1047" s="835">
        <v>29.39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13</v>
      </c>
      <c r="B1048" s="832" t="s">
        <v>1257</v>
      </c>
      <c r="C1048" s="832" t="s">
        <v>1265</v>
      </c>
      <c r="D1048" s="833" t="s">
        <v>2504</v>
      </c>
      <c r="E1048" s="834" t="s">
        <v>1282</v>
      </c>
      <c r="F1048" s="832" t="s">
        <v>1258</v>
      </c>
      <c r="G1048" s="832" t="s">
        <v>1342</v>
      </c>
      <c r="H1048" s="832" t="s">
        <v>586</v>
      </c>
      <c r="I1048" s="832" t="s">
        <v>1452</v>
      </c>
      <c r="J1048" s="832" t="s">
        <v>1351</v>
      </c>
      <c r="K1048" s="832" t="s">
        <v>1453</v>
      </c>
      <c r="L1048" s="835">
        <v>23.51</v>
      </c>
      <c r="M1048" s="835">
        <v>141.06</v>
      </c>
      <c r="N1048" s="832">
        <v>6</v>
      </c>
      <c r="O1048" s="836">
        <v>5</v>
      </c>
      <c r="P1048" s="835">
        <v>47.02</v>
      </c>
      <c r="Q1048" s="837">
        <v>0.33333333333333337</v>
      </c>
      <c r="R1048" s="832">
        <v>2</v>
      </c>
      <c r="S1048" s="837">
        <v>0.33333333333333331</v>
      </c>
      <c r="T1048" s="836">
        <v>2</v>
      </c>
      <c r="U1048" s="838">
        <v>0.4</v>
      </c>
    </row>
    <row r="1049" spans="1:21" ht="14.4" customHeight="1" x14ac:dyDescent="0.3">
      <c r="A1049" s="831">
        <v>13</v>
      </c>
      <c r="B1049" s="832" t="s">
        <v>1257</v>
      </c>
      <c r="C1049" s="832" t="s">
        <v>1265</v>
      </c>
      <c r="D1049" s="833" t="s">
        <v>2504</v>
      </c>
      <c r="E1049" s="834" t="s">
        <v>1282</v>
      </c>
      <c r="F1049" s="832" t="s">
        <v>1258</v>
      </c>
      <c r="G1049" s="832" t="s">
        <v>1342</v>
      </c>
      <c r="H1049" s="832" t="s">
        <v>586</v>
      </c>
      <c r="I1049" s="832" t="s">
        <v>2306</v>
      </c>
      <c r="J1049" s="832" t="s">
        <v>1351</v>
      </c>
      <c r="K1049" s="832" t="s">
        <v>1453</v>
      </c>
      <c r="L1049" s="835">
        <v>23.51</v>
      </c>
      <c r="M1049" s="835">
        <v>23.51</v>
      </c>
      <c r="N1049" s="832">
        <v>1</v>
      </c>
      <c r="O1049" s="836">
        <v>1</v>
      </c>
      <c r="P1049" s="835">
        <v>23.51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13</v>
      </c>
      <c r="B1050" s="832" t="s">
        <v>1257</v>
      </c>
      <c r="C1050" s="832" t="s">
        <v>1265</v>
      </c>
      <c r="D1050" s="833" t="s">
        <v>2504</v>
      </c>
      <c r="E1050" s="834" t="s">
        <v>1282</v>
      </c>
      <c r="F1050" s="832" t="s">
        <v>1258</v>
      </c>
      <c r="G1050" s="832" t="s">
        <v>1360</v>
      </c>
      <c r="H1050" s="832" t="s">
        <v>586</v>
      </c>
      <c r="I1050" s="832" t="s">
        <v>1363</v>
      </c>
      <c r="J1050" s="832" t="s">
        <v>840</v>
      </c>
      <c r="K1050" s="832" t="s">
        <v>1364</v>
      </c>
      <c r="L1050" s="835">
        <v>147.85</v>
      </c>
      <c r="M1050" s="835">
        <v>295.7</v>
      </c>
      <c r="N1050" s="832">
        <v>2</v>
      </c>
      <c r="O1050" s="836">
        <v>1.5</v>
      </c>
      <c r="P1050" s="835">
        <v>147.85</v>
      </c>
      <c r="Q1050" s="837">
        <v>0.5</v>
      </c>
      <c r="R1050" s="832">
        <v>1</v>
      </c>
      <c r="S1050" s="837">
        <v>0.5</v>
      </c>
      <c r="T1050" s="836">
        <v>1</v>
      </c>
      <c r="U1050" s="838">
        <v>0.66666666666666663</v>
      </c>
    </row>
    <row r="1051" spans="1:21" ht="14.4" customHeight="1" x14ac:dyDescent="0.3">
      <c r="A1051" s="831">
        <v>13</v>
      </c>
      <c r="B1051" s="832" t="s">
        <v>1257</v>
      </c>
      <c r="C1051" s="832" t="s">
        <v>1265</v>
      </c>
      <c r="D1051" s="833" t="s">
        <v>2504</v>
      </c>
      <c r="E1051" s="834" t="s">
        <v>1282</v>
      </c>
      <c r="F1051" s="832" t="s">
        <v>1258</v>
      </c>
      <c r="G1051" s="832" t="s">
        <v>1365</v>
      </c>
      <c r="H1051" s="832" t="s">
        <v>586</v>
      </c>
      <c r="I1051" s="832" t="s">
        <v>1366</v>
      </c>
      <c r="J1051" s="832" t="s">
        <v>1367</v>
      </c>
      <c r="K1051" s="832" t="s">
        <v>1368</v>
      </c>
      <c r="L1051" s="835">
        <v>0</v>
      </c>
      <c r="M1051" s="835">
        <v>0</v>
      </c>
      <c r="N1051" s="832">
        <v>16</v>
      </c>
      <c r="O1051" s="836">
        <v>14.5</v>
      </c>
      <c r="P1051" s="835">
        <v>0</v>
      </c>
      <c r="Q1051" s="837"/>
      <c r="R1051" s="832">
        <v>7</v>
      </c>
      <c r="S1051" s="837">
        <v>0.4375</v>
      </c>
      <c r="T1051" s="836">
        <v>6.5</v>
      </c>
      <c r="U1051" s="838">
        <v>0.44827586206896552</v>
      </c>
    </row>
    <row r="1052" spans="1:21" ht="14.4" customHeight="1" x14ac:dyDescent="0.3">
      <c r="A1052" s="831">
        <v>13</v>
      </c>
      <c r="B1052" s="832" t="s">
        <v>1257</v>
      </c>
      <c r="C1052" s="832" t="s">
        <v>1265</v>
      </c>
      <c r="D1052" s="833" t="s">
        <v>2504</v>
      </c>
      <c r="E1052" s="834" t="s">
        <v>1282</v>
      </c>
      <c r="F1052" s="832" t="s">
        <v>1258</v>
      </c>
      <c r="G1052" s="832" t="s">
        <v>1365</v>
      </c>
      <c r="H1052" s="832" t="s">
        <v>586</v>
      </c>
      <c r="I1052" s="832" t="s">
        <v>1369</v>
      </c>
      <c r="J1052" s="832" t="s">
        <v>804</v>
      </c>
      <c r="K1052" s="832" t="s">
        <v>805</v>
      </c>
      <c r="L1052" s="835">
        <v>42.05</v>
      </c>
      <c r="M1052" s="835">
        <v>967.15000000000009</v>
      </c>
      <c r="N1052" s="832">
        <v>23</v>
      </c>
      <c r="O1052" s="836">
        <v>19.5</v>
      </c>
      <c r="P1052" s="835">
        <v>420.50000000000006</v>
      </c>
      <c r="Q1052" s="837">
        <v>0.43478260869565222</v>
      </c>
      <c r="R1052" s="832">
        <v>10</v>
      </c>
      <c r="S1052" s="837">
        <v>0.43478260869565216</v>
      </c>
      <c r="T1052" s="836">
        <v>8.5</v>
      </c>
      <c r="U1052" s="838">
        <v>0.4358974358974359</v>
      </c>
    </row>
    <row r="1053" spans="1:21" ht="14.4" customHeight="1" x14ac:dyDescent="0.3">
      <c r="A1053" s="831">
        <v>13</v>
      </c>
      <c r="B1053" s="832" t="s">
        <v>1257</v>
      </c>
      <c r="C1053" s="832" t="s">
        <v>1265</v>
      </c>
      <c r="D1053" s="833" t="s">
        <v>2504</v>
      </c>
      <c r="E1053" s="834" t="s">
        <v>1282</v>
      </c>
      <c r="F1053" s="832" t="s">
        <v>1258</v>
      </c>
      <c r="G1053" s="832" t="s">
        <v>1377</v>
      </c>
      <c r="H1053" s="832" t="s">
        <v>586</v>
      </c>
      <c r="I1053" s="832" t="s">
        <v>1380</v>
      </c>
      <c r="J1053" s="832" t="s">
        <v>705</v>
      </c>
      <c r="K1053" s="832" t="s">
        <v>1381</v>
      </c>
      <c r="L1053" s="835">
        <v>159.16999999999999</v>
      </c>
      <c r="M1053" s="835">
        <v>159.16999999999999</v>
      </c>
      <c r="N1053" s="832">
        <v>1</v>
      </c>
      <c r="O1053" s="836">
        <v>1</v>
      </c>
      <c r="P1053" s="835">
        <v>159.16999999999999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13</v>
      </c>
      <c r="B1054" s="832" t="s">
        <v>1257</v>
      </c>
      <c r="C1054" s="832" t="s">
        <v>1265</v>
      </c>
      <c r="D1054" s="833" t="s">
        <v>2504</v>
      </c>
      <c r="E1054" s="834" t="s">
        <v>1282</v>
      </c>
      <c r="F1054" s="832" t="s">
        <v>1258</v>
      </c>
      <c r="G1054" s="832" t="s">
        <v>2285</v>
      </c>
      <c r="H1054" s="832" t="s">
        <v>586</v>
      </c>
      <c r="I1054" s="832" t="s">
        <v>2307</v>
      </c>
      <c r="J1054" s="832" t="s">
        <v>2287</v>
      </c>
      <c r="K1054" s="832" t="s">
        <v>2308</v>
      </c>
      <c r="L1054" s="835">
        <v>207.32</v>
      </c>
      <c r="M1054" s="835">
        <v>414.64</v>
      </c>
      <c r="N1054" s="832">
        <v>2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13</v>
      </c>
      <c r="B1055" s="832" t="s">
        <v>1257</v>
      </c>
      <c r="C1055" s="832" t="s">
        <v>1265</v>
      </c>
      <c r="D1055" s="833" t="s">
        <v>2504</v>
      </c>
      <c r="E1055" s="834" t="s">
        <v>1282</v>
      </c>
      <c r="F1055" s="832" t="s">
        <v>1258</v>
      </c>
      <c r="G1055" s="832" t="s">
        <v>1382</v>
      </c>
      <c r="H1055" s="832" t="s">
        <v>586</v>
      </c>
      <c r="I1055" s="832" t="s">
        <v>1383</v>
      </c>
      <c r="J1055" s="832" t="s">
        <v>1384</v>
      </c>
      <c r="K1055" s="832" t="s">
        <v>1385</v>
      </c>
      <c r="L1055" s="835">
        <v>121.07</v>
      </c>
      <c r="M1055" s="835">
        <v>1452.8399999999997</v>
      </c>
      <c r="N1055" s="832">
        <v>12</v>
      </c>
      <c r="O1055" s="836">
        <v>8</v>
      </c>
      <c r="P1055" s="835">
        <v>726.41999999999985</v>
      </c>
      <c r="Q1055" s="837">
        <v>0.5</v>
      </c>
      <c r="R1055" s="832">
        <v>6</v>
      </c>
      <c r="S1055" s="837">
        <v>0.5</v>
      </c>
      <c r="T1055" s="836">
        <v>4.5</v>
      </c>
      <c r="U1055" s="838">
        <v>0.5625</v>
      </c>
    </row>
    <row r="1056" spans="1:21" ht="14.4" customHeight="1" x14ac:dyDescent="0.3">
      <c r="A1056" s="831">
        <v>13</v>
      </c>
      <c r="B1056" s="832" t="s">
        <v>1257</v>
      </c>
      <c r="C1056" s="832" t="s">
        <v>1265</v>
      </c>
      <c r="D1056" s="833" t="s">
        <v>2504</v>
      </c>
      <c r="E1056" s="834" t="s">
        <v>1282</v>
      </c>
      <c r="F1056" s="832" t="s">
        <v>1258</v>
      </c>
      <c r="G1056" s="832" t="s">
        <v>2309</v>
      </c>
      <c r="H1056" s="832" t="s">
        <v>586</v>
      </c>
      <c r="I1056" s="832" t="s">
        <v>2310</v>
      </c>
      <c r="J1056" s="832" t="s">
        <v>2311</v>
      </c>
      <c r="K1056" s="832" t="s">
        <v>2312</v>
      </c>
      <c r="L1056" s="835">
        <v>0</v>
      </c>
      <c r="M1056" s="835">
        <v>0</v>
      </c>
      <c r="N1056" s="832">
        <v>1</v>
      </c>
      <c r="O1056" s="836">
        <v>1</v>
      </c>
      <c r="P1056" s="835">
        <v>0</v>
      </c>
      <c r="Q1056" s="837"/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13</v>
      </c>
      <c r="B1057" s="832" t="s">
        <v>1257</v>
      </c>
      <c r="C1057" s="832" t="s">
        <v>1265</v>
      </c>
      <c r="D1057" s="833" t="s">
        <v>2504</v>
      </c>
      <c r="E1057" s="834" t="s">
        <v>1282</v>
      </c>
      <c r="F1057" s="832" t="s">
        <v>1258</v>
      </c>
      <c r="G1057" s="832" t="s">
        <v>1922</v>
      </c>
      <c r="H1057" s="832" t="s">
        <v>586</v>
      </c>
      <c r="I1057" s="832" t="s">
        <v>2313</v>
      </c>
      <c r="J1057" s="832" t="s">
        <v>1924</v>
      </c>
      <c r="K1057" s="832" t="s">
        <v>2314</v>
      </c>
      <c r="L1057" s="835">
        <v>0</v>
      </c>
      <c r="M1057" s="835">
        <v>0</v>
      </c>
      <c r="N1057" s="832">
        <v>1</v>
      </c>
      <c r="O1057" s="836">
        <v>1</v>
      </c>
      <c r="P1057" s="835"/>
      <c r="Q1057" s="837"/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13</v>
      </c>
      <c r="B1058" s="832" t="s">
        <v>1257</v>
      </c>
      <c r="C1058" s="832" t="s">
        <v>1265</v>
      </c>
      <c r="D1058" s="833" t="s">
        <v>2504</v>
      </c>
      <c r="E1058" s="834" t="s">
        <v>1282</v>
      </c>
      <c r="F1058" s="832" t="s">
        <v>1258</v>
      </c>
      <c r="G1058" s="832" t="s">
        <v>1922</v>
      </c>
      <c r="H1058" s="832" t="s">
        <v>586</v>
      </c>
      <c r="I1058" s="832" t="s">
        <v>1923</v>
      </c>
      <c r="J1058" s="832" t="s">
        <v>1924</v>
      </c>
      <c r="K1058" s="832" t="s">
        <v>1925</v>
      </c>
      <c r="L1058" s="835">
        <v>0</v>
      </c>
      <c r="M1058" s="835">
        <v>0</v>
      </c>
      <c r="N1058" s="832">
        <v>8</v>
      </c>
      <c r="O1058" s="836">
        <v>7.5</v>
      </c>
      <c r="P1058" s="835">
        <v>0</v>
      </c>
      <c r="Q1058" s="837"/>
      <c r="R1058" s="832">
        <v>6</v>
      </c>
      <c r="S1058" s="837">
        <v>0.75</v>
      </c>
      <c r="T1058" s="836">
        <v>6</v>
      </c>
      <c r="U1058" s="838">
        <v>0.8</v>
      </c>
    </row>
    <row r="1059" spans="1:21" ht="14.4" customHeight="1" x14ac:dyDescent="0.3">
      <c r="A1059" s="831">
        <v>13</v>
      </c>
      <c r="B1059" s="832" t="s">
        <v>1257</v>
      </c>
      <c r="C1059" s="832" t="s">
        <v>1265</v>
      </c>
      <c r="D1059" s="833" t="s">
        <v>2504</v>
      </c>
      <c r="E1059" s="834" t="s">
        <v>1282</v>
      </c>
      <c r="F1059" s="832" t="s">
        <v>1258</v>
      </c>
      <c r="G1059" s="832" t="s">
        <v>2315</v>
      </c>
      <c r="H1059" s="832" t="s">
        <v>586</v>
      </c>
      <c r="I1059" s="832" t="s">
        <v>2316</v>
      </c>
      <c r="J1059" s="832" t="s">
        <v>2317</v>
      </c>
      <c r="K1059" s="832" t="s">
        <v>2318</v>
      </c>
      <c r="L1059" s="835">
        <v>79.64</v>
      </c>
      <c r="M1059" s="835">
        <v>238.92000000000002</v>
      </c>
      <c r="N1059" s="832">
        <v>3</v>
      </c>
      <c r="O1059" s="836">
        <v>1</v>
      </c>
      <c r="P1059" s="835">
        <v>238.92000000000002</v>
      </c>
      <c r="Q1059" s="837">
        <v>1</v>
      </c>
      <c r="R1059" s="832">
        <v>3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13</v>
      </c>
      <c r="B1060" s="832" t="s">
        <v>1257</v>
      </c>
      <c r="C1060" s="832" t="s">
        <v>1265</v>
      </c>
      <c r="D1060" s="833" t="s">
        <v>2504</v>
      </c>
      <c r="E1060" s="834" t="s">
        <v>1282</v>
      </c>
      <c r="F1060" s="832" t="s">
        <v>1258</v>
      </c>
      <c r="G1060" s="832" t="s">
        <v>1926</v>
      </c>
      <c r="H1060" s="832" t="s">
        <v>586</v>
      </c>
      <c r="I1060" s="832" t="s">
        <v>2319</v>
      </c>
      <c r="J1060" s="832" t="s">
        <v>2320</v>
      </c>
      <c r="K1060" s="832" t="s">
        <v>2321</v>
      </c>
      <c r="L1060" s="835">
        <v>879.21</v>
      </c>
      <c r="M1060" s="835">
        <v>879.21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13</v>
      </c>
      <c r="B1061" s="832" t="s">
        <v>1257</v>
      </c>
      <c r="C1061" s="832" t="s">
        <v>1265</v>
      </c>
      <c r="D1061" s="833" t="s">
        <v>2504</v>
      </c>
      <c r="E1061" s="834" t="s">
        <v>1282</v>
      </c>
      <c r="F1061" s="832" t="s">
        <v>1258</v>
      </c>
      <c r="G1061" s="832" t="s">
        <v>1386</v>
      </c>
      <c r="H1061" s="832" t="s">
        <v>586</v>
      </c>
      <c r="I1061" s="832" t="s">
        <v>1387</v>
      </c>
      <c r="J1061" s="832" t="s">
        <v>1388</v>
      </c>
      <c r="K1061" s="832" t="s">
        <v>1389</v>
      </c>
      <c r="L1061" s="835">
        <v>111.72</v>
      </c>
      <c r="M1061" s="835">
        <v>223.44</v>
      </c>
      <c r="N1061" s="832">
        <v>2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13</v>
      </c>
      <c r="B1062" s="832" t="s">
        <v>1257</v>
      </c>
      <c r="C1062" s="832" t="s">
        <v>1265</v>
      </c>
      <c r="D1062" s="833" t="s">
        <v>2504</v>
      </c>
      <c r="E1062" s="834" t="s">
        <v>1282</v>
      </c>
      <c r="F1062" s="832" t="s">
        <v>1258</v>
      </c>
      <c r="G1062" s="832" t="s">
        <v>1386</v>
      </c>
      <c r="H1062" s="832" t="s">
        <v>586</v>
      </c>
      <c r="I1062" s="832" t="s">
        <v>1483</v>
      </c>
      <c r="J1062" s="832" t="s">
        <v>1388</v>
      </c>
      <c r="K1062" s="832" t="s">
        <v>1389</v>
      </c>
      <c r="L1062" s="835">
        <v>111.72</v>
      </c>
      <c r="M1062" s="835">
        <v>2234.3999999999996</v>
      </c>
      <c r="N1062" s="832">
        <v>20</v>
      </c>
      <c r="O1062" s="836">
        <v>7</v>
      </c>
      <c r="P1062" s="835">
        <v>1564.08</v>
      </c>
      <c r="Q1062" s="837">
        <v>0.70000000000000007</v>
      </c>
      <c r="R1062" s="832">
        <v>14</v>
      </c>
      <c r="S1062" s="837">
        <v>0.7</v>
      </c>
      <c r="T1062" s="836">
        <v>4.5</v>
      </c>
      <c r="U1062" s="838">
        <v>0.6428571428571429</v>
      </c>
    </row>
    <row r="1063" spans="1:21" ht="14.4" customHeight="1" x14ac:dyDescent="0.3">
      <c r="A1063" s="831">
        <v>13</v>
      </c>
      <c r="B1063" s="832" t="s">
        <v>1257</v>
      </c>
      <c r="C1063" s="832" t="s">
        <v>1265</v>
      </c>
      <c r="D1063" s="833" t="s">
        <v>2504</v>
      </c>
      <c r="E1063" s="834" t="s">
        <v>1282</v>
      </c>
      <c r="F1063" s="832" t="s">
        <v>1258</v>
      </c>
      <c r="G1063" s="832" t="s">
        <v>1608</v>
      </c>
      <c r="H1063" s="832" t="s">
        <v>651</v>
      </c>
      <c r="I1063" s="832" t="s">
        <v>2322</v>
      </c>
      <c r="J1063" s="832" t="s">
        <v>1610</v>
      </c>
      <c r="K1063" s="832" t="s">
        <v>2323</v>
      </c>
      <c r="L1063" s="835">
        <v>64.5</v>
      </c>
      <c r="M1063" s="835">
        <v>193.5</v>
      </c>
      <c r="N1063" s="832">
        <v>3</v>
      </c>
      <c r="O1063" s="836">
        <v>1.5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13</v>
      </c>
      <c r="B1064" s="832" t="s">
        <v>1257</v>
      </c>
      <c r="C1064" s="832" t="s">
        <v>1265</v>
      </c>
      <c r="D1064" s="833" t="s">
        <v>2504</v>
      </c>
      <c r="E1064" s="834" t="s">
        <v>1282</v>
      </c>
      <c r="F1064" s="832" t="s">
        <v>1258</v>
      </c>
      <c r="G1064" s="832" t="s">
        <v>1800</v>
      </c>
      <c r="H1064" s="832" t="s">
        <v>586</v>
      </c>
      <c r="I1064" s="832" t="s">
        <v>1847</v>
      </c>
      <c r="J1064" s="832" t="s">
        <v>1802</v>
      </c>
      <c r="K1064" s="832" t="s">
        <v>1355</v>
      </c>
      <c r="L1064" s="835">
        <v>58.77</v>
      </c>
      <c r="M1064" s="835">
        <v>587.70000000000005</v>
      </c>
      <c r="N1064" s="832">
        <v>10</v>
      </c>
      <c r="O1064" s="836">
        <v>7</v>
      </c>
      <c r="P1064" s="835">
        <v>352.62</v>
      </c>
      <c r="Q1064" s="837">
        <v>0.6</v>
      </c>
      <c r="R1064" s="832">
        <v>6</v>
      </c>
      <c r="S1064" s="837">
        <v>0.6</v>
      </c>
      <c r="T1064" s="836">
        <v>4.5</v>
      </c>
      <c r="U1064" s="838">
        <v>0.6428571428571429</v>
      </c>
    </row>
    <row r="1065" spans="1:21" ht="14.4" customHeight="1" x14ac:dyDescent="0.3">
      <c r="A1065" s="831">
        <v>13</v>
      </c>
      <c r="B1065" s="832" t="s">
        <v>1257</v>
      </c>
      <c r="C1065" s="832" t="s">
        <v>1265</v>
      </c>
      <c r="D1065" s="833" t="s">
        <v>2504</v>
      </c>
      <c r="E1065" s="834" t="s">
        <v>1282</v>
      </c>
      <c r="F1065" s="832" t="s">
        <v>1258</v>
      </c>
      <c r="G1065" s="832" t="s">
        <v>1800</v>
      </c>
      <c r="H1065" s="832" t="s">
        <v>586</v>
      </c>
      <c r="I1065" s="832" t="s">
        <v>1801</v>
      </c>
      <c r="J1065" s="832" t="s">
        <v>1802</v>
      </c>
      <c r="K1065" s="832" t="s">
        <v>1455</v>
      </c>
      <c r="L1065" s="835">
        <v>176.32</v>
      </c>
      <c r="M1065" s="835">
        <v>2821.1199999999994</v>
      </c>
      <c r="N1065" s="832">
        <v>16</v>
      </c>
      <c r="O1065" s="836">
        <v>13.5</v>
      </c>
      <c r="P1065" s="835">
        <v>1763.1999999999996</v>
      </c>
      <c r="Q1065" s="837">
        <v>0.625</v>
      </c>
      <c r="R1065" s="832">
        <v>10</v>
      </c>
      <c r="S1065" s="837">
        <v>0.625</v>
      </c>
      <c r="T1065" s="836">
        <v>9</v>
      </c>
      <c r="U1065" s="838">
        <v>0.66666666666666663</v>
      </c>
    </row>
    <row r="1066" spans="1:21" ht="14.4" customHeight="1" x14ac:dyDescent="0.3">
      <c r="A1066" s="831">
        <v>13</v>
      </c>
      <c r="B1066" s="832" t="s">
        <v>1257</v>
      </c>
      <c r="C1066" s="832" t="s">
        <v>1265</v>
      </c>
      <c r="D1066" s="833" t="s">
        <v>2504</v>
      </c>
      <c r="E1066" s="834" t="s">
        <v>1282</v>
      </c>
      <c r="F1066" s="832" t="s">
        <v>1258</v>
      </c>
      <c r="G1066" s="832" t="s">
        <v>1800</v>
      </c>
      <c r="H1066" s="832" t="s">
        <v>586</v>
      </c>
      <c r="I1066" s="832" t="s">
        <v>1932</v>
      </c>
      <c r="J1066" s="832" t="s">
        <v>1933</v>
      </c>
      <c r="K1066" s="832" t="s">
        <v>1934</v>
      </c>
      <c r="L1066" s="835">
        <v>176.32</v>
      </c>
      <c r="M1066" s="835">
        <v>176.32</v>
      </c>
      <c r="N1066" s="832">
        <v>1</v>
      </c>
      <c r="O1066" s="836">
        <v>1</v>
      </c>
      <c r="P1066" s="835">
        <v>176.32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13</v>
      </c>
      <c r="B1067" s="832" t="s">
        <v>1257</v>
      </c>
      <c r="C1067" s="832" t="s">
        <v>1265</v>
      </c>
      <c r="D1067" s="833" t="s">
        <v>2504</v>
      </c>
      <c r="E1067" s="834" t="s">
        <v>1282</v>
      </c>
      <c r="F1067" s="832" t="s">
        <v>1258</v>
      </c>
      <c r="G1067" s="832" t="s">
        <v>1877</v>
      </c>
      <c r="H1067" s="832" t="s">
        <v>586</v>
      </c>
      <c r="I1067" s="832" t="s">
        <v>2324</v>
      </c>
      <c r="J1067" s="832" t="s">
        <v>2325</v>
      </c>
      <c r="K1067" s="832" t="s">
        <v>1825</v>
      </c>
      <c r="L1067" s="835">
        <v>117.55</v>
      </c>
      <c r="M1067" s="835">
        <v>352.65</v>
      </c>
      <c r="N1067" s="832">
        <v>3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13</v>
      </c>
      <c r="B1068" s="832" t="s">
        <v>1257</v>
      </c>
      <c r="C1068" s="832" t="s">
        <v>1265</v>
      </c>
      <c r="D1068" s="833" t="s">
        <v>2504</v>
      </c>
      <c r="E1068" s="834" t="s">
        <v>1282</v>
      </c>
      <c r="F1068" s="832" t="s">
        <v>1258</v>
      </c>
      <c r="G1068" s="832" t="s">
        <v>1394</v>
      </c>
      <c r="H1068" s="832" t="s">
        <v>651</v>
      </c>
      <c r="I1068" s="832" t="s">
        <v>1395</v>
      </c>
      <c r="J1068" s="832" t="s">
        <v>1396</v>
      </c>
      <c r="K1068" s="832" t="s">
        <v>1397</v>
      </c>
      <c r="L1068" s="835">
        <v>141.25</v>
      </c>
      <c r="M1068" s="835">
        <v>141.25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13</v>
      </c>
      <c r="B1069" s="832" t="s">
        <v>1257</v>
      </c>
      <c r="C1069" s="832" t="s">
        <v>1265</v>
      </c>
      <c r="D1069" s="833" t="s">
        <v>2504</v>
      </c>
      <c r="E1069" s="834" t="s">
        <v>1282</v>
      </c>
      <c r="F1069" s="832" t="s">
        <v>1258</v>
      </c>
      <c r="G1069" s="832" t="s">
        <v>2326</v>
      </c>
      <c r="H1069" s="832" t="s">
        <v>586</v>
      </c>
      <c r="I1069" s="832" t="s">
        <v>2327</v>
      </c>
      <c r="J1069" s="832" t="s">
        <v>2328</v>
      </c>
      <c r="K1069" s="832" t="s">
        <v>2329</v>
      </c>
      <c r="L1069" s="835">
        <v>0</v>
      </c>
      <c r="M1069" s="835">
        <v>0</v>
      </c>
      <c r="N1069" s="832">
        <v>1</v>
      </c>
      <c r="O1069" s="836">
        <v>1</v>
      </c>
      <c r="P1069" s="835"/>
      <c r="Q1069" s="837"/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13</v>
      </c>
      <c r="B1070" s="832" t="s">
        <v>1257</v>
      </c>
      <c r="C1070" s="832" t="s">
        <v>1265</v>
      </c>
      <c r="D1070" s="833" t="s">
        <v>2504</v>
      </c>
      <c r="E1070" s="834" t="s">
        <v>1282</v>
      </c>
      <c r="F1070" s="832" t="s">
        <v>1258</v>
      </c>
      <c r="G1070" s="832" t="s">
        <v>1492</v>
      </c>
      <c r="H1070" s="832" t="s">
        <v>586</v>
      </c>
      <c r="I1070" s="832" t="s">
        <v>1623</v>
      </c>
      <c r="J1070" s="832" t="s">
        <v>633</v>
      </c>
      <c r="K1070" s="832" t="s">
        <v>1624</v>
      </c>
      <c r="L1070" s="835">
        <v>35.25</v>
      </c>
      <c r="M1070" s="835">
        <v>35.25</v>
      </c>
      <c r="N1070" s="832">
        <v>1</v>
      </c>
      <c r="O1070" s="836">
        <v>1</v>
      </c>
      <c r="P1070" s="835">
        <v>35.25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13</v>
      </c>
      <c r="B1071" s="832" t="s">
        <v>1257</v>
      </c>
      <c r="C1071" s="832" t="s">
        <v>1265</v>
      </c>
      <c r="D1071" s="833" t="s">
        <v>2504</v>
      </c>
      <c r="E1071" s="834" t="s">
        <v>1282</v>
      </c>
      <c r="F1071" s="832" t="s">
        <v>1258</v>
      </c>
      <c r="G1071" s="832" t="s">
        <v>2330</v>
      </c>
      <c r="H1071" s="832" t="s">
        <v>586</v>
      </c>
      <c r="I1071" s="832" t="s">
        <v>2331</v>
      </c>
      <c r="J1071" s="832" t="s">
        <v>2332</v>
      </c>
      <c r="K1071" s="832" t="s">
        <v>2333</v>
      </c>
      <c r="L1071" s="835">
        <v>60.88</v>
      </c>
      <c r="M1071" s="835">
        <v>121.76</v>
      </c>
      <c r="N1071" s="832">
        <v>2</v>
      </c>
      <c r="O1071" s="836">
        <v>2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13</v>
      </c>
      <c r="B1072" s="832" t="s">
        <v>1257</v>
      </c>
      <c r="C1072" s="832" t="s">
        <v>1265</v>
      </c>
      <c r="D1072" s="833" t="s">
        <v>2504</v>
      </c>
      <c r="E1072" s="834" t="s">
        <v>1282</v>
      </c>
      <c r="F1072" s="832" t="s">
        <v>1258</v>
      </c>
      <c r="G1072" s="832" t="s">
        <v>1402</v>
      </c>
      <c r="H1072" s="832" t="s">
        <v>586</v>
      </c>
      <c r="I1072" s="832" t="s">
        <v>1769</v>
      </c>
      <c r="J1072" s="832" t="s">
        <v>745</v>
      </c>
      <c r="K1072" s="832" t="s">
        <v>1770</v>
      </c>
      <c r="L1072" s="835">
        <v>103.67</v>
      </c>
      <c r="M1072" s="835">
        <v>16690.87000000001</v>
      </c>
      <c r="N1072" s="832">
        <v>161</v>
      </c>
      <c r="O1072" s="836">
        <v>82</v>
      </c>
      <c r="P1072" s="835">
        <v>8397.2700000000041</v>
      </c>
      <c r="Q1072" s="837">
        <v>0.50310559006211175</v>
      </c>
      <c r="R1072" s="832">
        <v>81</v>
      </c>
      <c r="S1072" s="837">
        <v>0.50310559006211175</v>
      </c>
      <c r="T1072" s="836">
        <v>41</v>
      </c>
      <c r="U1072" s="838">
        <v>0.5</v>
      </c>
    </row>
    <row r="1073" spans="1:21" ht="14.4" customHeight="1" x14ac:dyDescent="0.3">
      <c r="A1073" s="831">
        <v>13</v>
      </c>
      <c r="B1073" s="832" t="s">
        <v>1257</v>
      </c>
      <c r="C1073" s="832" t="s">
        <v>1265</v>
      </c>
      <c r="D1073" s="833" t="s">
        <v>2504</v>
      </c>
      <c r="E1073" s="834" t="s">
        <v>1282</v>
      </c>
      <c r="F1073" s="832" t="s">
        <v>1258</v>
      </c>
      <c r="G1073" s="832" t="s">
        <v>1402</v>
      </c>
      <c r="H1073" s="832" t="s">
        <v>586</v>
      </c>
      <c r="I1073" s="832" t="s">
        <v>2289</v>
      </c>
      <c r="J1073" s="832" t="s">
        <v>2290</v>
      </c>
      <c r="K1073" s="832" t="s">
        <v>1810</v>
      </c>
      <c r="L1073" s="835">
        <v>115.18</v>
      </c>
      <c r="M1073" s="835">
        <v>1727.7000000000005</v>
      </c>
      <c r="N1073" s="832">
        <v>15</v>
      </c>
      <c r="O1073" s="836">
        <v>12.5</v>
      </c>
      <c r="P1073" s="835">
        <v>345.54</v>
      </c>
      <c r="Q1073" s="837">
        <v>0.19999999999999996</v>
      </c>
      <c r="R1073" s="832">
        <v>3</v>
      </c>
      <c r="S1073" s="837">
        <v>0.2</v>
      </c>
      <c r="T1073" s="836">
        <v>2.5</v>
      </c>
      <c r="U1073" s="838">
        <v>0.2</v>
      </c>
    </row>
    <row r="1074" spans="1:21" ht="14.4" customHeight="1" x14ac:dyDescent="0.3">
      <c r="A1074" s="831">
        <v>13</v>
      </c>
      <c r="B1074" s="832" t="s">
        <v>1257</v>
      </c>
      <c r="C1074" s="832" t="s">
        <v>1265</v>
      </c>
      <c r="D1074" s="833" t="s">
        <v>2504</v>
      </c>
      <c r="E1074" s="834" t="s">
        <v>1282</v>
      </c>
      <c r="F1074" s="832" t="s">
        <v>1258</v>
      </c>
      <c r="G1074" s="832" t="s">
        <v>1402</v>
      </c>
      <c r="H1074" s="832" t="s">
        <v>586</v>
      </c>
      <c r="I1074" s="832" t="s">
        <v>1808</v>
      </c>
      <c r="J1074" s="832" t="s">
        <v>1809</v>
      </c>
      <c r="K1074" s="832" t="s">
        <v>1810</v>
      </c>
      <c r="L1074" s="835">
        <v>115.18</v>
      </c>
      <c r="M1074" s="835">
        <v>1497.3400000000001</v>
      </c>
      <c r="N1074" s="832">
        <v>13</v>
      </c>
      <c r="O1074" s="836">
        <v>9.5</v>
      </c>
      <c r="P1074" s="835">
        <v>460.72</v>
      </c>
      <c r="Q1074" s="837">
        <v>0.30769230769230765</v>
      </c>
      <c r="R1074" s="832">
        <v>4</v>
      </c>
      <c r="S1074" s="837">
        <v>0.30769230769230771</v>
      </c>
      <c r="T1074" s="836">
        <v>3</v>
      </c>
      <c r="U1074" s="838">
        <v>0.31578947368421051</v>
      </c>
    </row>
    <row r="1075" spans="1:21" ht="14.4" customHeight="1" x14ac:dyDescent="0.3">
      <c r="A1075" s="831">
        <v>13</v>
      </c>
      <c r="B1075" s="832" t="s">
        <v>1257</v>
      </c>
      <c r="C1075" s="832" t="s">
        <v>1265</v>
      </c>
      <c r="D1075" s="833" t="s">
        <v>2504</v>
      </c>
      <c r="E1075" s="834" t="s">
        <v>1282</v>
      </c>
      <c r="F1075" s="832" t="s">
        <v>1258</v>
      </c>
      <c r="G1075" s="832" t="s">
        <v>1402</v>
      </c>
      <c r="H1075" s="832" t="s">
        <v>586</v>
      </c>
      <c r="I1075" s="832" t="s">
        <v>2164</v>
      </c>
      <c r="J1075" s="832" t="s">
        <v>1944</v>
      </c>
      <c r="K1075" s="832" t="s">
        <v>2165</v>
      </c>
      <c r="L1075" s="835">
        <v>0</v>
      </c>
      <c r="M1075" s="835">
        <v>0</v>
      </c>
      <c r="N1075" s="832">
        <v>3</v>
      </c>
      <c r="O1075" s="836">
        <v>0.5</v>
      </c>
      <c r="P1075" s="835"/>
      <c r="Q1075" s="837"/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13</v>
      </c>
      <c r="B1076" s="832" t="s">
        <v>1257</v>
      </c>
      <c r="C1076" s="832" t="s">
        <v>1265</v>
      </c>
      <c r="D1076" s="833" t="s">
        <v>2504</v>
      </c>
      <c r="E1076" s="834" t="s">
        <v>1282</v>
      </c>
      <c r="F1076" s="832" t="s">
        <v>1258</v>
      </c>
      <c r="G1076" s="832" t="s">
        <v>1402</v>
      </c>
      <c r="H1076" s="832" t="s">
        <v>586</v>
      </c>
      <c r="I1076" s="832" t="s">
        <v>1943</v>
      </c>
      <c r="J1076" s="832" t="s">
        <v>1944</v>
      </c>
      <c r="K1076" s="832" t="s">
        <v>1945</v>
      </c>
      <c r="L1076" s="835">
        <v>0</v>
      </c>
      <c r="M1076" s="835">
        <v>0</v>
      </c>
      <c r="N1076" s="832">
        <v>6</v>
      </c>
      <c r="O1076" s="836">
        <v>2</v>
      </c>
      <c r="P1076" s="835">
        <v>0</v>
      </c>
      <c r="Q1076" s="837"/>
      <c r="R1076" s="832">
        <v>3</v>
      </c>
      <c r="S1076" s="837">
        <v>0.5</v>
      </c>
      <c r="T1076" s="836">
        <v>1</v>
      </c>
      <c r="U1076" s="838">
        <v>0.5</v>
      </c>
    </row>
    <row r="1077" spans="1:21" ht="14.4" customHeight="1" x14ac:dyDescent="0.3">
      <c r="A1077" s="831">
        <v>13</v>
      </c>
      <c r="B1077" s="832" t="s">
        <v>1257</v>
      </c>
      <c r="C1077" s="832" t="s">
        <v>1265</v>
      </c>
      <c r="D1077" s="833" t="s">
        <v>2504</v>
      </c>
      <c r="E1077" s="834" t="s">
        <v>1282</v>
      </c>
      <c r="F1077" s="832" t="s">
        <v>1258</v>
      </c>
      <c r="G1077" s="832" t="s">
        <v>1402</v>
      </c>
      <c r="H1077" s="832" t="s">
        <v>586</v>
      </c>
      <c r="I1077" s="832" t="s">
        <v>2334</v>
      </c>
      <c r="J1077" s="832" t="s">
        <v>2335</v>
      </c>
      <c r="K1077" s="832" t="s">
        <v>1810</v>
      </c>
      <c r="L1077" s="835">
        <v>205.84</v>
      </c>
      <c r="M1077" s="835">
        <v>411.68</v>
      </c>
      <c r="N1077" s="832">
        <v>2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13</v>
      </c>
      <c r="B1078" s="832" t="s">
        <v>1257</v>
      </c>
      <c r="C1078" s="832" t="s">
        <v>1265</v>
      </c>
      <c r="D1078" s="833" t="s">
        <v>2504</v>
      </c>
      <c r="E1078" s="834" t="s">
        <v>1282</v>
      </c>
      <c r="F1078" s="832" t="s">
        <v>1258</v>
      </c>
      <c r="G1078" s="832" t="s">
        <v>1402</v>
      </c>
      <c r="H1078" s="832" t="s">
        <v>586</v>
      </c>
      <c r="I1078" s="832" t="s">
        <v>2336</v>
      </c>
      <c r="J1078" s="832" t="s">
        <v>1406</v>
      </c>
      <c r="K1078" s="832" t="s">
        <v>2337</v>
      </c>
      <c r="L1078" s="835">
        <v>64.5</v>
      </c>
      <c r="M1078" s="835">
        <v>193.5</v>
      </c>
      <c r="N1078" s="832">
        <v>3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13</v>
      </c>
      <c r="B1079" s="832" t="s">
        <v>1257</v>
      </c>
      <c r="C1079" s="832" t="s">
        <v>1265</v>
      </c>
      <c r="D1079" s="833" t="s">
        <v>2504</v>
      </c>
      <c r="E1079" s="834" t="s">
        <v>1282</v>
      </c>
      <c r="F1079" s="832" t="s">
        <v>1258</v>
      </c>
      <c r="G1079" s="832" t="s">
        <v>2054</v>
      </c>
      <c r="H1079" s="832" t="s">
        <v>586</v>
      </c>
      <c r="I1079" s="832" t="s">
        <v>2338</v>
      </c>
      <c r="J1079" s="832" t="s">
        <v>2339</v>
      </c>
      <c r="K1079" s="832" t="s">
        <v>2340</v>
      </c>
      <c r="L1079" s="835">
        <v>56.45</v>
      </c>
      <c r="M1079" s="835">
        <v>225.8</v>
      </c>
      <c r="N1079" s="832">
        <v>4</v>
      </c>
      <c r="O1079" s="836">
        <v>3</v>
      </c>
      <c r="P1079" s="835">
        <v>225.8</v>
      </c>
      <c r="Q1079" s="837">
        <v>1</v>
      </c>
      <c r="R1079" s="832">
        <v>4</v>
      </c>
      <c r="S1079" s="837">
        <v>1</v>
      </c>
      <c r="T1079" s="836">
        <v>3</v>
      </c>
      <c r="U1079" s="838">
        <v>1</v>
      </c>
    </row>
    <row r="1080" spans="1:21" ht="14.4" customHeight="1" x14ac:dyDescent="0.3">
      <c r="A1080" s="831">
        <v>13</v>
      </c>
      <c r="B1080" s="832" t="s">
        <v>1257</v>
      </c>
      <c r="C1080" s="832" t="s">
        <v>1265</v>
      </c>
      <c r="D1080" s="833" t="s">
        <v>2504</v>
      </c>
      <c r="E1080" s="834" t="s">
        <v>1282</v>
      </c>
      <c r="F1080" s="832" t="s">
        <v>1258</v>
      </c>
      <c r="G1080" s="832" t="s">
        <v>2054</v>
      </c>
      <c r="H1080" s="832" t="s">
        <v>651</v>
      </c>
      <c r="I1080" s="832" t="s">
        <v>2122</v>
      </c>
      <c r="J1080" s="832" t="s">
        <v>1085</v>
      </c>
      <c r="K1080" s="832" t="s">
        <v>2123</v>
      </c>
      <c r="L1080" s="835">
        <v>57.6</v>
      </c>
      <c r="M1080" s="835">
        <v>230.4</v>
      </c>
      <c r="N1080" s="832">
        <v>4</v>
      </c>
      <c r="O1080" s="836">
        <v>3.5</v>
      </c>
      <c r="P1080" s="835">
        <v>57.6</v>
      </c>
      <c r="Q1080" s="837">
        <v>0.25</v>
      </c>
      <c r="R1080" s="832">
        <v>1</v>
      </c>
      <c r="S1080" s="837">
        <v>0.25</v>
      </c>
      <c r="T1080" s="836">
        <v>1</v>
      </c>
      <c r="U1080" s="838">
        <v>0.2857142857142857</v>
      </c>
    </row>
    <row r="1081" spans="1:21" ht="14.4" customHeight="1" x14ac:dyDescent="0.3">
      <c r="A1081" s="831">
        <v>13</v>
      </c>
      <c r="B1081" s="832" t="s">
        <v>1257</v>
      </c>
      <c r="C1081" s="832" t="s">
        <v>1265</v>
      </c>
      <c r="D1081" s="833" t="s">
        <v>2504</v>
      </c>
      <c r="E1081" s="834" t="s">
        <v>1282</v>
      </c>
      <c r="F1081" s="832" t="s">
        <v>1258</v>
      </c>
      <c r="G1081" s="832" t="s">
        <v>2054</v>
      </c>
      <c r="H1081" s="832" t="s">
        <v>586</v>
      </c>
      <c r="I1081" s="832" t="s">
        <v>2341</v>
      </c>
      <c r="J1081" s="832" t="s">
        <v>2342</v>
      </c>
      <c r="K1081" s="832" t="s">
        <v>2343</v>
      </c>
      <c r="L1081" s="835">
        <v>32.25</v>
      </c>
      <c r="M1081" s="835">
        <v>64.5</v>
      </c>
      <c r="N1081" s="832">
        <v>2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13</v>
      </c>
      <c r="B1082" s="832" t="s">
        <v>1257</v>
      </c>
      <c r="C1082" s="832" t="s">
        <v>1265</v>
      </c>
      <c r="D1082" s="833" t="s">
        <v>2504</v>
      </c>
      <c r="E1082" s="834" t="s">
        <v>1282</v>
      </c>
      <c r="F1082" s="832" t="s">
        <v>1258</v>
      </c>
      <c r="G1082" s="832" t="s">
        <v>1522</v>
      </c>
      <c r="H1082" s="832" t="s">
        <v>586</v>
      </c>
      <c r="I1082" s="832" t="s">
        <v>1629</v>
      </c>
      <c r="J1082" s="832" t="s">
        <v>664</v>
      </c>
      <c r="K1082" s="832" t="s">
        <v>1630</v>
      </c>
      <c r="L1082" s="835">
        <v>0</v>
      </c>
      <c r="M1082" s="835">
        <v>0</v>
      </c>
      <c r="N1082" s="832">
        <v>1</v>
      </c>
      <c r="O1082" s="836">
        <v>0.5</v>
      </c>
      <c r="P1082" s="835">
        <v>0</v>
      </c>
      <c r="Q1082" s="837"/>
      <c r="R1082" s="832">
        <v>1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13</v>
      </c>
      <c r="B1083" s="832" t="s">
        <v>1257</v>
      </c>
      <c r="C1083" s="832" t="s">
        <v>1265</v>
      </c>
      <c r="D1083" s="833" t="s">
        <v>2504</v>
      </c>
      <c r="E1083" s="834" t="s">
        <v>1282</v>
      </c>
      <c r="F1083" s="832" t="s">
        <v>1258</v>
      </c>
      <c r="G1083" s="832" t="s">
        <v>2344</v>
      </c>
      <c r="H1083" s="832" t="s">
        <v>586</v>
      </c>
      <c r="I1083" s="832" t="s">
        <v>2345</v>
      </c>
      <c r="J1083" s="832" t="s">
        <v>2346</v>
      </c>
      <c r="K1083" s="832" t="s">
        <v>2347</v>
      </c>
      <c r="L1083" s="835">
        <v>0</v>
      </c>
      <c r="M1083" s="835">
        <v>0</v>
      </c>
      <c r="N1083" s="832">
        <v>2</v>
      </c>
      <c r="O1083" s="836">
        <v>0.5</v>
      </c>
      <c r="P1083" s="835">
        <v>0</v>
      </c>
      <c r="Q1083" s="837"/>
      <c r="R1083" s="832">
        <v>2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13</v>
      </c>
      <c r="B1084" s="832" t="s">
        <v>1257</v>
      </c>
      <c r="C1084" s="832" t="s">
        <v>1265</v>
      </c>
      <c r="D1084" s="833" t="s">
        <v>2504</v>
      </c>
      <c r="E1084" s="834" t="s">
        <v>1282</v>
      </c>
      <c r="F1084" s="832" t="s">
        <v>1258</v>
      </c>
      <c r="G1084" s="832" t="s">
        <v>2348</v>
      </c>
      <c r="H1084" s="832" t="s">
        <v>586</v>
      </c>
      <c r="I1084" s="832" t="s">
        <v>2349</v>
      </c>
      <c r="J1084" s="832" t="s">
        <v>2350</v>
      </c>
      <c r="K1084" s="832" t="s">
        <v>2351</v>
      </c>
      <c r="L1084" s="835">
        <v>83.25</v>
      </c>
      <c r="M1084" s="835">
        <v>166.5</v>
      </c>
      <c r="N1084" s="832">
        <v>2</v>
      </c>
      <c r="O1084" s="836">
        <v>1</v>
      </c>
      <c r="P1084" s="835">
        <v>166.5</v>
      </c>
      <c r="Q1084" s="837">
        <v>1</v>
      </c>
      <c r="R1084" s="832">
        <v>2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13</v>
      </c>
      <c r="B1085" s="832" t="s">
        <v>1257</v>
      </c>
      <c r="C1085" s="832" t="s">
        <v>1265</v>
      </c>
      <c r="D1085" s="833" t="s">
        <v>2504</v>
      </c>
      <c r="E1085" s="834" t="s">
        <v>1282</v>
      </c>
      <c r="F1085" s="832" t="s">
        <v>1258</v>
      </c>
      <c r="G1085" s="832" t="s">
        <v>1410</v>
      </c>
      <c r="H1085" s="832" t="s">
        <v>651</v>
      </c>
      <c r="I1085" s="832" t="s">
        <v>1236</v>
      </c>
      <c r="J1085" s="832" t="s">
        <v>902</v>
      </c>
      <c r="K1085" s="832" t="s">
        <v>1237</v>
      </c>
      <c r="L1085" s="835">
        <v>63.75</v>
      </c>
      <c r="M1085" s="835">
        <v>127.5</v>
      </c>
      <c r="N1085" s="832">
        <v>2</v>
      </c>
      <c r="O1085" s="836">
        <v>1.5</v>
      </c>
      <c r="P1085" s="835">
        <v>127.5</v>
      </c>
      <c r="Q1085" s="837">
        <v>1</v>
      </c>
      <c r="R1085" s="832">
        <v>2</v>
      </c>
      <c r="S1085" s="837">
        <v>1</v>
      </c>
      <c r="T1085" s="836">
        <v>1.5</v>
      </c>
      <c r="U1085" s="838">
        <v>1</v>
      </c>
    </row>
    <row r="1086" spans="1:21" ht="14.4" customHeight="1" x14ac:dyDescent="0.3">
      <c r="A1086" s="831">
        <v>13</v>
      </c>
      <c r="B1086" s="832" t="s">
        <v>1257</v>
      </c>
      <c r="C1086" s="832" t="s">
        <v>1265</v>
      </c>
      <c r="D1086" s="833" t="s">
        <v>2504</v>
      </c>
      <c r="E1086" s="834" t="s">
        <v>1282</v>
      </c>
      <c r="F1086" s="832" t="s">
        <v>1258</v>
      </c>
      <c r="G1086" s="832" t="s">
        <v>1771</v>
      </c>
      <c r="H1086" s="832" t="s">
        <v>586</v>
      </c>
      <c r="I1086" s="832" t="s">
        <v>1772</v>
      </c>
      <c r="J1086" s="832" t="s">
        <v>797</v>
      </c>
      <c r="K1086" s="832" t="s">
        <v>1773</v>
      </c>
      <c r="L1086" s="835">
        <v>54.13</v>
      </c>
      <c r="M1086" s="835">
        <v>2165.2000000000003</v>
      </c>
      <c r="N1086" s="832">
        <v>40</v>
      </c>
      <c r="O1086" s="836">
        <v>14</v>
      </c>
      <c r="P1086" s="835">
        <v>1407.38</v>
      </c>
      <c r="Q1086" s="837">
        <v>0.65</v>
      </c>
      <c r="R1086" s="832">
        <v>26</v>
      </c>
      <c r="S1086" s="837">
        <v>0.65</v>
      </c>
      <c r="T1086" s="836">
        <v>9.5</v>
      </c>
      <c r="U1086" s="838">
        <v>0.6785714285714286</v>
      </c>
    </row>
    <row r="1087" spans="1:21" ht="14.4" customHeight="1" x14ac:dyDescent="0.3">
      <c r="A1087" s="831">
        <v>13</v>
      </c>
      <c r="B1087" s="832" t="s">
        <v>1257</v>
      </c>
      <c r="C1087" s="832" t="s">
        <v>1265</v>
      </c>
      <c r="D1087" s="833" t="s">
        <v>2504</v>
      </c>
      <c r="E1087" s="834" t="s">
        <v>1282</v>
      </c>
      <c r="F1087" s="832" t="s">
        <v>1258</v>
      </c>
      <c r="G1087" s="832" t="s">
        <v>1771</v>
      </c>
      <c r="H1087" s="832" t="s">
        <v>586</v>
      </c>
      <c r="I1087" s="832" t="s">
        <v>1772</v>
      </c>
      <c r="J1087" s="832" t="s">
        <v>797</v>
      </c>
      <c r="K1087" s="832" t="s">
        <v>1773</v>
      </c>
      <c r="L1087" s="835">
        <v>54.43</v>
      </c>
      <c r="M1087" s="835">
        <v>925.31</v>
      </c>
      <c r="N1087" s="832">
        <v>17</v>
      </c>
      <c r="O1087" s="836">
        <v>6.5</v>
      </c>
      <c r="P1087" s="835">
        <v>489.86999999999995</v>
      </c>
      <c r="Q1087" s="837">
        <v>0.52941176470588236</v>
      </c>
      <c r="R1087" s="832">
        <v>9</v>
      </c>
      <c r="S1087" s="837">
        <v>0.52941176470588236</v>
      </c>
      <c r="T1087" s="836">
        <v>3.5</v>
      </c>
      <c r="U1087" s="838">
        <v>0.53846153846153844</v>
      </c>
    </row>
    <row r="1088" spans="1:21" ht="14.4" customHeight="1" x14ac:dyDescent="0.3">
      <c r="A1088" s="831">
        <v>13</v>
      </c>
      <c r="B1088" s="832" t="s">
        <v>1257</v>
      </c>
      <c r="C1088" s="832" t="s">
        <v>1265</v>
      </c>
      <c r="D1088" s="833" t="s">
        <v>2504</v>
      </c>
      <c r="E1088" s="834" t="s">
        <v>1282</v>
      </c>
      <c r="F1088" s="832" t="s">
        <v>1258</v>
      </c>
      <c r="G1088" s="832" t="s">
        <v>1771</v>
      </c>
      <c r="H1088" s="832" t="s">
        <v>586</v>
      </c>
      <c r="I1088" s="832" t="s">
        <v>2352</v>
      </c>
      <c r="J1088" s="832" t="s">
        <v>2353</v>
      </c>
      <c r="K1088" s="832" t="s">
        <v>1773</v>
      </c>
      <c r="L1088" s="835">
        <v>54.13</v>
      </c>
      <c r="M1088" s="835">
        <v>811.95</v>
      </c>
      <c r="N1088" s="832">
        <v>15</v>
      </c>
      <c r="O1088" s="836">
        <v>4.5</v>
      </c>
      <c r="P1088" s="835">
        <v>324.78000000000003</v>
      </c>
      <c r="Q1088" s="837">
        <v>0.4</v>
      </c>
      <c r="R1088" s="832">
        <v>6</v>
      </c>
      <c r="S1088" s="837">
        <v>0.4</v>
      </c>
      <c r="T1088" s="836">
        <v>1.5</v>
      </c>
      <c r="U1088" s="838">
        <v>0.33333333333333331</v>
      </c>
    </row>
    <row r="1089" spans="1:21" ht="14.4" customHeight="1" x14ac:dyDescent="0.3">
      <c r="A1089" s="831">
        <v>13</v>
      </c>
      <c r="B1089" s="832" t="s">
        <v>1257</v>
      </c>
      <c r="C1089" s="832" t="s">
        <v>1265</v>
      </c>
      <c r="D1089" s="833" t="s">
        <v>2504</v>
      </c>
      <c r="E1089" s="834" t="s">
        <v>1282</v>
      </c>
      <c r="F1089" s="832" t="s">
        <v>1258</v>
      </c>
      <c r="G1089" s="832" t="s">
        <v>1771</v>
      </c>
      <c r="H1089" s="832" t="s">
        <v>586</v>
      </c>
      <c r="I1089" s="832" t="s">
        <v>2352</v>
      </c>
      <c r="J1089" s="832" t="s">
        <v>2353</v>
      </c>
      <c r="K1089" s="832" t="s">
        <v>1773</v>
      </c>
      <c r="L1089" s="835">
        <v>54.43</v>
      </c>
      <c r="M1089" s="835">
        <v>381.01</v>
      </c>
      <c r="N1089" s="832">
        <v>7</v>
      </c>
      <c r="O1089" s="836">
        <v>3</v>
      </c>
      <c r="P1089" s="835">
        <v>217.72</v>
      </c>
      <c r="Q1089" s="837">
        <v>0.5714285714285714</v>
      </c>
      <c r="R1089" s="832">
        <v>4</v>
      </c>
      <c r="S1089" s="837">
        <v>0.5714285714285714</v>
      </c>
      <c r="T1089" s="836">
        <v>2</v>
      </c>
      <c r="U1089" s="838">
        <v>0.66666666666666663</v>
      </c>
    </row>
    <row r="1090" spans="1:21" ht="14.4" customHeight="1" x14ac:dyDescent="0.3">
      <c r="A1090" s="831">
        <v>13</v>
      </c>
      <c r="B1090" s="832" t="s">
        <v>1257</v>
      </c>
      <c r="C1090" s="832" t="s">
        <v>1265</v>
      </c>
      <c r="D1090" s="833" t="s">
        <v>2504</v>
      </c>
      <c r="E1090" s="834" t="s">
        <v>1282</v>
      </c>
      <c r="F1090" s="832" t="s">
        <v>1258</v>
      </c>
      <c r="G1090" s="832" t="s">
        <v>2354</v>
      </c>
      <c r="H1090" s="832" t="s">
        <v>586</v>
      </c>
      <c r="I1090" s="832" t="s">
        <v>2355</v>
      </c>
      <c r="J1090" s="832" t="s">
        <v>2356</v>
      </c>
      <c r="K1090" s="832" t="s">
        <v>2357</v>
      </c>
      <c r="L1090" s="835">
        <v>0</v>
      </c>
      <c r="M1090" s="835">
        <v>0</v>
      </c>
      <c r="N1090" s="832">
        <v>1</v>
      </c>
      <c r="O1090" s="836">
        <v>0.5</v>
      </c>
      <c r="P1090" s="835">
        <v>0</v>
      </c>
      <c r="Q1090" s="837"/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13</v>
      </c>
      <c r="B1091" s="832" t="s">
        <v>1257</v>
      </c>
      <c r="C1091" s="832" t="s">
        <v>1265</v>
      </c>
      <c r="D1091" s="833" t="s">
        <v>2504</v>
      </c>
      <c r="E1091" s="834" t="s">
        <v>1282</v>
      </c>
      <c r="F1091" s="832" t="s">
        <v>1258</v>
      </c>
      <c r="G1091" s="832" t="s">
        <v>2358</v>
      </c>
      <c r="H1091" s="832" t="s">
        <v>586</v>
      </c>
      <c r="I1091" s="832" t="s">
        <v>2359</v>
      </c>
      <c r="J1091" s="832" t="s">
        <v>2360</v>
      </c>
      <c r="K1091" s="832" t="s">
        <v>2361</v>
      </c>
      <c r="L1091" s="835">
        <v>25.12</v>
      </c>
      <c r="M1091" s="835">
        <v>25.12</v>
      </c>
      <c r="N1091" s="832">
        <v>1</v>
      </c>
      <c r="O1091" s="836">
        <v>1</v>
      </c>
      <c r="P1091" s="835">
        <v>25.12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13</v>
      </c>
      <c r="B1092" s="832" t="s">
        <v>1257</v>
      </c>
      <c r="C1092" s="832" t="s">
        <v>1265</v>
      </c>
      <c r="D1092" s="833" t="s">
        <v>2504</v>
      </c>
      <c r="E1092" s="834" t="s">
        <v>1282</v>
      </c>
      <c r="F1092" s="832" t="s">
        <v>1258</v>
      </c>
      <c r="G1092" s="832" t="s">
        <v>2171</v>
      </c>
      <c r="H1092" s="832" t="s">
        <v>586</v>
      </c>
      <c r="I1092" s="832" t="s">
        <v>2173</v>
      </c>
      <c r="J1092" s="832" t="s">
        <v>802</v>
      </c>
      <c r="K1092" s="832" t="s">
        <v>803</v>
      </c>
      <c r="L1092" s="835">
        <v>0</v>
      </c>
      <c r="M1092" s="835">
        <v>0</v>
      </c>
      <c r="N1092" s="832">
        <v>29</v>
      </c>
      <c r="O1092" s="836">
        <v>8</v>
      </c>
      <c r="P1092" s="835">
        <v>0</v>
      </c>
      <c r="Q1092" s="837"/>
      <c r="R1092" s="832">
        <v>9</v>
      </c>
      <c r="S1092" s="837">
        <v>0.31034482758620691</v>
      </c>
      <c r="T1092" s="836">
        <v>2</v>
      </c>
      <c r="U1092" s="838">
        <v>0.25</v>
      </c>
    </row>
    <row r="1093" spans="1:21" ht="14.4" customHeight="1" x14ac:dyDescent="0.3">
      <c r="A1093" s="831">
        <v>13</v>
      </c>
      <c r="B1093" s="832" t="s">
        <v>1257</v>
      </c>
      <c r="C1093" s="832" t="s">
        <v>1265</v>
      </c>
      <c r="D1093" s="833" t="s">
        <v>2504</v>
      </c>
      <c r="E1093" s="834" t="s">
        <v>1282</v>
      </c>
      <c r="F1093" s="832" t="s">
        <v>1258</v>
      </c>
      <c r="G1093" s="832" t="s">
        <v>1415</v>
      </c>
      <c r="H1093" s="832" t="s">
        <v>651</v>
      </c>
      <c r="I1093" s="832" t="s">
        <v>1221</v>
      </c>
      <c r="J1093" s="832" t="s">
        <v>655</v>
      </c>
      <c r="K1093" s="832" t="s">
        <v>1222</v>
      </c>
      <c r="L1093" s="835">
        <v>0</v>
      </c>
      <c r="M1093" s="835">
        <v>0</v>
      </c>
      <c r="N1093" s="832">
        <v>1</v>
      </c>
      <c r="O1093" s="836">
        <v>0.5</v>
      </c>
      <c r="P1093" s="835"/>
      <c r="Q1093" s="837"/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13</v>
      </c>
      <c r="B1094" s="832" t="s">
        <v>1257</v>
      </c>
      <c r="C1094" s="832" t="s">
        <v>1265</v>
      </c>
      <c r="D1094" s="833" t="s">
        <v>2504</v>
      </c>
      <c r="E1094" s="834" t="s">
        <v>1282</v>
      </c>
      <c r="F1094" s="832" t="s">
        <v>1258</v>
      </c>
      <c r="G1094" s="832" t="s">
        <v>1415</v>
      </c>
      <c r="H1094" s="832" t="s">
        <v>651</v>
      </c>
      <c r="I1094" s="832" t="s">
        <v>1227</v>
      </c>
      <c r="J1094" s="832" t="s">
        <v>652</v>
      </c>
      <c r="K1094" s="832" t="s">
        <v>1228</v>
      </c>
      <c r="L1094" s="835">
        <v>0</v>
      </c>
      <c r="M1094" s="835">
        <v>0</v>
      </c>
      <c r="N1094" s="832">
        <v>1</v>
      </c>
      <c r="O1094" s="836">
        <v>1</v>
      </c>
      <c r="P1094" s="835"/>
      <c r="Q1094" s="837"/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13</v>
      </c>
      <c r="B1095" s="832" t="s">
        <v>1257</v>
      </c>
      <c r="C1095" s="832" t="s">
        <v>1265</v>
      </c>
      <c r="D1095" s="833" t="s">
        <v>2504</v>
      </c>
      <c r="E1095" s="834" t="s">
        <v>1282</v>
      </c>
      <c r="F1095" s="832" t="s">
        <v>1258</v>
      </c>
      <c r="G1095" s="832" t="s">
        <v>1538</v>
      </c>
      <c r="H1095" s="832" t="s">
        <v>586</v>
      </c>
      <c r="I1095" s="832" t="s">
        <v>2299</v>
      </c>
      <c r="J1095" s="832" t="s">
        <v>1540</v>
      </c>
      <c r="K1095" s="832" t="s">
        <v>794</v>
      </c>
      <c r="L1095" s="835">
        <v>0</v>
      </c>
      <c r="M1095" s="835">
        <v>0</v>
      </c>
      <c r="N1095" s="832">
        <v>26</v>
      </c>
      <c r="O1095" s="836">
        <v>12</v>
      </c>
      <c r="P1095" s="835">
        <v>0</v>
      </c>
      <c r="Q1095" s="837"/>
      <c r="R1095" s="832">
        <v>14</v>
      </c>
      <c r="S1095" s="837">
        <v>0.53846153846153844</v>
      </c>
      <c r="T1095" s="836">
        <v>7</v>
      </c>
      <c r="U1095" s="838">
        <v>0.58333333333333337</v>
      </c>
    </row>
    <row r="1096" spans="1:21" ht="14.4" customHeight="1" x14ac:dyDescent="0.3">
      <c r="A1096" s="831">
        <v>13</v>
      </c>
      <c r="B1096" s="832" t="s">
        <v>1257</v>
      </c>
      <c r="C1096" s="832" t="s">
        <v>1265</v>
      </c>
      <c r="D1096" s="833" t="s">
        <v>2504</v>
      </c>
      <c r="E1096" s="834" t="s">
        <v>1282</v>
      </c>
      <c r="F1096" s="832" t="s">
        <v>1258</v>
      </c>
      <c r="G1096" s="832" t="s">
        <v>1538</v>
      </c>
      <c r="H1096" s="832" t="s">
        <v>586</v>
      </c>
      <c r="I1096" s="832" t="s">
        <v>2362</v>
      </c>
      <c r="J1096" s="832" t="s">
        <v>2363</v>
      </c>
      <c r="K1096" s="832" t="s">
        <v>2364</v>
      </c>
      <c r="L1096" s="835">
        <v>0</v>
      </c>
      <c r="M1096" s="835">
        <v>0</v>
      </c>
      <c r="N1096" s="832">
        <v>3</v>
      </c>
      <c r="O1096" s="836">
        <v>2</v>
      </c>
      <c r="P1096" s="835">
        <v>0</v>
      </c>
      <c r="Q1096" s="837"/>
      <c r="R1096" s="832">
        <v>1</v>
      </c>
      <c r="S1096" s="837">
        <v>0.33333333333333331</v>
      </c>
      <c r="T1096" s="836">
        <v>0.5</v>
      </c>
      <c r="U1096" s="838">
        <v>0.25</v>
      </c>
    </row>
    <row r="1097" spans="1:21" ht="14.4" customHeight="1" x14ac:dyDescent="0.3">
      <c r="A1097" s="831">
        <v>13</v>
      </c>
      <c r="B1097" s="832" t="s">
        <v>1257</v>
      </c>
      <c r="C1097" s="832" t="s">
        <v>1265</v>
      </c>
      <c r="D1097" s="833" t="s">
        <v>2504</v>
      </c>
      <c r="E1097" s="834" t="s">
        <v>1282</v>
      </c>
      <c r="F1097" s="832" t="s">
        <v>1258</v>
      </c>
      <c r="G1097" s="832" t="s">
        <v>1538</v>
      </c>
      <c r="H1097" s="832" t="s">
        <v>586</v>
      </c>
      <c r="I1097" s="832" t="s">
        <v>2277</v>
      </c>
      <c r="J1097" s="832" t="s">
        <v>1540</v>
      </c>
      <c r="K1097" s="832" t="s">
        <v>2278</v>
      </c>
      <c r="L1097" s="835">
        <v>0</v>
      </c>
      <c r="M1097" s="835">
        <v>0</v>
      </c>
      <c r="N1097" s="832">
        <v>2</v>
      </c>
      <c r="O1097" s="836">
        <v>1.5</v>
      </c>
      <c r="P1097" s="835"/>
      <c r="Q1097" s="837"/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13</v>
      </c>
      <c r="B1098" s="832" t="s">
        <v>1257</v>
      </c>
      <c r="C1098" s="832" t="s">
        <v>1265</v>
      </c>
      <c r="D1098" s="833" t="s">
        <v>2504</v>
      </c>
      <c r="E1098" s="834" t="s">
        <v>1282</v>
      </c>
      <c r="F1098" s="832" t="s">
        <v>1258</v>
      </c>
      <c r="G1098" s="832" t="s">
        <v>1651</v>
      </c>
      <c r="H1098" s="832" t="s">
        <v>586</v>
      </c>
      <c r="I1098" s="832" t="s">
        <v>2365</v>
      </c>
      <c r="J1098" s="832" t="s">
        <v>924</v>
      </c>
      <c r="K1098" s="832" t="s">
        <v>1653</v>
      </c>
      <c r="L1098" s="835">
        <v>0</v>
      </c>
      <c r="M1098" s="835">
        <v>0</v>
      </c>
      <c r="N1098" s="832">
        <v>1</v>
      </c>
      <c r="O1098" s="836">
        <v>1</v>
      </c>
      <c r="P1098" s="835">
        <v>0</v>
      </c>
      <c r="Q1098" s="837"/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13</v>
      </c>
      <c r="B1099" s="832" t="s">
        <v>1257</v>
      </c>
      <c r="C1099" s="832" t="s">
        <v>1265</v>
      </c>
      <c r="D1099" s="833" t="s">
        <v>2504</v>
      </c>
      <c r="E1099" s="834" t="s">
        <v>1282</v>
      </c>
      <c r="F1099" s="832" t="s">
        <v>1258</v>
      </c>
      <c r="G1099" s="832" t="s">
        <v>1782</v>
      </c>
      <c r="H1099" s="832" t="s">
        <v>651</v>
      </c>
      <c r="I1099" s="832" t="s">
        <v>1783</v>
      </c>
      <c r="J1099" s="832" t="s">
        <v>1784</v>
      </c>
      <c r="K1099" s="832" t="s">
        <v>1785</v>
      </c>
      <c r="L1099" s="835">
        <v>414.07</v>
      </c>
      <c r="M1099" s="835">
        <v>1242.21</v>
      </c>
      <c r="N1099" s="832">
        <v>3</v>
      </c>
      <c r="O1099" s="836">
        <v>2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13</v>
      </c>
      <c r="B1100" s="832" t="s">
        <v>1257</v>
      </c>
      <c r="C1100" s="832" t="s">
        <v>1265</v>
      </c>
      <c r="D1100" s="833" t="s">
        <v>2504</v>
      </c>
      <c r="E1100" s="834" t="s">
        <v>1282</v>
      </c>
      <c r="F1100" s="832" t="s">
        <v>1258</v>
      </c>
      <c r="G1100" s="832" t="s">
        <v>1420</v>
      </c>
      <c r="H1100" s="832" t="s">
        <v>651</v>
      </c>
      <c r="I1100" s="832" t="s">
        <v>1421</v>
      </c>
      <c r="J1100" s="832" t="s">
        <v>952</v>
      </c>
      <c r="K1100" s="832" t="s">
        <v>1422</v>
      </c>
      <c r="L1100" s="835">
        <v>154.36000000000001</v>
      </c>
      <c r="M1100" s="835">
        <v>1389.2400000000002</v>
      </c>
      <c r="N1100" s="832">
        <v>9</v>
      </c>
      <c r="O1100" s="836">
        <v>8.5</v>
      </c>
      <c r="P1100" s="835">
        <v>463.08000000000004</v>
      </c>
      <c r="Q1100" s="837">
        <v>0.33333333333333331</v>
      </c>
      <c r="R1100" s="832">
        <v>3</v>
      </c>
      <c r="S1100" s="837">
        <v>0.33333333333333331</v>
      </c>
      <c r="T1100" s="836">
        <v>3</v>
      </c>
      <c r="U1100" s="838">
        <v>0.35294117647058826</v>
      </c>
    </row>
    <row r="1101" spans="1:21" ht="14.4" customHeight="1" x14ac:dyDescent="0.3">
      <c r="A1101" s="831">
        <v>13</v>
      </c>
      <c r="B1101" s="832" t="s">
        <v>1257</v>
      </c>
      <c r="C1101" s="832" t="s">
        <v>1265</v>
      </c>
      <c r="D1101" s="833" t="s">
        <v>2504</v>
      </c>
      <c r="E1101" s="834" t="s">
        <v>1282</v>
      </c>
      <c r="F1101" s="832" t="s">
        <v>1258</v>
      </c>
      <c r="G1101" s="832" t="s">
        <v>1420</v>
      </c>
      <c r="H1101" s="832" t="s">
        <v>651</v>
      </c>
      <c r="I1101" s="832" t="s">
        <v>2206</v>
      </c>
      <c r="J1101" s="832" t="s">
        <v>2207</v>
      </c>
      <c r="K1101" s="832" t="s">
        <v>2208</v>
      </c>
      <c r="L1101" s="835">
        <v>149.52000000000001</v>
      </c>
      <c r="M1101" s="835">
        <v>149.52000000000001</v>
      </c>
      <c r="N1101" s="832">
        <v>1</v>
      </c>
      <c r="O1101" s="836">
        <v>1</v>
      </c>
      <c r="P1101" s="835">
        <v>149.52000000000001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13</v>
      </c>
      <c r="B1102" s="832" t="s">
        <v>1257</v>
      </c>
      <c r="C1102" s="832" t="s">
        <v>1265</v>
      </c>
      <c r="D1102" s="833" t="s">
        <v>2504</v>
      </c>
      <c r="E1102" s="834" t="s">
        <v>1282</v>
      </c>
      <c r="F1102" s="832" t="s">
        <v>1258</v>
      </c>
      <c r="G1102" s="832" t="s">
        <v>1420</v>
      </c>
      <c r="H1102" s="832" t="s">
        <v>651</v>
      </c>
      <c r="I1102" s="832" t="s">
        <v>1423</v>
      </c>
      <c r="J1102" s="832" t="s">
        <v>1424</v>
      </c>
      <c r="K1102" s="832" t="s">
        <v>1425</v>
      </c>
      <c r="L1102" s="835">
        <v>75.73</v>
      </c>
      <c r="M1102" s="835">
        <v>378.65</v>
      </c>
      <c r="N1102" s="832">
        <v>5</v>
      </c>
      <c r="O1102" s="836">
        <v>5</v>
      </c>
      <c r="P1102" s="835">
        <v>151.46</v>
      </c>
      <c r="Q1102" s="837">
        <v>0.4</v>
      </c>
      <c r="R1102" s="832">
        <v>2</v>
      </c>
      <c r="S1102" s="837">
        <v>0.4</v>
      </c>
      <c r="T1102" s="836">
        <v>2</v>
      </c>
      <c r="U1102" s="838">
        <v>0.4</v>
      </c>
    </row>
    <row r="1103" spans="1:21" ht="14.4" customHeight="1" x14ac:dyDescent="0.3">
      <c r="A1103" s="831">
        <v>13</v>
      </c>
      <c r="B1103" s="832" t="s">
        <v>1257</v>
      </c>
      <c r="C1103" s="832" t="s">
        <v>1265</v>
      </c>
      <c r="D1103" s="833" t="s">
        <v>2504</v>
      </c>
      <c r="E1103" s="834" t="s">
        <v>1283</v>
      </c>
      <c r="F1103" s="832" t="s">
        <v>1258</v>
      </c>
      <c r="G1103" s="832" t="s">
        <v>1402</v>
      </c>
      <c r="H1103" s="832" t="s">
        <v>586</v>
      </c>
      <c r="I1103" s="832" t="s">
        <v>1505</v>
      </c>
      <c r="J1103" s="832" t="s">
        <v>745</v>
      </c>
      <c r="K1103" s="832" t="s">
        <v>1506</v>
      </c>
      <c r="L1103" s="835">
        <v>103.67</v>
      </c>
      <c r="M1103" s="835">
        <v>103.67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13</v>
      </c>
      <c r="B1104" s="832" t="s">
        <v>1257</v>
      </c>
      <c r="C1104" s="832" t="s">
        <v>1267</v>
      </c>
      <c r="D1104" s="833" t="s">
        <v>2505</v>
      </c>
      <c r="E1104" s="834" t="s">
        <v>1272</v>
      </c>
      <c r="F1104" s="832" t="s">
        <v>1258</v>
      </c>
      <c r="G1104" s="832" t="s">
        <v>2248</v>
      </c>
      <c r="H1104" s="832" t="s">
        <v>586</v>
      </c>
      <c r="I1104" s="832" t="s">
        <v>2366</v>
      </c>
      <c r="J1104" s="832" t="s">
        <v>2367</v>
      </c>
      <c r="K1104" s="832" t="s">
        <v>2368</v>
      </c>
      <c r="L1104" s="835">
        <v>0</v>
      </c>
      <c r="M1104" s="835">
        <v>0</v>
      </c>
      <c r="N1104" s="832">
        <v>1</v>
      </c>
      <c r="O1104" s="836">
        <v>0.5</v>
      </c>
      <c r="P1104" s="835">
        <v>0</v>
      </c>
      <c r="Q1104" s="837"/>
      <c r="R1104" s="832">
        <v>1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13</v>
      </c>
      <c r="B1105" s="832" t="s">
        <v>1257</v>
      </c>
      <c r="C1105" s="832" t="s">
        <v>1267</v>
      </c>
      <c r="D1105" s="833" t="s">
        <v>2505</v>
      </c>
      <c r="E1105" s="834" t="s">
        <v>1272</v>
      </c>
      <c r="F1105" s="832" t="s">
        <v>1258</v>
      </c>
      <c r="G1105" s="832" t="s">
        <v>1293</v>
      </c>
      <c r="H1105" s="832" t="s">
        <v>586</v>
      </c>
      <c r="I1105" s="832" t="s">
        <v>1294</v>
      </c>
      <c r="J1105" s="832" t="s">
        <v>1295</v>
      </c>
      <c r="K1105" s="832" t="s">
        <v>1296</v>
      </c>
      <c r="L1105" s="835">
        <v>57.76</v>
      </c>
      <c r="M1105" s="835">
        <v>57.76</v>
      </c>
      <c r="N1105" s="832">
        <v>1</v>
      </c>
      <c r="O1105" s="836">
        <v>1</v>
      </c>
      <c r="P1105" s="835">
        <v>57.76</v>
      </c>
      <c r="Q1105" s="837">
        <v>1</v>
      </c>
      <c r="R1105" s="832">
        <v>1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13</v>
      </c>
      <c r="B1106" s="832" t="s">
        <v>1257</v>
      </c>
      <c r="C1106" s="832" t="s">
        <v>1267</v>
      </c>
      <c r="D1106" s="833" t="s">
        <v>2505</v>
      </c>
      <c r="E1106" s="834" t="s">
        <v>1272</v>
      </c>
      <c r="F1106" s="832" t="s">
        <v>1258</v>
      </c>
      <c r="G1106" s="832" t="s">
        <v>1304</v>
      </c>
      <c r="H1106" s="832" t="s">
        <v>586</v>
      </c>
      <c r="I1106" s="832" t="s">
        <v>1310</v>
      </c>
      <c r="J1106" s="832" t="s">
        <v>1309</v>
      </c>
      <c r="K1106" s="832" t="s">
        <v>1307</v>
      </c>
      <c r="L1106" s="835">
        <v>119.69</v>
      </c>
      <c r="M1106" s="835">
        <v>598.45000000000005</v>
      </c>
      <c r="N1106" s="832">
        <v>5</v>
      </c>
      <c r="O1106" s="836">
        <v>2.5</v>
      </c>
      <c r="P1106" s="835">
        <v>598.45000000000005</v>
      </c>
      <c r="Q1106" s="837">
        <v>1</v>
      </c>
      <c r="R1106" s="832">
        <v>5</v>
      </c>
      <c r="S1106" s="837">
        <v>1</v>
      </c>
      <c r="T1106" s="836">
        <v>2.5</v>
      </c>
      <c r="U1106" s="838">
        <v>1</v>
      </c>
    </row>
    <row r="1107" spans="1:21" ht="14.4" customHeight="1" x14ac:dyDescent="0.3">
      <c r="A1107" s="831">
        <v>13</v>
      </c>
      <c r="B1107" s="832" t="s">
        <v>1257</v>
      </c>
      <c r="C1107" s="832" t="s">
        <v>1267</v>
      </c>
      <c r="D1107" s="833" t="s">
        <v>2505</v>
      </c>
      <c r="E1107" s="834" t="s">
        <v>1272</v>
      </c>
      <c r="F1107" s="832" t="s">
        <v>1258</v>
      </c>
      <c r="G1107" s="832" t="s">
        <v>1311</v>
      </c>
      <c r="H1107" s="832" t="s">
        <v>586</v>
      </c>
      <c r="I1107" s="832" t="s">
        <v>1312</v>
      </c>
      <c r="J1107" s="832" t="s">
        <v>1313</v>
      </c>
      <c r="K1107" s="832" t="s">
        <v>1314</v>
      </c>
      <c r="L1107" s="835">
        <v>36.76</v>
      </c>
      <c r="M1107" s="835">
        <v>36.76</v>
      </c>
      <c r="N1107" s="832">
        <v>1</v>
      </c>
      <c r="O1107" s="836">
        <v>0.5</v>
      </c>
      <c r="P1107" s="835">
        <v>36.76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13</v>
      </c>
      <c r="B1108" s="832" t="s">
        <v>1257</v>
      </c>
      <c r="C1108" s="832" t="s">
        <v>1267</v>
      </c>
      <c r="D1108" s="833" t="s">
        <v>2505</v>
      </c>
      <c r="E1108" s="834" t="s">
        <v>1272</v>
      </c>
      <c r="F1108" s="832" t="s">
        <v>1258</v>
      </c>
      <c r="G1108" s="832" t="s">
        <v>1328</v>
      </c>
      <c r="H1108" s="832" t="s">
        <v>651</v>
      </c>
      <c r="I1108" s="832" t="s">
        <v>1147</v>
      </c>
      <c r="J1108" s="832" t="s">
        <v>1148</v>
      </c>
      <c r="K1108" s="832" t="s">
        <v>1149</v>
      </c>
      <c r="L1108" s="835">
        <v>170.52</v>
      </c>
      <c r="M1108" s="835">
        <v>2387.2800000000002</v>
      </c>
      <c r="N1108" s="832">
        <v>14</v>
      </c>
      <c r="O1108" s="836">
        <v>4</v>
      </c>
      <c r="P1108" s="835">
        <v>2046.24</v>
      </c>
      <c r="Q1108" s="837">
        <v>0.8571428571428571</v>
      </c>
      <c r="R1108" s="832">
        <v>12</v>
      </c>
      <c r="S1108" s="837">
        <v>0.8571428571428571</v>
      </c>
      <c r="T1108" s="836">
        <v>3.5</v>
      </c>
      <c r="U1108" s="838">
        <v>0.875</v>
      </c>
    </row>
    <row r="1109" spans="1:21" ht="14.4" customHeight="1" x14ac:dyDescent="0.3">
      <c r="A1109" s="831">
        <v>13</v>
      </c>
      <c r="B1109" s="832" t="s">
        <v>1257</v>
      </c>
      <c r="C1109" s="832" t="s">
        <v>1267</v>
      </c>
      <c r="D1109" s="833" t="s">
        <v>2505</v>
      </c>
      <c r="E1109" s="834" t="s">
        <v>1272</v>
      </c>
      <c r="F1109" s="832" t="s">
        <v>1258</v>
      </c>
      <c r="G1109" s="832" t="s">
        <v>1584</v>
      </c>
      <c r="H1109" s="832" t="s">
        <v>651</v>
      </c>
      <c r="I1109" s="832" t="s">
        <v>1585</v>
      </c>
      <c r="J1109" s="832" t="s">
        <v>922</v>
      </c>
      <c r="K1109" s="832" t="s">
        <v>1586</v>
      </c>
      <c r="L1109" s="835">
        <v>0</v>
      </c>
      <c r="M1109" s="835">
        <v>0</v>
      </c>
      <c r="N1109" s="832">
        <v>1</v>
      </c>
      <c r="O1109" s="836">
        <v>0.5</v>
      </c>
      <c r="P1109" s="835">
        <v>0</v>
      </c>
      <c r="Q1109" s="837"/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13</v>
      </c>
      <c r="B1110" s="832" t="s">
        <v>1257</v>
      </c>
      <c r="C1110" s="832" t="s">
        <v>1267</v>
      </c>
      <c r="D1110" s="833" t="s">
        <v>2505</v>
      </c>
      <c r="E1110" s="834" t="s">
        <v>1272</v>
      </c>
      <c r="F1110" s="832" t="s">
        <v>1258</v>
      </c>
      <c r="G1110" s="832" t="s">
        <v>1584</v>
      </c>
      <c r="H1110" s="832" t="s">
        <v>651</v>
      </c>
      <c r="I1110" s="832" t="s">
        <v>1239</v>
      </c>
      <c r="J1110" s="832" t="s">
        <v>922</v>
      </c>
      <c r="K1110" s="832" t="s">
        <v>1240</v>
      </c>
      <c r="L1110" s="835">
        <v>58.77</v>
      </c>
      <c r="M1110" s="835">
        <v>117.54</v>
      </c>
      <c r="N1110" s="832">
        <v>2</v>
      </c>
      <c r="O1110" s="836">
        <v>1</v>
      </c>
      <c r="P1110" s="835">
        <v>58.77</v>
      </c>
      <c r="Q1110" s="837">
        <v>0.5</v>
      </c>
      <c r="R1110" s="832">
        <v>1</v>
      </c>
      <c r="S1110" s="837">
        <v>0.5</v>
      </c>
      <c r="T1110" s="836">
        <v>0.5</v>
      </c>
      <c r="U1110" s="838">
        <v>0.5</v>
      </c>
    </row>
    <row r="1111" spans="1:21" ht="14.4" customHeight="1" x14ac:dyDescent="0.3">
      <c r="A1111" s="831">
        <v>13</v>
      </c>
      <c r="B1111" s="832" t="s">
        <v>1257</v>
      </c>
      <c r="C1111" s="832" t="s">
        <v>1267</v>
      </c>
      <c r="D1111" s="833" t="s">
        <v>2505</v>
      </c>
      <c r="E1111" s="834" t="s">
        <v>1272</v>
      </c>
      <c r="F1111" s="832" t="s">
        <v>1258</v>
      </c>
      <c r="G1111" s="832" t="s">
        <v>1330</v>
      </c>
      <c r="H1111" s="832" t="s">
        <v>586</v>
      </c>
      <c r="I1111" s="832" t="s">
        <v>1331</v>
      </c>
      <c r="J1111" s="832" t="s">
        <v>1332</v>
      </c>
      <c r="K1111" s="832" t="s">
        <v>1333</v>
      </c>
      <c r="L1111" s="835">
        <v>0</v>
      </c>
      <c r="M1111" s="835">
        <v>0</v>
      </c>
      <c r="N1111" s="832">
        <v>1</v>
      </c>
      <c r="O1111" s="836">
        <v>0.5</v>
      </c>
      <c r="P1111" s="835"/>
      <c r="Q1111" s="837"/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13</v>
      </c>
      <c r="B1112" s="832" t="s">
        <v>1257</v>
      </c>
      <c r="C1112" s="832" t="s">
        <v>1267</v>
      </c>
      <c r="D1112" s="833" t="s">
        <v>2505</v>
      </c>
      <c r="E1112" s="834" t="s">
        <v>1272</v>
      </c>
      <c r="F1112" s="832" t="s">
        <v>1258</v>
      </c>
      <c r="G1112" s="832" t="s">
        <v>1334</v>
      </c>
      <c r="H1112" s="832" t="s">
        <v>586</v>
      </c>
      <c r="I1112" s="832" t="s">
        <v>1335</v>
      </c>
      <c r="J1112" s="832" t="s">
        <v>1336</v>
      </c>
      <c r="K1112" s="832" t="s">
        <v>659</v>
      </c>
      <c r="L1112" s="835">
        <v>75.819999999999993</v>
      </c>
      <c r="M1112" s="835">
        <v>75.819999999999993</v>
      </c>
      <c r="N1112" s="832">
        <v>1</v>
      </c>
      <c r="O1112" s="836">
        <v>0.5</v>
      </c>
      <c r="P1112" s="835">
        <v>75.819999999999993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13</v>
      </c>
      <c r="B1113" s="832" t="s">
        <v>1257</v>
      </c>
      <c r="C1113" s="832" t="s">
        <v>1267</v>
      </c>
      <c r="D1113" s="833" t="s">
        <v>2505</v>
      </c>
      <c r="E1113" s="834" t="s">
        <v>1272</v>
      </c>
      <c r="F1113" s="832" t="s">
        <v>1258</v>
      </c>
      <c r="G1113" s="832" t="s">
        <v>1342</v>
      </c>
      <c r="H1113" s="832" t="s">
        <v>586</v>
      </c>
      <c r="I1113" s="832" t="s">
        <v>1346</v>
      </c>
      <c r="J1113" s="832" t="s">
        <v>1344</v>
      </c>
      <c r="K1113" s="832" t="s">
        <v>1347</v>
      </c>
      <c r="L1113" s="835">
        <v>58.77</v>
      </c>
      <c r="M1113" s="835">
        <v>293.85000000000002</v>
      </c>
      <c r="N1113" s="832">
        <v>5</v>
      </c>
      <c r="O1113" s="836">
        <v>3.5</v>
      </c>
      <c r="P1113" s="835">
        <v>293.85000000000002</v>
      </c>
      <c r="Q1113" s="837">
        <v>1</v>
      </c>
      <c r="R1113" s="832">
        <v>5</v>
      </c>
      <c r="S1113" s="837">
        <v>1</v>
      </c>
      <c r="T1113" s="836">
        <v>3.5</v>
      </c>
      <c r="U1113" s="838">
        <v>1</v>
      </c>
    </row>
    <row r="1114" spans="1:21" ht="14.4" customHeight="1" x14ac:dyDescent="0.3">
      <c r="A1114" s="831">
        <v>13</v>
      </c>
      <c r="B1114" s="832" t="s">
        <v>1257</v>
      </c>
      <c r="C1114" s="832" t="s">
        <v>1267</v>
      </c>
      <c r="D1114" s="833" t="s">
        <v>2505</v>
      </c>
      <c r="E1114" s="834" t="s">
        <v>1272</v>
      </c>
      <c r="F1114" s="832" t="s">
        <v>1258</v>
      </c>
      <c r="G1114" s="832" t="s">
        <v>1342</v>
      </c>
      <c r="H1114" s="832" t="s">
        <v>586</v>
      </c>
      <c r="I1114" s="832" t="s">
        <v>1350</v>
      </c>
      <c r="J1114" s="832" t="s">
        <v>1351</v>
      </c>
      <c r="K1114" s="832" t="s">
        <v>1352</v>
      </c>
      <c r="L1114" s="835">
        <v>11.75</v>
      </c>
      <c r="M1114" s="835">
        <v>129.25</v>
      </c>
      <c r="N1114" s="832">
        <v>11</v>
      </c>
      <c r="O1114" s="836">
        <v>7</v>
      </c>
      <c r="P1114" s="835">
        <v>105.75</v>
      </c>
      <c r="Q1114" s="837">
        <v>0.81818181818181823</v>
      </c>
      <c r="R1114" s="832">
        <v>9</v>
      </c>
      <c r="S1114" s="837">
        <v>0.81818181818181823</v>
      </c>
      <c r="T1114" s="836">
        <v>6</v>
      </c>
      <c r="U1114" s="838">
        <v>0.8571428571428571</v>
      </c>
    </row>
    <row r="1115" spans="1:21" ht="14.4" customHeight="1" x14ac:dyDescent="0.3">
      <c r="A1115" s="831">
        <v>13</v>
      </c>
      <c r="B1115" s="832" t="s">
        <v>1257</v>
      </c>
      <c r="C1115" s="832" t="s">
        <v>1267</v>
      </c>
      <c r="D1115" s="833" t="s">
        <v>2505</v>
      </c>
      <c r="E1115" s="834" t="s">
        <v>1272</v>
      </c>
      <c r="F1115" s="832" t="s">
        <v>1258</v>
      </c>
      <c r="G1115" s="832" t="s">
        <v>1342</v>
      </c>
      <c r="H1115" s="832" t="s">
        <v>586</v>
      </c>
      <c r="I1115" s="832" t="s">
        <v>1452</v>
      </c>
      <c r="J1115" s="832" t="s">
        <v>1351</v>
      </c>
      <c r="K1115" s="832" t="s">
        <v>1453</v>
      </c>
      <c r="L1115" s="835">
        <v>23.51</v>
      </c>
      <c r="M1115" s="835">
        <v>23.51</v>
      </c>
      <c r="N1115" s="832">
        <v>1</v>
      </c>
      <c r="O1115" s="836">
        <v>0.5</v>
      </c>
      <c r="P1115" s="835">
        <v>23.51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13</v>
      </c>
      <c r="B1116" s="832" t="s">
        <v>1257</v>
      </c>
      <c r="C1116" s="832" t="s">
        <v>1267</v>
      </c>
      <c r="D1116" s="833" t="s">
        <v>2505</v>
      </c>
      <c r="E1116" s="834" t="s">
        <v>1272</v>
      </c>
      <c r="F1116" s="832" t="s">
        <v>1258</v>
      </c>
      <c r="G1116" s="832" t="s">
        <v>1342</v>
      </c>
      <c r="H1116" s="832" t="s">
        <v>651</v>
      </c>
      <c r="I1116" s="832" t="s">
        <v>1353</v>
      </c>
      <c r="J1116" s="832" t="s">
        <v>1354</v>
      </c>
      <c r="K1116" s="832" t="s">
        <v>1355</v>
      </c>
      <c r="L1116" s="835">
        <v>58.77</v>
      </c>
      <c r="M1116" s="835">
        <v>58.77</v>
      </c>
      <c r="N1116" s="832">
        <v>1</v>
      </c>
      <c r="O1116" s="836">
        <v>1</v>
      </c>
      <c r="P1116" s="835">
        <v>58.77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13</v>
      </c>
      <c r="B1117" s="832" t="s">
        <v>1257</v>
      </c>
      <c r="C1117" s="832" t="s">
        <v>1267</v>
      </c>
      <c r="D1117" s="833" t="s">
        <v>2505</v>
      </c>
      <c r="E1117" s="834" t="s">
        <v>1272</v>
      </c>
      <c r="F1117" s="832" t="s">
        <v>1258</v>
      </c>
      <c r="G1117" s="832" t="s">
        <v>1360</v>
      </c>
      <c r="H1117" s="832" t="s">
        <v>586</v>
      </c>
      <c r="I1117" s="832" t="s">
        <v>1361</v>
      </c>
      <c r="J1117" s="832" t="s">
        <v>679</v>
      </c>
      <c r="K1117" s="832" t="s">
        <v>1362</v>
      </c>
      <c r="L1117" s="835">
        <v>85.15</v>
      </c>
      <c r="M1117" s="835">
        <v>85.15</v>
      </c>
      <c r="N1117" s="832">
        <v>1</v>
      </c>
      <c r="O1117" s="836">
        <v>0.5</v>
      </c>
      <c r="P1117" s="835">
        <v>85.15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13</v>
      </c>
      <c r="B1118" s="832" t="s">
        <v>1257</v>
      </c>
      <c r="C1118" s="832" t="s">
        <v>1267</v>
      </c>
      <c r="D1118" s="833" t="s">
        <v>2505</v>
      </c>
      <c r="E1118" s="834" t="s">
        <v>1272</v>
      </c>
      <c r="F1118" s="832" t="s">
        <v>1258</v>
      </c>
      <c r="G1118" s="832" t="s">
        <v>1360</v>
      </c>
      <c r="H1118" s="832" t="s">
        <v>586</v>
      </c>
      <c r="I1118" s="832" t="s">
        <v>1363</v>
      </c>
      <c r="J1118" s="832" t="s">
        <v>840</v>
      </c>
      <c r="K1118" s="832" t="s">
        <v>1364</v>
      </c>
      <c r="L1118" s="835">
        <v>147.85</v>
      </c>
      <c r="M1118" s="835">
        <v>2069.8999999999996</v>
      </c>
      <c r="N1118" s="832">
        <v>14</v>
      </c>
      <c r="O1118" s="836">
        <v>10.5</v>
      </c>
      <c r="P1118" s="835">
        <v>2069.8999999999996</v>
      </c>
      <c r="Q1118" s="837">
        <v>1</v>
      </c>
      <c r="R1118" s="832">
        <v>14</v>
      </c>
      <c r="S1118" s="837">
        <v>1</v>
      </c>
      <c r="T1118" s="836">
        <v>10.5</v>
      </c>
      <c r="U1118" s="838">
        <v>1</v>
      </c>
    </row>
    <row r="1119" spans="1:21" ht="14.4" customHeight="1" x14ac:dyDescent="0.3">
      <c r="A1119" s="831">
        <v>13</v>
      </c>
      <c r="B1119" s="832" t="s">
        <v>1257</v>
      </c>
      <c r="C1119" s="832" t="s">
        <v>1267</v>
      </c>
      <c r="D1119" s="833" t="s">
        <v>2505</v>
      </c>
      <c r="E1119" s="834" t="s">
        <v>1272</v>
      </c>
      <c r="F1119" s="832" t="s">
        <v>1258</v>
      </c>
      <c r="G1119" s="832" t="s">
        <v>1360</v>
      </c>
      <c r="H1119" s="832" t="s">
        <v>586</v>
      </c>
      <c r="I1119" s="832" t="s">
        <v>2027</v>
      </c>
      <c r="J1119" s="832" t="s">
        <v>840</v>
      </c>
      <c r="K1119" s="832" t="s">
        <v>1364</v>
      </c>
      <c r="L1119" s="835">
        <v>147.85</v>
      </c>
      <c r="M1119" s="835">
        <v>147.85</v>
      </c>
      <c r="N1119" s="832">
        <v>1</v>
      </c>
      <c r="O1119" s="836">
        <v>1</v>
      </c>
      <c r="P1119" s="835">
        <v>147.85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13</v>
      </c>
      <c r="B1120" s="832" t="s">
        <v>1257</v>
      </c>
      <c r="C1120" s="832" t="s">
        <v>1267</v>
      </c>
      <c r="D1120" s="833" t="s">
        <v>2505</v>
      </c>
      <c r="E1120" s="834" t="s">
        <v>1272</v>
      </c>
      <c r="F1120" s="832" t="s">
        <v>1258</v>
      </c>
      <c r="G1120" s="832" t="s">
        <v>1365</v>
      </c>
      <c r="H1120" s="832" t="s">
        <v>586</v>
      </c>
      <c r="I1120" s="832" t="s">
        <v>1366</v>
      </c>
      <c r="J1120" s="832" t="s">
        <v>1367</v>
      </c>
      <c r="K1120" s="832" t="s">
        <v>1368</v>
      </c>
      <c r="L1120" s="835">
        <v>0</v>
      </c>
      <c r="M1120" s="835">
        <v>0</v>
      </c>
      <c r="N1120" s="832">
        <v>8</v>
      </c>
      <c r="O1120" s="836">
        <v>5.5</v>
      </c>
      <c r="P1120" s="835">
        <v>0</v>
      </c>
      <c r="Q1120" s="837"/>
      <c r="R1120" s="832">
        <v>6</v>
      </c>
      <c r="S1120" s="837">
        <v>0.75</v>
      </c>
      <c r="T1120" s="836">
        <v>4</v>
      </c>
      <c r="U1120" s="838">
        <v>0.72727272727272729</v>
      </c>
    </row>
    <row r="1121" spans="1:21" ht="14.4" customHeight="1" x14ac:dyDescent="0.3">
      <c r="A1121" s="831">
        <v>13</v>
      </c>
      <c r="B1121" s="832" t="s">
        <v>1257</v>
      </c>
      <c r="C1121" s="832" t="s">
        <v>1267</v>
      </c>
      <c r="D1121" s="833" t="s">
        <v>2505</v>
      </c>
      <c r="E1121" s="834" t="s">
        <v>1272</v>
      </c>
      <c r="F1121" s="832" t="s">
        <v>1258</v>
      </c>
      <c r="G1121" s="832" t="s">
        <v>1365</v>
      </c>
      <c r="H1121" s="832" t="s">
        <v>586</v>
      </c>
      <c r="I1121" s="832" t="s">
        <v>1369</v>
      </c>
      <c r="J1121" s="832" t="s">
        <v>804</v>
      </c>
      <c r="K1121" s="832" t="s">
        <v>805</v>
      </c>
      <c r="L1121" s="835">
        <v>42.05</v>
      </c>
      <c r="M1121" s="835">
        <v>294.35000000000002</v>
      </c>
      <c r="N1121" s="832">
        <v>7</v>
      </c>
      <c r="O1121" s="836">
        <v>6.5</v>
      </c>
      <c r="P1121" s="835">
        <v>210.25</v>
      </c>
      <c r="Q1121" s="837">
        <v>0.71428571428571419</v>
      </c>
      <c r="R1121" s="832">
        <v>5</v>
      </c>
      <c r="S1121" s="837">
        <v>0.7142857142857143</v>
      </c>
      <c r="T1121" s="836">
        <v>5</v>
      </c>
      <c r="U1121" s="838">
        <v>0.76923076923076927</v>
      </c>
    </row>
    <row r="1122" spans="1:21" ht="14.4" customHeight="1" x14ac:dyDescent="0.3">
      <c r="A1122" s="831">
        <v>13</v>
      </c>
      <c r="B1122" s="832" t="s">
        <v>1257</v>
      </c>
      <c r="C1122" s="832" t="s">
        <v>1267</v>
      </c>
      <c r="D1122" s="833" t="s">
        <v>2505</v>
      </c>
      <c r="E1122" s="834" t="s">
        <v>1272</v>
      </c>
      <c r="F1122" s="832" t="s">
        <v>1258</v>
      </c>
      <c r="G1122" s="832" t="s">
        <v>1462</v>
      </c>
      <c r="H1122" s="832" t="s">
        <v>586</v>
      </c>
      <c r="I1122" s="832" t="s">
        <v>1463</v>
      </c>
      <c r="J1122" s="832" t="s">
        <v>1464</v>
      </c>
      <c r="K1122" s="832" t="s">
        <v>1465</v>
      </c>
      <c r="L1122" s="835">
        <v>140.96</v>
      </c>
      <c r="M1122" s="835">
        <v>140.96</v>
      </c>
      <c r="N1122" s="832">
        <v>1</v>
      </c>
      <c r="O1122" s="836">
        <v>1</v>
      </c>
      <c r="P1122" s="835">
        <v>140.96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13</v>
      </c>
      <c r="B1123" s="832" t="s">
        <v>1257</v>
      </c>
      <c r="C1123" s="832" t="s">
        <v>1267</v>
      </c>
      <c r="D1123" s="833" t="s">
        <v>2505</v>
      </c>
      <c r="E1123" s="834" t="s">
        <v>1272</v>
      </c>
      <c r="F1123" s="832" t="s">
        <v>1258</v>
      </c>
      <c r="G1123" s="832" t="s">
        <v>1462</v>
      </c>
      <c r="H1123" s="832" t="s">
        <v>586</v>
      </c>
      <c r="I1123" s="832" t="s">
        <v>1921</v>
      </c>
      <c r="J1123" s="832" t="s">
        <v>1464</v>
      </c>
      <c r="K1123" s="832" t="s">
        <v>1465</v>
      </c>
      <c r="L1123" s="835">
        <v>140.96</v>
      </c>
      <c r="M1123" s="835">
        <v>140.96</v>
      </c>
      <c r="N1123" s="832">
        <v>1</v>
      </c>
      <c r="O1123" s="836">
        <v>1</v>
      </c>
      <c r="P1123" s="835">
        <v>140.96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13</v>
      </c>
      <c r="B1124" s="832" t="s">
        <v>1257</v>
      </c>
      <c r="C1124" s="832" t="s">
        <v>1267</v>
      </c>
      <c r="D1124" s="833" t="s">
        <v>2505</v>
      </c>
      <c r="E1124" s="834" t="s">
        <v>1272</v>
      </c>
      <c r="F1124" s="832" t="s">
        <v>1258</v>
      </c>
      <c r="G1124" s="832" t="s">
        <v>1478</v>
      </c>
      <c r="H1124" s="832" t="s">
        <v>586</v>
      </c>
      <c r="I1124" s="832" t="s">
        <v>1479</v>
      </c>
      <c r="J1124" s="832" t="s">
        <v>973</v>
      </c>
      <c r="K1124" s="832" t="s">
        <v>1480</v>
      </c>
      <c r="L1124" s="835">
        <v>42.14</v>
      </c>
      <c r="M1124" s="835">
        <v>42.14</v>
      </c>
      <c r="N1124" s="832">
        <v>1</v>
      </c>
      <c r="O1124" s="836">
        <v>0.5</v>
      </c>
      <c r="P1124" s="835">
        <v>42.14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13</v>
      </c>
      <c r="B1125" s="832" t="s">
        <v>1257</v>
      </c>
      <c r="C1125" s="832" t="s">
        <v>1267</v>
      </c>
      <c r="D1125" s="833" t="s">
        <v>2505</v>
      </c>
      <c r="E1125" s="834" t="s">
        <v>1272</v>
      </c>
      <c r="F1125" s="832" t="s">
        <v>1258</v>
      </c>
      <c r="G1125" s="832" t="s">
        <v>1386</v>
      </c>
      <c r="H1125" s="832" t="s">
        <v>586</v>
      </c>
      <c r="I1125" s="832" t="s">
        <v>1387</v>
      </c>
      <c r="J1125" s="832" t="s">
        <v>1388</v>
      </c>
      <c r="K1125" s="832" t="s">
        <v>1389</v>
      </c>
      <c r="L1125" s="835">
        <v>111.72</v>
      </c>
      <c r="M1125" s="835">
        <v>335.15999999999997</v>
      </c>
      <c r="N1125" s="832">
        <v>3</v>
      </c>
      <c r="O1125" s="836">
        <v>2</v>
      </c>
      <c r="P1125" s="835">
        <v>111.72</v>
      </c>
      <c r="Q1125" s="837">
        <v>0.33333333333333337</v>
      </c>
      <c r="R1125" s="832">
        <v>1</v>
      </c>
      <c r="S1125" s="837">
        <v>0.33333333333333331</v>
      </c>
      <c r="T1125" s="836">
        <v>0.5</v>
      </c>
      <c r="U1125" s="838">
        <v>0.25</v>
      </c>
    </row>
    <row r="1126" spans="1:21" ht="14.4" customHeight="1" x14ac:dyDescent="0.3">
      <c r="A1126" s="831">
        <v>13</v>
      </c>
      <c r="B1126" s="832" t="s">
        <v>1257</v>
      </c>
      <c r="C1126" s="832" t="s">
        <v>1267</v>
      </c>
      <c r="D1126" s="833" t="s">
        <v>2505</v>
      </c>
      <c r="E1126" s="834" t="s">
        <v>1272</v>
      </c>
      <c r="F1126" s="832" t="s">
        <v>1258</v>
      </c>
      <c r="G1126" s="832" t="s">
        <v>1386</v>
      </c>
      <c r="H1126" s="832" t="s">
        <v>586</v>
      </c>
      <c r="I1126" s="832" t="s">
        <v>1483</v>
      </c>
      <c r="J1126" s="832" t="s">
        <v>1388</v>
      </c>
      <c r="K1126" s="832" t="s">
        <v>1389</v>
      </c>
      <c r="L1126" s="835">
        <v>111.72</v>
      </c>
      <c r="M1126" s="835">
        <v>111.72</v>
      </c>
      <c r="N1126" s="832">
        <v>1</v>
      </c>
      <c r="O1126" s="836">
        <v>1</v>
      </c>
      <c r="P1126" s="835">
        <v>111.72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13</v>
      </c>
      <c r="B1127" s="832" t="s">
        <v>1257</v>
      </c>
      <c r="C1127" s="832" t="s">
        <v>1267</v>
      </c>
      <c r="D1127" s="833" t="s">
        <v>2505</v>
      </c>
      <c r="E1127" s="834" t="s">
        <v>1272</v>
      </c>
      <c r="F1127" s="832" t="s">
        <v>1258</v>
      </c>
      <c r="G1127" s="832" t="s">
        <v>1800</v>
      </c>
      <c r="H1127" s="832" t="s">
        <v>586</v>
      </c>
      <c r="I1127" s="832" t="s">
        <v>1876</v>
      </c>
      <c r="J1127" s="832" t="s">
        <v>1804</v>
      </c>
      <c r="K1127" s="832" t="s">
        <v>1202</v>
      </c>
      <c r="L1127" s="835">
        <v>54.85</v>
      </c>
      <c r="M1127" s="835">
        <v>54.85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13</v>
      </c>
      <c r="B1128" s="832" t="s">
        <v>1257</v>
      </c>
      <c r="C1128" s="832" t="s">
        <v>1267</v>
      </c>
      <c r="D1128" s="833" t="s">
        <v>2505</v>
      </c>
      <c r="E1128" s="834" t="s">
        <v>1272</v>
      </c>
      <c r="F1128" s="832" t="s">
        <v>1258</v>
      </c>
      <c r="G1128" s="832" t="s">
        <v>1394</v>
      </c>
      <c r="H1128" s="832" t="s">
        <v>651</v>
      </c>
      <c r="I1128" s="832" t="s">
        <v>1395</v>
      </c>
      <c r="J1128" s="832" t="s">
        <v>1396</v>
      </c>
      <c r="K1128" s="832" t="s">
        <v>1397</v>
      </c>
      <c r="L1128" s="835">
        <v>141.25</v>
      </c>
      <c r="M1128" s="835">
        <v>706.25</v>
      </c>
      <c r="N1128" s="832">
        <v>5</v>
      </c>
      <c r="O1128" s="836">
        <v>3.5</v>
      </c>
      <c r="P1128" s="835">
        <v>565</v>
      </c>
      <c r="Q1128" s="837">
        <v>0.8</v>
      </c>
      <c r="R1128" s="832">
        <v>4</v>
      </c>
      <c r="S1128" s="837">
        <v>0.8</v>
      </c>
      <c r="T1128" s="836">
        <v>2.5</v>
      </c>
      <c r="U1128" s="838">
        <v>0.7142857142857143</v>
      </c>
    </row>
    <row r="1129" spans="1:21" ht="14.4" customHeight="1" x14ac:dyDescent="0.3">
      <c r="A1129" s="831">
        <v>13</v>
      </c>
      <c r="B1129" s="832" t="s">
        <v>1257</v>
      </c>
      <c r="C1129" s="832" t="s">
        <v>1267</v>
      </c>
      <c r="D1129" s="833" t="s">
        <v>2505</v>
      </c>
      <c r="E1129" s="834" t="s">
        <v>1272</v>
      </c>
      <c r="F1129" s="832" t="s">
        <v>1258</v>
      </c>
      <c r="G1129" s="832" t="s">
        <v>1616</v>
      </c>
      <c r="H1129" s="832" t="s">
        <v>586</v>
      </c>
      <c r="I1129" s="832" t="s">
        <v>2239</v>
      </c>
      <c r="J1129" s="832" t="s">
        <v>2240</v>
      </c>
      <c r="K1129" s="832" t="s">
        <v>2241</v>
      </c>
      <c r="L1129" s="835">
        <v>69.59</v>
      </c>
      <c r="M1129" s="835">
        <v>69.59</v>
      </c>
      <c r="N1129" s="832">
        <v>1</v>
      </c>
      <c r="O1129" s="836">
        <v>0.5</v>
      </c>
      <c r="P1129" s="835">
        <v>69.59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13</v>
      </c>
      <c r="B1130" s="832" t="s">
        <v>1257</v>
      </c>
      <c r="C1130" s="832" t="s">
        <v>1267</v>
      </c>
      <c r="D1130" s="833" t="s">
        <v>2505</v>
      </c>
      <c r="E1130" s="834" t="s">
        <v>1272</v>
      </c>
      <c r="F1130" s="832" t="s">
        <v>1258</v>
      </c>
      <c r="G1130" s="832" t="s">
        <v>1550</v>
      </c>
      <c r="H1130" s="832" t="s">
        <v>586</v>
      </c>
      <c r="I1130" s="832" t="s">
        <v>1551</v>
      </c>
      <c r="J1130" s="832" t="s">
        <v>1552</v>
      </c>
      <c r="K1130" s="832" t="s">
        <v>1553</v>
      </c>
      <c r="L1130" s="835">
        <v>75.819999999999993</v>
      </c>
      <c r="M1130" s="835">
        <v>75.819999999999993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13</v>
      </c>
      <c r="B1131" s="832" t="s">
        <v>1257</v>
      </c>
      <c r="C1131" s="832" t="s">
        <v>1267</v>
      </c>
      <c r="D1131" s="833" t="s">
        <v>2505</v>
      </c>
      <c r="E1131" s="834" t="s">
        <v>1272</v>
      </c>
      <c r="F1131" s="832" t="s">
        <v>1258</v>
      </c>
      <c r="G1131" s="832" t="s">
        <v>1420</v>
      </c>
      <c r="H1131" s="832" t="s">
        <v>651</v>
      </c>
      <c r="I1131" s="832" t="s">
        <v>1421</v>
      </c>
      <c r="J1131" s="832" t="s">
        <v>952</v>
      </c>
      <c r="K1131" s="832" t="s">
        <v>1422</v>
      </c>
      <c r="L1131" s="835">
        <v>154.36000000000001</v>
      </c>
      <c r="M1131" s="835">
        <v>1080.52</v>
      </c>
      <c r="N1131" s="832">
        <v>7</v>
      </c>
      <c r="O1131" s="836">
        <v>4</v>
      </c>
      <c r="P1131" s="835">
        <v>926.16000000000008</v>
      </c>
      <c r="Q1131" s="837">
        <v>0.85714285714285721</v>
      </c>
      <c r="R1131" s="832">
        <v>6</v>
      </c>
      <c r="S1131" s="837">
        <v>0.8571428571428571</v>
      </c>
      <c r="T1131" s="836">
        <v>3</v>
      </c>
      <c r="U1131" s="838">
        <v>0.75</v>
      </c>
    </row>
    <row r="1132" spans="1:21" ht="14.4" customHeight="1" x14ac:dyDescent="0.3">
      <c r="A1132" s="831">
        <v>13</v>
      </c>
      <c r="B1132" s="832" t="s">
        <v>1257</v>
      </c>
      <c r="C1132" s="832" t="s">
        <v>1267</v>
      </c>
      <c r="D1132" s="833" t="s">
        <v>2505</v>
      </c>
      <c r="E1132" s="834" t="s">
        <v>1272</v>
      </c>
      <c r="F1132" s="832" t="s">
        <v>1258</v>
      </c>
      <c r="G1132" s="832" t="s">
        <v>1420</v>
      </c>
      <c r="H1132" s="832" t="s">
        <v>651</v>
      </c>
      <c r="I1132" s="832" t="s">
        <v>1423</v>
      </c>
      <c r="J1132" s="832" t="s">
        <v>1424</v>
      </c>
      <c r="K1132" s="832" t="s">
        <v>1425</v>
      </c>
      <c r="L1132" s="835">
        <v>75.73</v>
      </c>
      <c r="M1132" s="835">
        <v>75.73</v>
      </c>
      <c r="N1132" s="832">
        <v>1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13</v>
      </c>
      <c r="B1133" s="832" t="s">
        <v>1257</v>
      </c>
      <c r="C1133" s="832" t="s">
        <v>1267</v>
      </c>
      <c r="D1133" s="833" t="s">
        <v>2505</v>
      </c>
      <c r="E1133" s="834" t="s">
        <v>1272</v>
      </c>
      <c r="F1133" s="832" t="s">
        <v>1258</v>
      </c>
      <c r="G1133" s="832" t="s">
        <v>1420</v>
      </c>
      <c r="H1133" s="832" t="s">
        <v>586</v>
      </c>
      <c r="I1133" s="832" t="s">
        <v>1427</v>
      </c>
      <c r="J1133" s="832" t="s">
        <v>952</v>
      </c>
      <c r="K1133" s="832" t="s">
        <v>1422</v>
      </c>
      <c r="L1133" s="835">
        <v>154.36000000000001</v>
      </c>
      <c r="M1133" s="835">
        <v>308.72000000000003</v>
      </c>
      <c r="N1133" s="832">
        <v>2</v>
      </c>
      <c r="O1133" s="836">
        <v>1.5</v>
      </c>
      <c r="P1133" s="835">
        <v>308.72000000000003</v>
      </c>
      <c r="Q1133" s="837">
        <v>1</v>
      </c>
      <c r="R1133" s="832">
        <v>2</v>
      </c>
      <c r="S1133" s="837">
        <v>1</v>
      </c>
      <c r="T1133" s="836">
        <v>1.5</v>
      </c>
      <c r="U1133" s="838">
        <v>1</v>
      </c>
    </row>
    <row r="1134" spans="1:21" ht="14.4" customHeight="1" x14ac:dyDescent="0.3">
      <c r="A1134" s="831">
        <v>13</v>
      </c>
      <c r="B1134" s="832" t="s">
        <v>1257</v>
      </c>
      <c r="C1134" s="832" t="s">
        <v>1267</v>
      </c>
      <c r="D1134" s="833" t="s">
        <v>2505</v>
      </c>
      <c r="E1134" s="834" t="s">
        <v>1272</v>
      </c>
      <c r="F1134" s="832" t="s">
        <v>1258</v>
      </c>
      <c r="G1134" s="832" t="s">
        <v>1428</v>
      </c>
      <c r="H1134" s="832" t="s">
        <v>586</v>
      </c>
      <c r="I1134" s="832" t="s">
        <v>1429</v>
      </c>
      <c r="J1134" s="832" t="s">
        <v>616</v>
      </c>
      <c r="K1134" s="832" t="s">
        <v>1430</v>
      </c>
      <c r="L1134" s="835">
        <v>0</v>
      </c>
      <c r="M1134" s="835">
        <v>0</v>
      </c>
      <c r="N1134" s="832">
        <v>12</v>
      </c>
      <c r="O1134" s="836">
        <v>6</v>
      </c>
      <c r="P1134" s="835">
        <v>0</v>
      </c>
      <c r="Q1134" s="837"/>
      <c r="R1134" s="832">
        <v>10</v>
      </c>
      <c r="S1134" s="837">
        <v>0.83333333333333337</v>
      </c>
      <c r="T1134" s="836">
        <v>5</v>
      </c>
      <c r="U1134" s="838">
        <v>0.83333333333333337</v>
      </c>
    </row>
    <row r="1135" spans="1:21" ht="14.4" customHeight="1" x14ac:dyDescent="0.3">
      <c r="A1135" s="831">
        <v>13</v>
      </c>
      <c r="B1135" s="832" t="s">
        <v>1257</v>
      </c>
      <c r="C1135" s="832" t="s">
        <v>1267</v>
      </c>
      <c r="D1135" s="833" t="s">
        <v>2505</v>
      </c>
      <c r="E1135" s="834" t="s">
        <v>1275</v>
      </c>
      <c r="F1135" s="832" t="s">
        <v>1258</v>
      </c>
      <c r="G1135" s="832" t="s">
        <v>1293</v>
      </c>
      <c r="H1135" s="832" t="s">
        <v>586</v>
      </c>
      <c r="I1135" s="832" t="s">
        <v>1294</v>
      </c>
      <c r="J1135" s="832" t="s">
        <v>1295</v>
      </c>
      <c r="K1135" s="832" t="s">
        <v>1296</v>
      </c>
      <c r="L1135" s="835">
        <v>57.76</v>
      </c>
      <c r="M1135" s="835">
        <v>404.32</v>
      </c>
      <c r="N1135" s="832">
        <v>7</v>
      </c>
      <c r="O1135" s="836">
        <v>7</v>
      </c>
      <c r="P1135" s="835">
        <v>115.52</v>
      </c>
      <c r="Q1135" s="837">
        <v>0.2857142857142857</v>
      </c>
      <c r="R1135" s="832">
        <v>2</v>
      </c>
      <c r="S1135" s="837">
        <v>0.2857142857142857</v>
      </c>
      <c r="T1135" s="836">
        <v>2</v>
      </c>
      <c r="U1135" s="838">
        <v>0.2857142857142857</v>
      </c>
    </row>
    <row r="1136" spans="1:21" ht="14.4" customHeight="1" x14ac:dyDescent="0.3">
      <c r="A1136" s="831">
        <v>13</v>
      </c>
      <c r="B1136" s="832" t="s">
        <v>1257</v>
      </c>
      <c r="C1136" s="832" t="s">
        <v>1267</v>
      </c>
      <c r="D1136" s="833" t="s">
        <v>2505</v>
      </c>
      <c r="E1136" s="834" t="s">
        <v>1275</v>
      </c>
      <c r="F1136" s="832" t="s">
        <v>1258</v>
      </c>
      <c r="G1136" s="832" t="s">
        <v>1311</v>
      </c>
      <c r="H1136" s="832" t="s">
        <v>586</v>
      </c>
      <c r="I1136" s="832" t="s">
        <v>1906</v>
      </c>
      <c r="J1136" s="832" t="s">
        <v>1907</v>
      </c>
      <c r="K1136" s="832" t="s">
        <v>1908</v>
      </c>
      <c r="L1136" s="835">
        <v>25.06</v>
      </c>
      <c r="M1136" s="835">
        <v>25.06</v>
      </c>
      <c r="N1136" s="832">
        <v>1</v>
      </c>
      <c r="O1136" s="836">
        <v>1</v>
      </c>
      <c r="P1136" s="835">
        <v>25.06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13</v>
      </c>
      <c r="B1137" s="832" t="s">
        <v>1257</v>
      </c>
      <c r="C1137" s="832" t="s">
        <v>1267</v>
      </c>
      <c r="D1137" s="833" t="s">
        <v>2505</v>
      </c>
      <c r="E1137" s="834" t="s">
        <v>1275</v>
      </c>
      <c r="F1137" s="832" t="s">
        <v>1258</v>
      </c>
      <c r="G1137" s="832" t="s">
        <v>1315</v>
      </c>
      <c r="H1137" s="832" t="s">
        <v>586</v>
      </c>
      <c r="I1137" s="832" t="s">
        <v>1725</v>
      </c>
      <c r="J1137" s="832" t="s">
        <v>1726</v>
      </c>
      <c r="K1137" s="832" t="s">
        <v>1317</v>
      </c>
      <c r="L1137" s="835">
        <v>155.69999999999999</v>
      </c>
      <c r="M1137" s="835">
        <v>778.5</v>
      </c>
      <c r="N1137" s="832">
        <v>5</v>
      </c>
      <c r="O1137" s="836">
        <v>1</v>
      </c>
      <c r="P1137" s="835">
        <v>778.5</v>
      </c>
      <c r="Q1137" s="837">
        <v>1</v>
      </c>
      <c r="R1137" s="832">
        <v>5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13</v>
      </c>
      <c r="B1138" s="832" t="s">
        <v>1257</v>
      </c>
      <c r="C1138" s="832" t="s">
        <v>1267</v>
      </c>
      <c r="D1138" s="833" t="s">
        <v>2505</v>
      </c>
      <c r="E1138" s="834" t="s">
        <v>1275</v>
      </c>
      <c r="F1138" s="832" t="s">
        <v>1258</v>
      </c>
      <c r="G1138" s="832" t="s">
        <v>1315</v>
      </c>
      <c r="H1138" s="832" t="s">
        <v>651</v>
      </c>
      <c r="I1138" s="832" t="s">
        <v>1323</v>
      </c>
      <c r="J1138" s="832" t="s">
        <v>1321</v>
      </c>
      <c r="K1138" s="832" t="s">
        <v>1319</v>
      </c>
      <c r="L1138" s="835">
        <v>129.75</v>
      </c>
      <c r="M1138" s="835">
        <v>778.5</v>
      </c>
      <c r="N1138" s="832">
        <v>6</v>
      </c>
      <c r="O1138" s="836">
        <v>0.5</v>
      </c>
      <c r="P1138" s="835">
        <v>778.5</v>
      </c>
      <c r="Q1138" s="837">
        <v>1</v>
      </c>
      <c r="R1138" s="832">
        <v>6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13</v>
      </c>
      <c r="B1139" s="832" t="s">
        <v>1257</v>
      </c>
      <c r="C1139" s="832" t="s">
        <v>1267</v>
      </c>
      <c r="D1139" s="833" t="s">
        <v>2505</v>
      </c>
      <c r="E1139" s="834" t="s">
        <v>1275</v>
      </c>
      <c r="F1139" s="832" t="s">
        <v>1258</v>
      </c>
      <c r="G1139" s="832" t="s">
        <v>2369</v>
      </c>
      <c r="H1139" s="832" t="s">
        <v>651</v>
      </c>
      <c r="I1139" s="832" t="s">
        <v>2370</v>
      </c>
      <c r="J1139" s="832" t="s">
        <v>2371</v>
      </c>
      <c r="K1139" s="832" t="s">
        <v>1575</v>
      </c>
      <c r="L1139" s="835">
        <v>201.79</v>
      </c>
      <c r="M1139" s="835">
        <v>201.79</v>
      </c>
      <c r="N1139" s="832">
        <v>1</v>
      </c>
      <c r="O1139" s="836">
        <v>0.5</v>
      </c>
      <c r="P1139" s="835">
        <v>201.79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13</v>
      </c>
      <c r="B1140" s="832" t="s">
        <v>1257</v>
      </c>
      <c r="C1140" s="832" t="s">
        <v>1267</v>
      </c>
      <c r="D1140" s="833" t="s">
        <v>2505</v>
      </c>
      <c r="E1140" s="834" t="s">
        <v>1275</v>
      </c>
      <c r="F1140" s="832" t="s">
        <v>1258</v>
      </c>
      <c r="G1140" s="832" t="s">
        <v>1324</v>
      </c>
      <c r="H1140" s="832" t="s">
        <v>586</v>
      </c>
      <c r="I1140" s="832" t="s">
        <v>1909</v>
      </c>
      <c r="J1140" s="832" t="s">
        <v>1910</v>
      </c>
      <c r="K1140" s="832" t="s">
        <v>1911</v>
      </c>
      <c r="L1140" s="835">
        <v>102.31</v>
      </c>
      <c r="M1140" s="835">
        <v>409.24</v>
      </c>
      <c r="N1140" s="832">
        <v>4</v>
      </c>
      <c r="O1140" s="836">
        <v>3</v>
      </c>
      <c r="P1140" s="835">
        <v>409.24</v>
      </c>
      <c r="Q1140" s="837">
        <v>1</v>
      </c>
      <c r="R1140" s="832">
        <v>4</v>
      </c>
      <c r="S1140" s="837">
        <v>1</v>
      </c>
      <c r="T1140" s="836">
        <v>3</v>
      </c>
      <c r="U1140" s="838">
        <v>1</v>
      </c>
    </row>
    <row r="1141" spans="1:21" ht="14.4" customHeight="1" x14ac:dyDescent="0.3">
      <c r="A1141" s="831">
        <v>13</v>
      </c>
      <c r="B1141" s="832" t="s">
        <v>1257</v>
      </c>
      <c r="C1141" s="832" t="s">
        <v>1267</v>
      </c>
      <c r="D1141" s="833" t="s">
        <v>2505</v>
      </c>
      <c r="E1141" s="834" t="s">
        <v>1275</v>
      </c>
      <c r="F1141" s="832" t="s">
        <v>1258</v>
      </c>
      <c r="G1141" s="832" t="s">
        <v>1324</v>
      </c>
      <c r="H1141" s="832" t="s">
        <v>586</v>
      </c>
      <c r="I1141" s="832" t="s">
        <v>1325</v>
      </c>
      <c r="J1141" s="832" t="s">
        <v>1326</v>
      </c>
      <c r="K1141" s="832" t="s">
        <v>1327</v>
      </c>
      <c r="L1141" s="835">
        <v>85.27</v>
      </c>
      <c r="M1141" s="835">
        <v>170.54</v>
      </c>
      <c r="N1141" s="832">
        <v>2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13</v>
      </c>
      <c r="B1142" s="832" t="s">
        <v>1257</v>
      </c>
      <c r="C1142" s="832" t="s">
        <v>1267</v>
      </c>
      <c r="D1142" s="833" t="s">
        <v>2505</v>
      </c>
      <c r="E1142" s="834" t="s">
        <v>1275</v>
      </c>
      <c r="F1142" s="832" t="s">
        <v>1258</v>
      </c>
      <c r="G1142" s="832" t="s">
        <v>1328</v>
      </c>
      <c r="H1142" s="832" t="s">
        <v>586</v>
      </c>
      <c r="I1142" s="832" t="s">
        <v>1736</v>
      </c>
      <c r="J1142" s="832" t="s">
        <v>1737</v>
      </c>
      <c r="K1142" s="832" t="s">
        <v>1389</v>
      </c>
      <c r="L1142" s="835">
        <v>238.72</v>
      </c>
      <c r="M1142" s="835">
        <v>954.88</v>
      </c>
      <c r="N1142" s="832">
        <v>4</v>
      </c>
      <c r="O1142" s="836">
        <v>4</v>
      </c>
      <c r="P1142" s="835">
        <v>954.88</v>
      </c>
      <c r="Q1142" s="837">
        <v>1</v>
      </c>
      <c r="R1142" s="832">
        <v>4</v>
      </c>
      <c r="S1142" s="837">
        <v>1</v>
      </c>
      <c r="T1142" s="836">
        <v>4</v>
      </c>
      <c r="U1142" s="838">
        <v>1</v>
      </c>
    </row>
    <row r="1143" spans="1:21" ht="14.4" customHeight="1" x14ac:dyDescent="0.3">
      <c r="A1143" s="831">
        <v>13</v>
      </c>
      <c r="B1143" s="832" t="s">
        <v>1257</v>
      </c>
      <c r="C1143" s="832" t="s">
        <v>1267</v>
      </c>
      <c r="D1143" s="833" t="s">
        <v>2505</v>
      </c>
      <c r="E1143" s="834" t="s">
        <v>1275</v>
      </c>
      <c r="F1143" s="832" t="s">
        <v>1258</v>
      </c>
      <c r="G1143" s="832" t="s">
        <v>1328</v>
      </c>
      <c r="H1143" s="832" t="s">
        <v>586</v>
      </c>
      <c r="I1143" s="832" t="s">
        <v>2372</v>
      </c>
      <c r="J1143" s="832" t="s">
        <v>1737</v>
      </c>
      <c r="K1143" s="832" t="s">
        <v>1389</v>
      </c>
      <c r="L1143" s="835">
        <v>238.72</v>
      </c>
      <c r="M1143" s="835">
        <v>238.72</v>
      </c>
      <c r="N1143" s="832">
        <v>1</v>
      </c>
      <c r="O1143" s="836">
        <v>1</v>
      </c>
      <c r="P1143" s="835">
        <v>238.72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13</v>
      </c>
      <c r="B1144" s="832" t="s">
        <v>1257</v>
      </c>
      <c r="C1144" s="832" t="s">
        <v>1267</v>
      </c>
      <c r="D1144" s="833" t="s">
        <v>2505</v>
      </c>
      <c r="E1144" s="834" t="s">
        <v>1275</v>
      </c>
      <c r="F1144" s="832" t="s">
        <v>1258</v>
      </c>
      <c r="G1144" s="832" t="s">
        <v>1342</v>
      </c>
      <c r="H1144" s="832" t="s">
        <v>586</v>
      </c>
      <c r="I1144" s="832" t="s">
        <v>1452</v>
      </c>
      <c r="J1144" s="832" t="s">
        <v>1351</v>
      </c>
      <c r="K1144" s="832" t="s">
        <v>1453</v>
      </c>
      <c r="L1144" s="835">
        <v>23.51</v>
      </c>
      <c r="M1144" s="835">
        <v>70.53</v>
      </c>
      <c r="N1144" s="832">
        <v>3</v>
      </c>
      <c r="O1144" s="836">
        <v>1.5</v>
      </c>
      <c r="P1144" s="835">
        <v>70.53</v>
      </c>
      <c r="Q1144" s="837">
        <v>1</v>
      </c>
      <c r="R1144" s="832">
        <v>3</v>
      </c>
      <c r="S1144" s="837">
        <v>1</v>
      </c>
      <c r="T1144" s="836">
        <v>1.5</v>
      </c>
      <c r="U1144" s="838">
        <v>1</v>
      </c>
    </row>
    <row r="1145" spans="1:21" ht="14.4" customHeight="1" x14ac:dyDescent="0.3">
      <c r="A1145" s="831">
        <v>13</v>
      </c>
      <c r="B1145" s="832" t="s">
        <v>1257</v>
      </c>
      <c r="C1145" s="832" t="s">
        <v>1267</v>
      </c>
      <c r="D1145" s="833" t="s">
        <v>2505</v>
      </c>
      <c r="E1145" s="834" t="s">
        <v>1275</v>
      </c>
      <c r="F1145" s="832" t="s">
        <v>1258</v>
      </c>
      <c r="G1145" s="832" t="s">
        <v>1342</v>
      </c>
      <c r="H1145" s="832" t="s">
        <v>651</v>
      </c>
      <c r="I1145" s="832" t="s">
        <v>1356</v>
      </c>
      <c r="J1145" s="832" t="s">
        <v>1354</v>
      </c>
      <c r="K1145" s="832" t="s">
        <v>1357</v>
      </c>
      <c r="L1145" s="835">
        <v>97.96</v>
      </c>
      <c r="M1145" s="835">
        <v>97.96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13</v>
      </c>
      <c r="B1146" s="832" t="s">
        <v>1257</v>
      </c>
      <c r="C1146" s="832" t="s">
        <v>1267</v>
      </c>
      <c r="D1146" s="833" t="s">
        <v>2505</v>
      </c>
      <c r="E1146" s="834" t="s">
        <v>1275</v>
      </c>
      <c r="F1146" s="832" t="s">
        <v>1258</v>
      </c>
      <c r="G1146" s="832" t="s">
        <v>1360</v>
      </c>
      <c r="H1146" s="832" t="s">
        <v>586</v>
      </c>
      <c r="I1146" s="832" t="s">
        <v>1361</v>
      </c>
      <c r="J1146" s="832" t="s">
        <v>679</v>
      </c>
      <c r="K1146" s="832" t="s">
        <v>1362</v>
      </c>
      <c r="L1146" s="835">
        <v>85.15</v>
      </c>
      <c r="M1146" s="835">
        <v>170.3</v>
      </c>
      <c r="N1146" s="832">
        <v>2</v>
      </c>
      <c r="O1146" s="836">
        <v>1.5</v>
      </c>
      <c r="P1146" s="835">
        <v>170.3</v>
      </c>
      <c r="Q1146" s="837">
        <v>1</v>
      </c>
      <c r="R1146" s="832">
        <v>2</v>
      </c>
      <c r="S1146" s="837">
        <v>1</v>
      </c>
      <c r="T1146" s="836">
        <v>1.5</v>
      </c>
      <c r="U1146" s="838">
        <v>1</v>
      </c>
    </row>
    <row r="1147" spans="1:21" ht="14.4" customHeight="1" x14ac:dyDescent="0.3">
      <c r="A1147" s="831">
        <v>13</v>
      </c>
      <c r="B1147" s="832" t="s">
        <v>1257</v>
      </c>
      <c r="C1147" s="832" t="s">
        <v>1267</v>
      </c>
      <c r="D1147" s="833" t="s">
        <v>2505</v>
      </c>
      <c r="E1147" s="834" t="s">
        <v>1275</v>
      </c>
      <c r="F1147" s="832" t="s">
        <v>1258</v>
      </c>
      <c r="G1147" s="832" t="s">
        <v>1360</v>
      </c>
      <c r="H1147" s="832" t="s">
        <v>586</v>
      </c>
      <c r="I1147" s="832" t="s">
        <v>1363</v>
      </c>
      <c r="J1147" s="832" t="s">
        <v>840</v>
      </c>
      <c r="K1147" s="832" t="s">
        <v>1364</v>
      </c>
      <c r="L1147" s="835">
        <v>147.85</v>
      </c>
      <c r="M1147" s="835">
        <v>13750.050000000019</v>
      </c>
      <c r="N1147" s="832">
        <v>93</v>
      </c>
      <c r="O1147" s="836">
        <v>88.5</v>
      </c>
      <c r="P1147" s="835">
        <v>12715.100000000019</v>
      </c>
      <c r="Q1147" s="837">
        <v>0.92473118279569899</v>
      </c>
      <c r="R1147" s="832">
        <v>86</v>
      </c>
      <c r="S1147" s="837">
        <v>0.92473118279569888</v>
      </c>
      <c r="T1147" s="836">
        <v>81.5</v>
      </c>
      <c r="U1147" s="838">
        <v>0.92090395480225984</v>
      </c>
    </row>
    <row r="1148" spans="1:21" ht="14.4" customHeight="1" x14ac:dyDescent="0.3">
      <c r="A1148" s="831">
        <v>13</v>
      </c>
      <c r="B1148" s="832" t="s">
        <v>1257</v>
      </c>
      <c r="C1148" s="832" t="s">
        <v>1267</v>
      </c>
      <c r="D1148" s="833" t="s">
        <v>2505</v>
      </c>
      <c r="E1148" s="834" t="s">
        <v>1275</v>
      </c>
      <c r="F1148" s="832" t="s">
        <v>1258</v>
      </c>
      <c r="G1148" s="832" t="s">
        <v>1365</v>
      </c>
      <c r="H1148" s="832" t="s">
        <v>586</v>
      </c>
      <c r="I1148" s="832" t="s">
        <v>1366</v>
      </c>
      <c r="J1148" s="832" t="s">
        <v>1367</v>
      </c>
      <c r="K1148" s="832" t="s">
        <v>1368</v>
      </c>
      <c r="L1148" s="835">
        <v>0</v>
      </c>
      <c r="M1148" s="835">
        <v>0</v>
      </c>
      <c r="N1148" s="832">
        <v>18</v>
      </c>
      <c r="O1148" s="836">
        <v>17</v>
      </c>
      <c r="P1148" s="835">
        <v>0</v>
      </c>
      <c r="Q1148" s="837"/>
      <c r="R1148" s="832">
        <v>15</v>
      </c>
      <c r="S1148" s="837">
        <v>0.83333333333333337</v>
      </c>
      <c r="T1148" s="836">
        <v>14</v>
      </c>
      <c r="U1148" s="838">
        <v>0.82352941176470584</v>
      </c>
    </row>
    <row r="1149" spans="1:21" ht="14.4" customHeight="1" x14ac:dyDescent="0.3">
      <c r="A1149" s="831">
        <v>13</v>
      </c>
      <c r="B1149" s="832" t="s">
        <v>1257</v>
      </c>
      <c r="C1149" s="832" t="s">
        <v>1267</v>
      </c>
      <c r="D1149" s="833" t="s">
        <v>2505</v>
      </c>
      <c r="E1149" s="834" t="s">
        <v>1275</v>
      </c>
      <c r="F1149" s="832" t="s">
        <v>1258</v>
      </c>
      <c r="G1149" s="832" t="s">
        <v>1365</v>
      </c>
      <c r="H1149" s="832" t="s">
        <v>586</v>
      </c>
      <c r="I1149" s="832" t="s">
        <v>1369</v>
      </c>
      <c r="J1149" s="832" t="s">
        <v>804</v>
      </c>
      <c r="K1149" s="832" t="s">
        <v>805</v>
      </c>
      <c r="L1149" s="835">
        <v>42.05</v>
      </c>
      <c r="M1149" s="835">
        <v>126.14999999999999</v>
      </c>
      <c r="N1149" s="832">
        <v>3</v>
      </c>
      <c r="O1149" s="836">
        <v>2.5</v>
      </c>
      <c r="P1149" s="835">
        <v>42.05</v>
      </c>
      <c r="Q1149" s="837">
        <v>0.33333333333333331</v>
      </c>
      <c r="R1149" s="832">
        <v>1</v>
      </c>
      <c r="S1149" s="837">
        <v>0.33333333333333331</v>
      </c>
      <c r="T1149" s="836">
        <v>0.5</v>
      </c>
      <c r="U1149" s="838">
        <v>0.2</v>
      </c>
    </row>
    <row r="1150" spans="1:21" ht="14.4" customHeight="1" x14ac:dyDescent="0.3">
      <c r="A1150" s="831">
        <v>13</v>
      </c>
      <c r="B1150" s="832" t="s">
        <v>1257</v>
      </c>
      <c r="C1150" s="832" t="s">
        <v>1267</v>
      </c>
      <c r="D1150" s="833" t="s">
        <v>2505</v>
      </c>
      <c r="E1150" s="834" t="s">
        <v>1275</v>
      </c>
      <c r="F1150" s="832" t="s">
        <v>1258</v>
      </c>
      <c r="G1150" s="832" t="s">
        <v>1462</v>
      </c>
      <c r="H1150" s="832" t="s">
        <v>586</v>
      </c>
      <c r="I1150" s="832" t="s">
        <v>2373</v>
      </c>
      <c r="J1150" s="832" t="s">
        <v>2374</v>
      </c>
      <c r="K1150" s="832" t="s">
        <v>2375</v>
      </c>
      <c r="L1150" s="835">
        <v>93.98</v>
      </c>
      <c r="M1150" s="835">
        <v>93.98</v>
      </c>
      <c r="N1150" s="832">
        <v>1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13</v>
      </c>
      <c r="B1151" s="832" t="s">
        <v>1257</v>
      </c>
      <c r="C1151" s="832" t="s">
        <v>1267</v>
      </c>
      <c r="D1151" s="833" t="s">
        <v>2505</v>
      </c>
      <c r="E1151" s="834" t="s">
        <v>1275</v>
      </c>
      <c r="F1151" s="832" t="s">
        <v>1258</v>
      </c>
      <c r="G1151" s="832" t="s">
        <v>1462</v>
      </c>
      <c r="H1151" s="832" t="s">
        <v>586</v>
      </c>
      <c r="I1151" s="832" t="s">
        <v>1463</v>
      </c>
      <c r="J1151" s="832" t="s">
        <v>1464</v>
      </c>
      <c r="K1151" s="832" t="s">
        <v>1465</v>
      </c>
      <c r="L1151" s="835">
        <v>140.96</v>
      </c>
      <c r="M1151" s="835">
        <v>2678.2400000000002</v>
      </c>
      <c r="N1151" s="832">
        <v>19</v>
      </c>
      <c r="O1151" s="836">
        <v>19</v>
      </c>
      <c r="P1151" s="835">
        <v>2396.3200000000002</v>
      </c>
      <c r="Q1151" s="837">
        <v>0.89473684210526316</v>
      </c>
      <c r="R1151" s="832">
        <v>17</v>
      </c>
      <c r="S1151" s="837">
        <v>0.89473684210526316</v>
      </c>
      <c r="T1151" s="836">
        <v>17</v>
      </c>
      <c r="U1151" s="838">
        <v>0.89473684210526316</v>
      </c>
    </row>
    <row r="1152" spans="1:21" ht="14.4" customHeight="1" x14ac:dyDescent="0.3">
      <c r="A1152" s="831">
        <v>13</v>
      </c>
      <c r="B1152" s="832" t="s">
        <v>1257</v>
      </c>
      <c r="C1152" s="832" t="s">
        <v>1267</v>
      </c>
      <c r="D1152" s="833" t="s">
        <v>2505</v>
      </c>
      <c r="E1152" s="834" t="s">
        <v>1275</v>
      </c>
      <c r="F1152" s="832" t="s">
        <v>1258</v>
      </c>
      <c r="G1152" s="832" t="s">
        <v>1382</v>
      </c>
      <c r="H1152" s="832" t="s">
        <v>586</v>
      </c>
      <c r="I1152" s="832" t="s">
        <v>1383</v>
      </c>
      <c r="J1152" s="832" t="s">
        <v>1384</v>
      </c>
      <c r="K1152" s="832" t="s">
        <v>1385</v>
      </c>
      <c r="L1152" s="835">
        <v>121.07</v>
      </c>
      <c r="M1152" s="835">
        <v>121.07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13</v>
      </c>
      <c r="B1153" s="832" t="s">
        <v>1257</v>
      </c>
      <c r="C1153" s="832" t="s">
        <v>1267</v>
      </c>
      <c r="D1153" s="833" t="s">
        <v>2505</v>
      </c>
      <c r="E1153" s="834" t="s">
        <v>1275</v>
      </c>
      <c r="F1153" s="832" t="s">
        <v>1258</v>
      </c>
      <c r="G1153" s="832" t="s">
        <v>1478</v>
      </c>
      <c r="H1153" s="832" t="s">
        <v>586</v>
      </c>
      <c r="I1153" s="832" t="s">
        <v>1479</v>
      </c>
      <c r="J1153" s="832" t="s">
        <v>973</v>
      </c>
      <c r="K1153" s="832" t="s">
        <v>1480</v>
      </c>
      <c r="L1153" s="835">
        <v>42.14</v>
      </c>
      <c r="M1153" s="835">
        <v>84.28</v>
      </c>
      <c r="N1153" s="832">
        <v>2</v>
      </c>
      <c r="O1153" s="836">
        <v>2</v>
      </c>
      <c r="P1153" s="835">
        <v>42.14</v>
      </c>
      <c r="Q1153" s="837">
        <v>0.5</v>
      </c>
      <c r="R1153" s="832">
        <v>1</v>
      </c>
      <c r="S1153" s="837">
        <v>0.5</v>
      </c>
      <c r="T1153" s="836">
        <v>1</v>
      </c>
      <c r="U1153" s="838">
        <v>0.5</v>
      </c>
    </row>
    <row r="1154" spans="1:21" ht="14.4" customHeight="1" x14ac:dyDescent="0.3">
      <c r="A1154" s="831">
        <v>13</v>
      </c>
      <c r="B1154" s="832" t="s">
        <v>1257</v>
      </c>
      <c r="C1154" s="832" t="s">
        <v>1267</v>
      </c>
      <c r="D1154" s="833" t="s">
        <v>2505</v>
      </c>
      <c r="E1154" s="834" t="s">
        <v>1275</v>
      </c>
      <c r="F1154" s="832" t="s">
        <v>1258</v>
      </c>
      <c r="G1154" s="832" t="s">
        <v>1478</v>
      </c>
      <c r="H1154" s="832" t="s">
        <v>586</v>
      </c>
      <c r="I1154" s="832" t="s">
        <v>1481</v>
      </c>
      <c r="J1154" s="832" t="s">
        <v>1024</v>
      </c>
      <c r="K1154" s="832" t="s">
        <v>1482</v>
      </c>
      <c r="L1154" s="835">
        <v>89.91</v>
      </c>
      <c r="M1154" s="835">
        <v>359.64</v>
      </c>
      <c r="N1154" s="832">
        <v>4</v>
      </c>
      <c r="O1154" s="836">
        <v>3</v>
      </c>
      <c r="P1154" s="835">
        <v>359.64</v>
      </c>
      <c r="Q1154" s="837">
        <v>1</v>
      </c>
      <c r="R1154" s="832">
        <v>4</v>
      </c>
      <c r="S1154" s="837">
        <v>1</v>
      </c>
      <c r="T1154" s="836">
        <v>3</v>
      </c>
      <c r="U1154" s="838">
        <v>1</v>
      </c>
    </row>
    <row r="1155" spans="1:21" ht="14.4" customHeight="1" x14ac:dyDescent="0.3">
      <c r="A1155" s="831">
        <v>13</v>
      </c>
      <c r="B1155" s="832" t="s">
        <v>1257</v>
      </c>
      <c r="C1155" s="832" t="s">
        <v>1267</v>
      </c>
      <c r="D1155" s="833" t="s">
        <v>2505</v>
      </c>
      <c r="E1155" s="834" t="s">
        <v>1275</v>
      </c>
      <c r="F1155" s="832" t="s">
        <v>1258</v>
      </c>
      <c r="G1155" s="832" t="s">
        <v>1386</v>
      </c>
      <c r="H1155" s="832" t="s">
        <v>586</v>
      </c>
      <c r="I1155" s="832" t="s">
        <v>1483</v>
      </c>
      <c r="J1155" s="832" t="s">
        <v>1388</v>
      </c>
      <c r="K1155" s="832" t="s">
        <v>1389</v>
      </c>
      <c r="L1155" s="835">
        <v>111.72</v>
      </c>
      <c r="M1155" s="835">
        <v>111.72</v>
      </c>
      <c r="N1155" s="832">
        <v>1</v>
      </c>
      <c r="O1155" s="836">
        <v>1</v>
      </c>
      <c r="P1155" s="835">
        <v>111.72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13</v>
      </c>
      <c r="B1156" s="832" t="s">
        <v>1257</v>
      </c>
      <c r="C1156" s="832" t="s">
        <v>1267</v>
      </c>
      <c r="D1156" s="833" t="s">
        <v>2505</v>
      </c>
      <c r="E1156" s="834" t="s">
        <v>1275</v>
      </c>
      <c r="F1156" s="832" t="s">
        <v>1258</v>
      </c>
      <c r="G1156" s="832" t="s">
        <v>1800</v>
      </c>
      <c r="H1156" s="832" t="s">
        <v>586</v>
      </c>
      <c r="I1156" s="832" t="s">
        <v>1803</v>
      </c>
      <c r="J1156" s="832" t="s">
        <v>1804</v>
      </c>
      <c r="K1156" s="832" t="s">
        <v>1805</v>
      </c>
      <c r="L1156" s="835">
        <v>97.96</v>
      </c>
      <c r="M1156" s="835">
        <v>195.92</v>
      </c>
      <c r="N1156" s="832">
        <v>2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13</v>
      </c>
      <c r="B1157" s="832" t="s">
        <v>1257</v>
      </c>
      <c r="C1157" s="832" t="s">
        <v>1267</v>
      </c>
      <c r="D1157" s="833" t="s">
        <v>2505</v>
      </c>
      <c r="E1157" s="834" t="s">
        <v>1275</v>
      </c>
      <c r="F1157" s="832" t="s">
        <v>1258</v>
      </c>
      <c r="G1157" s="832" t="s">
        <v>1394</v>
      </c>
      <c r="H1157" s="832" t="s">
        <v>651</v>
      </c>
      <c r="I1157" s="832" t="s">
        <v>1395</v>
      </c>
      <c r="J1157" s="832" t="s">
        <v>1396</v>
      </c>
      <c r="K1157" s="832" t="s">
        <v>1397</v>
      </c>
      <c r="L1157" s="835">
        <v>141.25</v>
      </c>
      <c r="M1157" s="835">
        <v>706.25</v>
      </c>
      <c r="N1157" s="832">
        <v>5</v>
      </c>
      <c r="O1157" s="836">
        <v>3.5</v>
      </c>
      <c r="P1157" s="835">
        <v>706.25</v>
      </c>
      <c r="Q1157" s="837">
        <v>1</v>
      </c>
      <c r="R1157" s="832">
        <v>5</v>
      </c>
      <c r="S1157" s="837">
        <v>1</v>
      </c>
      <c r="T1157" s="836">
        <v>3.5</v>
      </c>
      <c r="U1157" s="838">
        <v>1</v>
      </c>
    </row>
    <row r="1158" spans="1:21" ht="14.4" customHeight="1" x14ac:dyDescent="0.3">
      <c r="A1158" s="831">
        <v>13</v>
      </c>
      <c r="B1158" s="832" t="s">
        <v>1257</v>
      </c>
      <c r="C1158" s="832" t="s">
        <v>1267</v>
      </c>
      <c r="D1158" s="833" t="s">
        <v>2505</v>
      </c>
      <c r="E1158" s="834" t="s">
        <v>1275</v>
      </c>
      <c r="F1158" s="832" t="s">
        <v>1258</v>
      </c>
      <c r="G1158" s="832" t="s">
        <v>1402</v>
      </c>
      <c r="H1158" s="832" t="s">
        <v>586</v>
      </c>
      <c r="I1158" s="832" t="s">
        <v>1769</v>
      </c>
      <c r="J1158" s="832" t="s">
        <v>745</v>
      </c>
      <c r="K1158" s="832" t="s">
        <v>1770</v>
      </c>
      <c r="L1158" s="835">
        <v>103.67</v>
      </c>
      <c r="M1158" s="835">
        <v>207.34</v>
      </c>
      <c r="N1158" s="832">
        <v>2</v>
      </c>
      <c r="O1158" s="836">
        <v>1</v>
      </c>
      <c r="P1158" s="835">
        <v>207.34</v>
      </c>
      <c r="Q1158" s="837">
        <v>1</v>
      </c>
      <c r="R1158" s="832">
        <v>2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13</v>
      </c>
      <c r="B1159" s="832" t="s">
        <v>1257</v>
      </c>
      <c r="C1159" s="832" t="s">
        <v>1267</v>
      </c>
      <c r="D1159" s="833" t="s">
        <v>2505</v>
      </c>
      <c r="E1159" s="834" t="s">
        <v>1275</v>
      </c>
      <c r="F1159" s="832" t="s">
        <v>1258</v>
      </c>
      <c r="G1159" s="832" t="s">
        <v>1402</v>
      </c>
      <c r="H1159" s="832" t="s">
        <v>586</v>
      </c>
      <c r="I1159" s="832" t="s">
        <v>1503</v>
      </c>
      <c r="J1159" s="832" t="s">
        <v>745</v>
      </c>
      <c r="K1159" s="832" t="s">
        <v>1504</v>
      </c>
      <c r="L1159" s="835">
        <v>16.12</v>
      </c>
      <c r="M1159" s="835">
        <v>32.24</v>
      </c>
      <c r="N1159" s="832">
        <v>2</v>
      </c>
      <c r="O1159" s="836">
        <v>1</v>
      </c>
      <c r="P1159" s="835">
        <v>32.24</v>
      </c>
      <c r="Q1159" s="837">
        <v>1</v>
      </c>
      <c r="R1159" s="832">
        <v>2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13</v>
      </c>
      <c r="B1160" s="832" t="s">
        <v>1257</v>
      </c>
      <c r="C1160" s="832" t="s">
        <v>1267</v>
      </c>
      <c r="D1160" s="833" t="s">
        <v>2505</v>
      </c>
      <c r="E1160" s="834" t="s">
        <v>1275</v>
      </c>
      <c r="F1160" s="832" t="s">
        <v>1258</v>
      </c>
      <c r="G1160" s="832" t="s">
        <v>1402</v>
      </c>
      <c r="H1160" s="832" t="s">
        <v>586</v>
      </c>
      <c r="I1160" s="832" t="s">
        <v>1808</v>
      </c>
      <c r="J1160" s="832" t="s">
        <v>1809</v>
      </c>
      <c r="K1160" s="832" t="s">
        <v>1810</v>
      </c>
      <c r="L1160" s="835">
        <v>115.18</v>
      </c>
      <c r="M1160" s="835">
        <v>115.18</v>
      </c>
      <c r="N1160" s="832">
        <v>1</v>
      </c>
      <c r="O1160" s="836">
        <v>1</v>
      </c>
      <c r="P1160" s="835">
        <v>115.18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13</v>
      </c>
      <c r="B1161" s="832" t="s">
        <v>1257</v>
      </c>
      <c r="C1161" s="832" t="s">
        <v>1267</v>
      </c>
      <c r="D1161" s="833" t="s">
        <v>2505</v>
      </c>
      <c r="E1161" s="834" t="s">
        <v>1275</v>
      </c>
      <c r="F1161" s="832" t="s">
        <v>1258</v>
      </c>
      <c r="G1161" s="832" t="s">
        <v>1516</v>
      </c>
      <c r="H1161" s="832" t="s">
        <v>586</v>
      </c>
      <c r="I1161" s="832" t="s">
        <v>1520</v>
      </c>
      <c r="J1161" s="832" t="s">
        <v>1518</v>
      </c>
      <c r="K1161" s="832" t="s">
        <v>1521</v>
      </c>
      <c r="L1161" s="835">
        <v>87.67</v>
      </c>
      <c r="M1161" s="835">
        <v>175.34</v>
      </c>
      <c r="N1161" s="832">
        <v>2</v>
      </c>
      <c r="O1161" s="836">
        <v>1</v>
      </c>
      <c r="P1161" s="835">
        <v>175.34</v>
      </c>
      <c r="Q1161" s="837">
        <v>1</v>
      </c>
      <c r="R1161" s="832">
        <v>2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13</v>
      </c>
      <c r="B1162" s="832" t="s">
        <v>1257</v>
      </c>
      <c r="C1162" s="832" t="s">
        <v>1267</v>
      </c>
      <c r="D1162" s="833" t="s">
        <v>2505</v>
      </c>
      <c r="E1162" s="834" t="s">
        <v>1275</v>
      </c>
      <c r="F1162" s="832" t="s">
        <v>1258</v>
      </c>
      <c r="G1162" s="832" t="s">
        <v>1522</v>
      </c>
      <c r="H1162" s="832" t="s">
        <v>586</v>
      </c>
      <c r="I1162" s="832" t="s">
        <v>1811</v>
      </c>
      <c r="J1162" s="832" t="s">
        <v>664</v>
      </c>
      <c r="K1162" s="832" t="s">
        <v>1812</v>
      </c>
      <c r="L1162" s="835">
        <v>0</v>
      </c>
      <c r="M1162" s="835">
        <v>0</v>
      </c>
      <c r="N1162" s="832">
        <v>8</v>
      </c>
      <c r="O1162" s="836">
        <v>5</v>
      </c>
      <c r="P1162" s="835">
        <v>0</v>
      </c>
      <c r="Q1162" s="837"/>
      <c r="R1162" s="832">
        <v>8</v>
      </c>
      <c r="S1162" s="837">
        <v>1</v>
      </c>
      <c r="T1162" s="836">
        <v>5</v>
      </c>
      <c r="U1162" s="838">
        <v>1</v>
      </c>
    </row>
    <row r="1163" spans="1:21" ht="14.4" customHeight="1" x14ac:dyDescent="0.3">
      <c r="A1163" s="831">
        <v>13</v>
      </c>
      <c r="B1163" s="832" t="s">
        <v>1257</v>
      </c>
      <c r="C1163" s="832" t="s">
        <v>1267</v>
      </c>
      <c r="D1163" s="833" t="s">
        <v>2505</v>
      </c>
      <c r="E1163" s="834" t="s">
        <v>1275</v>
      </c>
      <c r="F1163" s="832" t="s">
        <v>1258</v>
      </c>
      <c r="G1163" s="832" t="s">
        <v>1522</v>
      </c>
      <c r="H1163" s="832" t="s">
        <v>586</v>
      </c>
      <c r="I1163" s="832" t="s">
        <v>1629</v>
      </c>
      <c r="J1163" s="832" t="s">
        <v>664</v>
      </c>
      <c r="K1163" s="832" t="s">
        <v>1630</v>
      </c>
      <c r="L1163" s="835">
        <v>0</v>
      </c>
      <c r="M1163" s="835">
        <v>0</v>
      </c>
      <c r="N1163" s="832">
        <v>2</v>
      </c>
      <c r="O1163" s="836">
        <v>1.5</v>
      </c>
      <c r="P1163" s="835">
        <v>0</v>
      </c>
      <c r="Q1163" s="837"/>
      <c r="R1163" s="832">
        <v>2</v>
      </c>
      <c r="S1163" s="837">
        <v>1</v>
      </c>
      <c r="T1163" s="836">
        <v>1.5</v>
      </c>
      <c r="U1163" s="838">
        <v>1</v>
      </c>
    </row>
    <row r="1164" spans="1:21" ht="14.4" customHeight="1" x14ac:dyDescent="0.3">
      <c r="A1164" s="831">
        <v>13</v>
      </c>
      <c r="B1164" s="832" t="s">
        <v>1257</v>
      </c>
      <c r="C1164" s="832" t="s">
        <v>1267</v>
      </c>
      <c r="D1164" s="833" t="s">
        <v>2505</v>
      </c>
      <c r="E1164" s="834" t="s">
        <v>1275</v>
      </c>
      <c r="F1164" s="832" t="s">
        <v>1258</v>
      </c>
      <c r="G1164" s="832" t="s">
        <v>1634</v>
      </c>
      <c r="H1164" s="832" t="s">
        <v>651</v>
      </c>
      <c r="I1164" s="832" t="s">
        <v>1187</v>
      </c>
      <c r="J1164" s="832" t="s">
        <v>826</v>
      </c>
      <c r="K1164" s="832" t="s">
        <v>828</v>
      </c>
      <c r="L1164" s="835">
        <v>0</v>
      </c>
      <c r="M1164" s="835">
        <v>0</v>
      </c>
      <c r="N1164" s="832">
        <v>6</v>
      </c>
      <c r="O1164" s="836">
        <v>5.5</v>
      </c>
      <c r="P1164" s="835">
        <v>0</v>
      </c>
      <c r="Q1164" s="837"/>
      <c r="R1164" s="832">
        <v>6</v>
      </c>
      <c r="S1164" s="837">
        <v>1</v>
      </c>
      <c r="T1164" s="836">
        <v>5.5</v>
      </c>
      <c r="U1164" s="838">
        <v>1</v>
      </c>
    </row>
    <row r="1165" spans="1:21" ht="14.4" customHeight="1" x14ac:dyDescent="0.3">
      <c r="A1165" s="831">
        <v>13</v>
      </c>
      <c r="B1165" s="832" t="s">
        <v>1257</v>
      </c>
      <c r="C1165" s="832" t="s">
        <v>1267</v>
      </c>
      <c r="D1165" s="833" t="s">
        <v>2505</v>
      </c>
      <c r="E1165" s="834" t="s">
        <v>1275</v>
      </c>
      <c r="F1165" s="832" t="s">
        <v>1258</v>
      </c>
      <c r="G1165" s="832" t="s">
        <v>1415</v>
      </c>
      <c r="H1165" s="832" t="s">
        <v>651</v>
      </c>
      <c r="I1165" s="832" t="s">
        <v>1221</v>
      </c>
      <c r="J1165" s="832" t="s">
        <v>655</v>
      </c>
      <c r="K1165" s="832" t="s">
        <v>1222</v>
      </c>
      <c r="L1165" s="835">
        <v>0</v>
      </c>
      <c r="M1165" s="835">
        <v>0</v>
      </c>
      <c r="N1165" s="832">
        <v>1</v>
      </c>
      <c r="O1165" s="836">
        <v>1</v>
      </c>
      <c r="P1165" s="835">
        <v>0</v>
      </c>
      <c r="Q1165" s="837"/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13</v>
      </c>
      <c r="B1166" s="832" t="s">
        <v>1257</v>
      </c>
      <c r="C1166" s="832" t="s">
        <v>1267</v>
      </c>
      <c r="D1166" s="833" t="s">
        <v>2505</v>
      </c>
      <c r="E1166" s="834" t="s">
        <v>1275</v>
      </c>
      <c r="F1166" s="832" t="s">
        <v>1258</v>
      </c>
      <c r="G1166" s="832" t="s">
        <v>1420</v>
      </c>
      <c r="H1166" s="832" t="s">
        <v>651</v>
      </c>
      <c r="I1166" s="832" t="s">
        <v>1421</v>
      </c>
      <c r="J1166" s="832" t="s">
        <v>952</v>
      </c>
      <c r="K1166" s="832" t="s">
        <v>1422</v>
      </c>
      <c r="L1166" s="835">
        <v>154.36000000000001</v>
      </c>
      <c r="M1166" s="835">
        <v>3087.2000000000012</v>
      </c>
      <c r="N1166" s="832">
        <v>20</v>
      </c>
      <c r="O1166" s="836">
        <v>18</v>
      </c>
      <c r="P1166" s="835">
        <v>2624.1200000000013</v>
      </c>
      <c r="Q1166" s="837">
        <v>0.85000000000000009</v>
      </c>
      <c r="R1166" s="832">
        <v>17</v>
      </c>
      <c r="S1166" s="837">
        <v>0.85</v>
      </c>
      <c r="T1166" s="836">
        <v>15</v>
      </c>
      <c r="U1166" s="838">
        <v>0.83333333333333337</v>
      </c>
    </row>
    <row r="1167" spans="1:21" ht="14.4" customHeight="1" x14ac:dyDescent="0.3">
      <c r="A1167" s="831">
        <v>13</v>
      </c>
      <c r="B1167" s="832" t="s">
        <v>1257</v>
      </c>
      <c r="C1167" s="832" t="s">
        <v>1267</v>
      </c>
      <c r="D1167" s="833" t="s">
        <v>2505</v>
      </c>
      <c r="E1167" s="834" t="s">
        <v>1275</v>
      </c>
      <c r="F1167" s="832" t="s">
        <v>1258</v>
      </c>
      <c r="G1167" s="832" t="s">
        <v>1420</v>
      </c>
      <c r="H1167" s="832" t="s">
        <v>651</v>
      </c>
      <c r="I1167" s="832" t="s">
        <v>2206</v>
      </c>
      <c r="J1167" s="832" t="s">
        <v>2207</v>
      </c>
      <c r="K1167" s="832" t="s">
        <v>2208</v>
      </c>
      <c r="L1167" s="835">
        <v>149.52000000000001</v>
      </c>
      <c r="M1167" s="835">
        <v>448.56000000000006</v>
      </c>
      <c r="N1167" s="832">
        <v>3</v>
      </c>
      <c r="O1167" s="836">
        <v>3</v>
      </c>
      <c r="P1167" s="835">
        <v>299.04000000000002</v>
      </c>
      <c r="Q1167" s="837">
        <v>0.66666666666666663</v>
      </c>
      <c r="R1167" s="832">
        <v>2</v>
      </c>
      <c r="S1167" s="837">
        <v>0.66666666666666663</v>
      </c>
      <c r="T1167" s="836">
        <v>2</v>
      </c>
      <c r="U1167" s="838">
        <v>0.66666666666666663</v>
      </c>
    </row>
    <row r="1168" spans="1:21" ht="14.4" customHeight="1" x14ac:dyDescent="0.3">
      <c r="A1168" s="831">
        <v>13</v>
      </c>
      <c r="B1168" s="832" t="s">
        <v>1257</v>
      </c>
      <c r="C1168" s="832" t="s">
        <v>1267</v>
      </c>
      <c r="D1168" s="833" t="s">
        <v>2505</v>
      </c>
      <c r="E1168" s="834" t="s">
        <v>1275</v>
      </c>
      <c r="F1168" s="832" t="s">
        <v>1258</v>
      </c>
      <c r="G1168" s="832" t="s">
        <v>1420</v>
      </c>
      <c r="H1168" s="832" t="s">
        <v>651</v>
      </c>
      <c r="I1168" s="832" t="s">
        <v>1423</v>
      </c>
      <c r="J1168" s="832" t="s">
        <v>1424</v>
      </c>
      <c r="K1168" s="832" t="s">
        <v>1425</v>
      </c>
      <c r="L1168" s="835">
        <v>75.73</v>
      </c>
      <c r="M1168" s="835">
        <v>1287.4100000000001</v>
      </c>
      <c r="N1168" s="832">
        <v>17</v>
      </c>
      <c r="O1168" s="836">
        <v>15.5</v>
      </c>
      <c r="P1168" s="835">
        <v>984.49000000000012</v>
      </c>
      <c r="Q1168" s="837">
        <v>0.76470588235294124</v>
      </c>
      <c r="R1168" s="832">
        <v>13</v>
      </c>
      <c r="S1168" s="837">
        <v>0.76470588235294112</v>
      </c>
      <c r="T1168" s="836">
        <v>11.5</v>
      </c>
      <c r="U1168" s="838">
        <v>0.74193548387096775</v>
      </c>
    </row>
    <row r="1169" spans="1:21" ht="14.4" customHeight="1" x14ac:dyDescent="0.3">
      <c r="A1169" s="831">
        <v>13</v>
      </c>
      <c r="B1169" s="832" t="s">
        <v>1257</v>
      </c>
      <c r="C1169" s="832" t="s">
        <v>1267</v>
      </c>
      <c r="D1169" s="833" t="s">
        <v>2505</v>
      </c>
      <c r="E1169" s="834" t="s">
        <v>1275</v>
      </c>
      <c r="F1169" s="832" t="s">
        <v>1258</v>
      </c>
      <c r="G1169" s="832" t="s">
        <v>1420</v>
      </c>
      <c r="H1169" s="832" t="s">
        <v>586</v>
      </c>
      <c r="I1169" s="832" t="s">
        <v>1426</v>
      </c>
      <c r="J1169" s="832" t="s">
        <v>952</v>
      </c>
      <c r="K1169" s="832" t="s">
        <v>1422</v>
      </c>
      <c r="L1169" s="835">
        <v>154.36000000000001</v>
      </c>
      <c r="M1169" s="835">
        <v>154.36000000000001</v>
      </c>
      <c r="N1169" s="832">
        <v>1</v>
      </c>
      <c r="O1169" s="836">
        <v>1</v>
      </c>
      <c r="P1169" s="835">
        <v>154.36000000000001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13</v>
      </c>
      <c r="B1170" s="832" t="s">
        <v>1257</v>
      </c>
      <c r="C1170" s="832" t="s">
        <v>1267</v>
      </c>
      <c r="D1170" s="833" t="s">
        <v>2505</v>
      </c>
      <c r="E1170" s="834" t="s">
        <v>1275</v>
      </c>
      <c r="F1170" s="832" t="s">
        <v>1258</v>
      </c>
      <c r="G1170" s="832" t="s">
        <v>1420</v>
      </c>
      <c r="H1170" s="832" t="s">
        <v>586</v>
      </c>
      <c r="I1170" s="832" t="s">
        <v>1427</v>
      </c>
      <c r="J1170" s="832" t="s">
        <v>952</v>
      </c>
      <c r="K1170" s="832" t="s">
        <v>1422</v>
      </c>
      <c r="L1170" s="835">
        <v>154.36000000000001</v>
      </c>
      <c r="M1170" s="835">
        <v>154.36000000000001</v>
      </c>
      <c r="N1170" s="832">
        <v>1</v>
      </c>
      <c r="O1170" s="836">
        <v>1</v>
      </c>
      <c r="P1170" s="835">
        <v>154.36000000000001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13</v>
      </c>
      <c r="B1171" s="832" t="s">
        <v>1257</v>
      </c>
      <c r="C1171" s="832" t="s">
        <v>1267</v>
      </c>
      <c r="D1171" s="833" t="s">
        <v>2505</v>
      </c>
      <c r="E1171" s="834" t="s">
        <v>1275</v>
      </c>
      <c r="F1171" s="832" t="s">
        <v>1258</v>
      </c>
      <c r="G1171" s="832" t="s">
        <v>1420</v>
      </c>
      <c r="H1171" s="832" t="s">
        <v>586</v>
      </c>
      <c r="I1171" s="832" t="s">
        <v>2376</v>
      </c>
      <c r="J1171" s="832" t="s">
        <v>2377</v>
      </c>
      <c r="K1171" s="832" t="s">
        <v>1422</v>
      </c>
      <c r="L1171" s="835">
        <v>154.36000000000001</v>
      </c>
      <c r="M1171" s="835">
        <v>308.72000000000003</v>
      </c>
      <c r="N1171" s="832">
        <v>2</v>
      </c>
      <c r="O1171" s="836">
        <v>2</v>
      </c>
      <c r="P1171" s="835">
        <v>308.72000000000003</v>
      </c>
      <c r="Q1171" s="837">
        <v>1</v>
      </c>
      <c r="R1171" s="832">
        <v>2</v>
      </c>
      <c r="S1171" s="837">
        <v>1</v>
      </c>
      <c r="T1171" s="836">
        <v>2</v>
      </c>
      <c r="U1171" s="838">
        <v>1</v>
      </c>
    </row>
    <row r="1172" spans="1:21" ht="14.4" customHeight="1" x14ac:dyDescent="0.3">
      <c r="A1172" s="831">
        <v>13</v>
      </c>
      <c r="B1172" s="832" t="s">
        <v>1257</v>
      </c>
      <c r="C1172" s="832" t="s">
        <v>1267</v>
      </c>
      <c r="D1172" s="833" t="s">
        <v>2505</v>
      </c>
      <c r="E1172" s="834" t="s">
        <v>1279</v>
      </c>
      <c r="F1172" s="832" t="s">
        <v>1258</v>
      </c>
      <c r="G1172" s="832" t="s">
        <v>1360</v>
      </c>
      <c r="H1172" s="832" t="s">
        <v>586</v>
      </c>
      <c r="I1172" s="832" t="s">
        <v>1363</v>
      </c>
      <c r="J1172" s="832" t="s">
        <v>840</v>
      </c>
      <c r="K1172" s="832" t="s">
        <v>1364</v>
      </c>
      <c r="L1172" s="835">
        <v>147.85</v>
      </c>
      <c r="M1172" s="835">
        <v>147.85</v>
      </c>
      <c r="N1172" s="832">
        <v>1</v>
      </c>
      <c r="O1172" s="836">
        <v>1</v>
      </c>
      <c r="P1172" s="835">
        <v>147.85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13</v>
      </c>
      <c r="B1173" s="832" t="s">
        <v>1257</v>
      </c>
      <c r="C1173" s="832" t="s">
        <v>1267</v>
      </c>
      <c r="D1173" s="833" t="s">
        <v>2505</v>
      </c>
      <c r="E1173" s="834" t="s">
        <v>1282</v>
      </c>
      <c r="F1173" s="832" t="s">
        <v>1258</v>
      </c>
      <c r="G1173" s="832" t="s">
        <v>1304</v>
      </c>
      <c r="H1173" s="832" t="s">
        <v>651</v>
      </c>
      <c r="I1173" s="832" t="s">
        <v>1305</v>
      </c>
      <c r="J1173" s="832" t="s">
        <v>1306</v>
      </c>
      <c r="K1173" s="832" t="s">
        <v>1307</v>
      </c>
      <c r="L1173" s="835">
        <v>119.7</v>
      </c>
      <c r="M1173" s="835">
        <v>598.5</v>
      </c>
      <c r="N1173" s="832">
        <v>5</v>
      </c>
      <c r="O1173" s="836">
        <v>2</v>
      </c>
      <c r="P1173" s="835">
        <v>598.5</v>
      </c>
      <c r="Q1173" s="837">
        <v>1</v>
      </c>
      <c r="R1173" s="832">
        <v>5</v>
      </c>
      <c r="S1173" s="837">
        <v>1</v>
      </c>
      <c r="T1173" s="836">
        <v>2</v>
      </c>
      <c r="U1173" s="838">
        <v>1</v>
      </c>
    </row>
    <row r="1174" spans="1:21" ht="14.4" customHeight="1" x14ac:dyDescent="0.3">
      <c r="A1174" s="831">
        <v>13</v>
      </c>
      <c r="B1174" s="832" t="s">
        <v>1257</v>
      </c>
      <c r="C1174" s="832" t="s">
        <v>1267</v>
      </c>
      <c r="D1174" s="833" t="s">
        <v>2505</v>
      </c>
      <c r="E1174" s="834" t="s">
        <v>1282</v>
      </c>
      <c r="F1174" s="832" t="s">
        <v>1258</v>
      </c>
      <c r="G1174" s="832" t="s">
        <v>1324</v>
      </c>
      <c r="H1174" s="832" t="s">
        <v>586</v>
      </c>
      <c r="I1174" s="832" t="s">
        <v>1909</v>
      </c>
      <c r="J1174" s="832" t="s">
        <v>1910</v>
      </c>
      <c r="K1174" s="832" t="s">
        <v>1911</v>
      </c>
      <c r="L1174" s="835">
        <v>102.31</v>
      </c>
      <c r="M1174" s="835">
        <v>102.31</v>
      </c>
      <c r="N1174" s="832">
        <v>1</v>
      </c>
      <c r="O1174" s="836">
        <v>1</v>
      </c>
      <c r="P1174" s="835">
        <v>102.31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13</v>
      </c>
      <c r="B1175" s="832" t="s">
        <v>1257</v>
      </c>
      <c r="C1175" s="832" t="s">
        <v>1267</v>
      </c>
      <c r="D1175" s="833" t="s">
        <v>2505</v>
      </c>
      <c r="E1175" s="834" t="s">
        <v>1282</v>
      </c>
      <c r="F1175" s="832" t="s">
        <v>1258</v>
      </c>
      <c r="G1175" s="832" t="s">
        <v>1328</v>
      </c>
      <c r="H1175" s="832" t="s">
        <v>586</v>
      </c>
      <c r="I1175" s="832" t="s">
        <v>1826</v>
      </c>
      <c r="J1175" s="832" t="s">
        <v>1582</v>
      </c>
      <c r="K1175" s="832" t="s">
        <v>1149</v>
      </c>
      <c r="L1175" s="835">
        <v>170.52</v>
      </c>
      <c r="M1175" s="835">
        <v>1023.1200000000001</v>
      </c>
      <c r="N1175" s="832">
        <v>6</v>
      </c>
      <c r="O1175" s="836">
        <v>2</v>
      </c>
      <c r="P1175" s="835">
        <v>1023.1200000000001</v>
      </c>
      <c r="Q1175" s="837">
        <v>1</v>
      </c>
      <c r="R1175" s="832">
        <v>6</v>
      </c>
      <c r="S1175" s="837">
        <v>1</v>
      </c>
      <c r="T1175" s="836">
        <v>2</v>
      </c>
      <c r="U1175" s="838">
        <v>1</v>
      </c>
    </row>
    <row r="1176" spans="1:21" ht="14.4" customHeight="1" x14ac:dyDescent="0.3">
      <c r="A1176" s="831">
        <v>13</v>
      </c>
      <c r="B1176" s="832" t="s">
        <v>1257</v>
      </c>
      <c r="C1176" s="832" t="s">
        <v>1267</v>
      </c>
      <c r="D1176" s="833" t="s">
        <v>2505</v>
      </c>
      <c r="E1176" s="834" t="s">
        <v>1282</v>
      </c>
      <c r="F1176" s="832" t="s">
        <v>1258</v>
      </c>
      <c r="G1176" s="832" t="s">
        <v>1328</v>
      </c>
      <c r="H1176" s="832" t="s">
        <v>586</v>
      </c>
      <c r="I1176" s="832" t="s">
        <v>1829</v>
      </c>
      <c r="J1176" s="832" t="s">
        <v>1582</v>
      </c>
      <c r="K1176" s="832" t="s">
        <v>1149</v>
      </c>
      <c r="L1176" s="835">
        <v>170.52</v>
      </c>
      <c r="M1176" s="835">
        <v>341.04</v>
      </c>
      <c r="N1176" s="832">
        <v>2</v>
      </c>
      <c r="O1176" s="836">
        <v>0.5</v>
      </c>
      <c r="P1176" s="835">
        <v>341.04</v>
      </c>
      <c r="Q1176" s="837">
        <v>1</v>
      </c>
      <c r="R1176" s="832">
        <v>2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13</v>
      </c>
      <c r="B1177" s="832" t="s">
        <v>1257</v>
      </c>
      <c r="C1177" s="832" t="s">
        <v>1267</v>
      </c>
      <c r="D1177" s="833" t="s">
        <v>2505</v>
      </c>
      <c r="E1177" s="834" t="s">
        <v>1282</v>
      </c>
      <c r="F1177" s="832" t="s">
        <v>1258</v>
      </c>
      <c r="G1177" s="832" t="s">
        <v>1328</v>
      </c>
      <c r="H1177" s="832" t="s">
        <v>586</v>
      </c>
      <c r="I1177" s="832" t="s">
        <v>2378</v>
      </c>
      <c r="J1177" s="832" t="s">
        <v>1582</v>
      </c>
      <c r="K1177" s="832" t="s">
        <v>1583</v>
      </c>
      <c r="L1177" s="835">
        <v>42.63</v>
      </c>
      <c r="M1177" s="835">
        <v>85.26</v>
      </c>
      <c r="N1177" s="832">
        <v>2</v>
      </c>
      <c r="O1177" s="836">
        <v>2</v>
      </c>
      <c r="P1177" s="835">
        <v>42.63</v>
      </c>
      <c r="Q1177" s="837">
        <v>0.5</v>
      </c>
      <c r="R1177" s="832">
        <v>1</v>
      </c>
      <c r="S1177" s="837">
        <v>0.5</v>
      </c>
      <c r="T1177" s="836">
        <v>1</v>
      </c>
      <c r="U1177" s="838">
        <v>0.5</v>
      </c>
    </row>
    <row r="1178" spans="1:21" ht="14.4" customHeight="1" x14ac:dyDescent="0.3">
      <c r="A1178" s="831">
        <v>13</v>
      </c>
      <c r="B1178" s="832" t="s">
        <v>1257</v>
      </c>
      <c r="C1178" s="832" t="s">
        <v>1267</v>
      </c>
      <c r="D1178" s="833" t="s">
        <v>2505</v>
      </c>
      <c r="E1178" s="834" t="s">
        <v>1282</v>
      </c>
      <c r="F1178" s="832" t="s">
        <v>1258</v>
      </c>
      <c r="G1178" s="832" t="s">
        <v>1328</v>
      </c>
      <c r="H1178" s="832" t="s">
        <v>586</v>
      </c>
      <c r="I1178" s="832" t="s">
        <v>2379</v>
      </c>
      <c r="J1178" s="832" t="s">
        <v>1582</v>
      </c>
      <c r="K1178" s="832" t="s">
        <v>1389</v>
      </c>
      <c r="L1178" s="835">
        <v>238.72</v>
      </c>
      <c r="M1178" s="835">
        <v>1432.32</v>
      </c>
      <c r="N1178" s="832">
        <v>6</v>
      </c>
      <c r="O1178" s="836">
        <v>3</v>
      </c>
      <c r="P1178" s="835">
        <v>954.88</v>
      </c>
      <c r="Q1178" s="837">
        <v>0.66666666666666674</v>
      </c>
      <c r="R1178" s="832">
        <v>4</v>
      </c>
      <c r="S1178" s="837">
        <v>0.66666666666666663</v>
      </c>
      <c r="T1178" s="836">
        <v>2</v>
      </c>
      <c r="U1178" s="838">
        <v>0.66666666666666663</v>
      </c>
    </row>
    <row r="1179" spans="1:21" ht="14.4" customHeight="1" x14ac:dyDescent="0.3">
      <c r="A1179" s="831">
        <v>13</v>
      </c>
      <c r="B1179" s="832" t="s">
        <v>1257</v>
      </c>
      <c r="C1179" s="832" t="s">
        <v>1267</v>
      </c>
      <c r="D1179" s="833" t="s">
        <v>2505</v>
      </c>
      <c r="E1179" s="834" t="s">
        <v>1282</v>
      </c>
      <c r="F1179" s="832" t="s">
        <v>1258</v>
      </c>
      <c r="G1179" s="832" t="s">
        <v>1342</v>
      </c>
      <c r="H1179" s="832" t="s">
        <v>586</v>
      </c>
      <c r="I1179" s="832" t="s">
        <v>1452</v>
      </c>
      <c r="J1179" s="832" t="s">
        <v>1351</v>
      </c>
      <c r="K1179" s="832" t="s">
        <v>1453</v>
      </c>
      <c r="L1179" s="835">
        <v>23.51</v>
      </c>
      <c r="M1179" s="835">
        <v>94.04</v>
      </c>
      <c r="N1179" s="832">
        <v>4</v>
      </c>
      <c r="O1179" s="836">
        <v>2</v>
      </c>
      <c r="P1179" s="835">
        <v>47.02</v>
      </c>
      <c r="Q1179" s="837">
        <v>0.5</v>
      </c>
      <c r="R1179" s="832">
        <v>2</v>
      </c>
      <c r="S1179" s="837">
        <v>0.5</v>
      </c>
      <c r="T1179" s="836">
        <v>1</v>
      </c>
      <c r="U1179" s="838">
        <v>0.5</v>
      </c>
    </row>
    <row r="1180" spans="1:21" ht="14.4" customHeight="1" x14ac:dyDescent="0.3">
      <c r="A1180" s="831">
        <v>13</v>
      </c>
      <c r="B1180" s="832" t="s">
        <v>1257</v>
      </c>
      <c r="C1180" s="832" t="s">
        <v>1267</v>
      </c>
      <c r="D1180" s="833" t="s">
        <v>2505</v>
      </c>
      <c r="E1180" s="834" t="s">
        <v>1282</v>
      </c>
      <c r="F1180" s="832" t="s">
        <v>1258</v>
      </c>
      <c r="G1180" s="832" t="s">
        <v>1360</v>
      </c>
      <c r="H1180" s="832" t="s">
        <v>586</v>
      </c>
      <c r="I1180" s="832" t="s">
        <v>1363</v>
      </c>
      <c r="J1180" s="832" t="s">
        <v>840</v>
      </c>
      <c r="K1180" s="832" t="s">
        <v>1364</v>
      </c>
      <c r="L1180" s="835">
        <v>147.85</v>
      </c>
      <c r="M1180" s="835">
        <v>4139.7999999999984</v>
      </c>
      <c r="N1180" s="832">
        <v>28</v>
      </c>
      <c r="O1180" s="836">
        <v>26</v>
      </c>
      <c r="P1180" s="835">
        <v>3548.3999999999987</v>
      </c>
      <c r="Q1180" s="837">
        <v>0.85714285714285721</v>
      </c>
      <c r="R1180" s="832">
        <v>24</v>
      </c>
      <c r="S1180" s="837">
        <v>0.8571428571428571</v>
      </c>
      <c r="T1180" s="836">
        <v>22</v>
      </c>
      <c r="U1180" s="838">
        <v>0.84615384615384615</v>
      </c>
    </row>
    <row r="1181" spans="1:21" ht="14.4" customHeight="1" x14ac:dyDescent="0.3">
      <c r="A1181" s="831">
        <v>13</v>
      </c>
      <c r="B1181" s="832" t="s">
        <v>1257</v>
      </c>
      <c r="C1181" s="832" t="s">
        <v>1267</v>
      </c>
      <c r="D1181" s="833" t="s">
        <v>2505</v>
      </c>
      <c r="E1181" s="834" t="s">
        <v>1282</v>
      </c>
      <c r="F1181" s="832" t="s">
        <v>1258</v>
      </c>
      <c r="G1181" s="832" t="s">
        <v>1365</v>
      </c>
      <c r="H1181" s="832" t="s">
        <v>586</v>
      </c>
      <c r="I1181" s="832" t="s">
        <v>1366</v>
      </c>
      <c r="J1181" s="832" t="s">
        <v>1367</v>
      </c>
      <c r="K1181" s="832" t="s">
        <v>1368</v>
      </c>
      <c r="L1181" s="835">
        <v>0</v>
      </c>
      <c r="M1181" s="835">
        <v>0</v>
      </c>
      <c r="N1181" s="832">
        <v>8</v>
      </c>
      <c r="O1181" s="836">
        <v>6.5</v>
      </c>
      <c r="P1181" s="835">
        <v>0</v>
      </c>
      <c r="Q1181" s="837"/>
      <c r="R1181" s="832">
        <v>7</v>
      </c>
      <c r="S1181" s="837">
        <v>0.875</v>
      </c>
      <c r="T1181" s="836">
        <v>5.5</v>
      </c>
      <c r="U1181" s="838">
        <v>0.84615384615384615</v>
      </c>
    </row>
    <row r="1182" spans="1:21" ht="14.4" customHeight="1" x14ac:dyDescent="0.3">
      <c r="A1182" s="831">
        <v>13</v>
      </c>
      <c r="B1182" s="832" t="s">
        <v>1257</v>
      </c>
      <c r="C1182" s="832" t="s">
        <v>1267</v>
      </c>
      <c r="D1182" s="833" t="s">
        <v>2505</v>
      </c>
      <c r="E1182" s="834" t="s">
        <v>1282</v>
      </c>
      <c r="F1182" s="832" t="s">
        <v>1258</v>
      </c>
      <c r="G1182" s="832" t="s">
        <v>1382</v>
      </c>
      <c r="H1182" s="832" t="s">
        <v>586</v>
      </c>
      <c r="I1182" s="832" t="s">
        <v>1383</v>
      </c>
      <c r="J1182" s="832" t="s">
        <v>1384</v>
      </c>
      <c r="K1182" s="832" t="s">
        <v>1385</v>
      </c>
      <c r="L1182" s="835">
        <v>121.07</v>
      </c>
      <c r="M1182" s="835">
        <v>363.21</v>
      </c>
      <c r="N1182" s="832">
        <v>3</v>
      </c>
      <c r="O1182" s="836">
        <v>3</v>
      </c>
      <c r="P1182" s="835">
        <v>363.21</v>
      </c>
      <c r="Q1182" s="837">
        <v>1</v>
      </c>
      <c r="R1182" s="832">
        <v>3</v>
      </c>
      <c r="S1182" s="837">
        <v>1</v>
      </c>
      <c r="T1182" s="836">
        <v>3</v>
      </c>
      <c r="U1182" s="838">
        <v>1</v>
      </c>
    </row>
    <row r="1183" spans="1:21" ht="14.4" customHeight="1" x14ac:dyDescent="0.3">
      <c r="A1183" s="831">
        <v>13</v>
      </c>
      <c r="B1183" s="832" t="s">
        <v>1257</v>
      </c>
      <c r="C1183" s="832" t="s">
        <v>1267</v>
      </c>
      <c r="D1183" s="833" t="s">
        <v>2505</v>
      </c>
      <c r="E1183" s="834" t="s">
        <v>1282</v>
      </c>
      <c r="F1183" s="832" t="s">
        <v>1258</v>
      </c>
      <c r="G1183" s="832" t="s">
        <v>1922</v>
      </c>
      <c r="H1183" s="832" t="s">
        <v>586</v>
      </c>
      <c r="I1183" s="832" t="s">
        <v>1923</v>
      </c>
      <c r="J1183" s="832" t="s">
        <v>1924</v>
      </c>
      <c r="K1183" s="832" t="s">
        <v>1925</v>
      </c>
      <c r="L1183" s="835">
        <v>0</v>
      </c>
      <c r="M1183" s="835">
        <v>0</v>
      </c>
      <c r="N1183" s="832">
        <v>1</v>
      </c>
      <c r="O1183" s="836">
        <v>0.5</v>
      </c>
      <c r="P1183" s="835">
        <v>0</v>
      </c>
      <c r="Q1183" s="837"/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13</v>
      </c>
      <c r="B1184" s="832" t="s">
        <v>1257</v>
      </c>
      <c r="C1184" s="832" t="s">
        <v>1267</v>
      </c>
      <c r="D1184" s="833" t="s">
        <v>2505</v>
      </c>
      <c r="E1184" s="834" t="s">
        <v>1282</v>
      </c>
      <c r="F1184" s="832" t="s">
        <v>1258</v>
      </c>
      <c r="G1184" s="832" t="s">
        <v>1386</v>
      </c>
      <c r="H1184" s="832" t="s">
        <v>586</v>
      </c>
      <c r="I1184" s="832" t="s">
        <v>1387</v>
      </c>
      <c r="J1184" s="832" t="s">
        <v>1388</v>
      </c>
      <c r="K1184" s="832" t="s">
        <v>1389</v>
      </c>
      <c r="L1184" s="835">
        <v>111.72</v>
      </c>
      <c r="M1184" s="835">
        <v>335.15999999999997</v>
      </c>
      <c r="N1184" s="832">
        <v>3</v>
      </c>
      <c r="O1184" s="836">
        <v>2</v>
      </c>
      <c r="P1184" s="835">
        <v>223.44</v>
      </c>
      <c r="Q1184" s="837">
        <v>0.66666666666666674</v>
      </c>
      <c r="R1184" s="832">
        <v>2</v>
      </c>
      <c r="S1184" s="837">
        <v>0.66666666666666663</v>
      </c>
      <c r="T1184" s="836">
        <v>1</v>
      </c>
      <c r="U1184" s="838">
        <v>0.5</v>
      </c>
    </row>
    <row r="1185" spans="1:21" ht="14.4" customHeight="1" x14ac:dyDescent="0.3">
      <c r="A1185" s="831">
        <v>13</v>
      </c>
      <c r="B1185" s="832" t="s">
        <v>1257</v>
      </c>
      <c r="C1185" s="832" t="s">
        <v>1267</v>
      </c>
      <c r="D1185" s="833" t="s">
        <v>2505</v>
      </c>
      <c r="E1185" s="834" t="s">
        <v>1282</v>
      </c>
      <c r="F1185" s="832" t="s">
        <v>1258</v>
      </c>
      <c r="G1185" s="832" t="s">
        <v>1386</v>
      </c>
      <c r="H1185" s="832" t="s">
        <v>586</v>
      </c>
      <c r="I1185" s="832" t="s">
        <v>2380</v>
      </c>
      <c r="J1185" s="832" t="s">
        <v>1388</v>
      </c>
      <c r="K1185" s="832" t="s">
        <v>2381</v>
      </c>
      <c r="L1185" s="835">
        <v>92.49</v>
      </c>
      <c r="M1185" s="835">
        <v>184.98</v>
      </c>
      <c r="N1185" s="832">
        <v>2</v>
      </c>
      <c r="O1185" s="836">
        <v>1</v>
      </c>
      <c r="P1185" s="835">
        <v>184.98</v>
      </c>
      <c r="Q1185" s="837">
        <v>1</v>
      </c>
      <c r="R1185" s="832">
        <v>2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13</v>
      </c>
      <c r="B1186" s="832" t="s">
        <v>1257</v>
      </c>
      <c r="C1186" s="832" t="s">
        <v>1267</v>
      </c>
      <c r="D1186" s="833" t="s">
        <v>2505</v>
      </c>
      <c r="E1186" s="834" t="s">
        <v>1282</v>
      </c>
      <c r="F1186" s="832" t="s">
        <v>1258</v>
      </c>
      <c r="G1186" s="832" t="s">
        <v>1386</v>
      </c>
      <c r="H1186" s="832" t="s">
        <v>586</v>
      </c>
      <c r="I1186" s="832" t="s">
        <v>1483</v>
      </c>
      <c r="J1186" s="832" t="s">
        <v>1388</v>
      </c>
      <c r="K1186" s="832" t="s">
        <v>1389</v>
      </c>
      <c r="L1186" s="835">
        <v>111.72</v>
      </c>
      <c r="M1186" s="835">
        <v>446.88</v>
      </c>
      <c r="N1186" s="832">
        <v>4</v>
      </c>
      <c r="O1186" s="836">
        <v>2</v>
      </c>
      <c r="P1186" s="835">
        <v>446.88</v>
      </c>
      <c r="Q1186" s="837">
        <v>1</v>
      </c>
      <c r="R1186" s="832">
        <v>4</v>
      </c>
      <c r="S1186" s="837">
        <v>1</v>
      </c>
      <c r="T1186" s="836">
        <v>2</v>
      </c>
      <c r="U1186" s="838">
        <v>1</v>
      </c>
    </row>
    <row r="1187" spans="1:21" ht="14.4" customHeight="1" x14ac:dyDescent="0.3">
      <c r="A1187" s="831">
        <v>13</v>
      </c>
      <c r="B1187" s="832" t="s">
        <v>1257</v>
      </c>
      <c r="C1187" s="832" t="s">
        <v>1267</v>
      </c>
      <c r="D1187" s="833" t="s">
        <v>2505</v>
      </c>
      <c r="E1187" s="834" t="s">
        <v>1282</v>
      </c>
      <c r="F1187" s="832" t="s">
        <v>1258</v>
      </c>
      <c r="G1187" s="832" t="s">
        <v>1840</v>
      </c>
      <c r="H1187" s="832" t="s">
        <v>586</v>
      </c>
      <c r="I1187" s="832" t="s">
        <v>1841</v>
      </c>
      <c r="J1187" s="832" t="s">
        <v>1842</v>
      </c>
      <c r="K1187" s="832" t="s">
        <v>1843</v>
      </c>
      <c r="L1187" s="835">
        <v>132.97999999999999</v>
      </c>
      <c r="M1187" s="835">
        <v>132.97999999999999</v>
      </c>
      <c r="N1187" s="832">
        <v>1</v>
      </c>
      <c r="O1187" s="836">
        <v>0.5</v>
      </c>
      <c r="P1187" s="835">
        <v>132.97999999999999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13</v>
      </c>
      <c r="B1188" s="832" t="s">
        <v>1257</v>
      </c>
      <c r="C1188" s="832" t="s">
        <v>1267</v>
      </c>
      <c r="D1188" s="833" t="s">
        <v>2505</v>
      </c>
      <c r="E1188" s="834" t="s">
        <v>1282</v>
      </c>
      <c r="F1188" s="832" t="s">
        <v>1258</v>
      </c>
      <c r="G1188" s="832" t="s">
        <v>1800</v>
      </c>
      <c r="H1188" s="832" t="s">
        <v>586</v>
      </c>
      <c r="I1188" s="832" t="s">
        <v>1847</v>
      </c>
      <c r="J1188" s="832" t="s">
        <v>1802</v>
      </c>
      <c r="K1188" s="832" t="s">
        <v>1355</v>
      </c>
      <c r="L1188" s="835">
        <v>58.77</v>
      </c>
      <c r="M1188" s="835">
        <v>587.69999999999993</v>
      </c>
      <c r="N1188" s="832">
        <v>10</v>
      </c>
      <c r="O1188" s="836">
        <v>6.5</v>
      </c>
      <c r="P1188" s="835">
        <v>587.69999999999993</v>
      </c>
      <c r="Q1188" s="837">
        <v>1</v>
      </c>
      <c r="R1188" s="832">
        <v>10</v>
      </c>
      <c r="S1188" s="837">
        <v>1</v>
      </c>
      <c r="T1188" s="836">
        <v>6.5</v>
      </c>
      <c r="U1188" s="838">
        <v>1</v>
      </c>
    </row>
    <row r="1189" spans="1:21" ht="14.4" customHeight="1" x14ac:dyDescent="0.3">
      <c r="A1189" s="831">
        <v>13</v>
      </c>
      <c r="B1189" s="832" t="s">
        <v>1257</v>
      </c>
      <c r="C1189" s="832" t="s">
        <v>1267</v>
      </c>
      <c r="D1189" s="833" t="s">
        <v>2505</v>
      </c>
      <c r="E1189" s="834" t="s">
        <v>1282</v>
      </c>
      <c r="F1189" s="832" t="s">
        <v>1258</v>
      </c>
      <c r="G1189" s="832" t="s">
        <v>1800</v>
      </c>
      <c r="H1189" s="832" t="s">
        <v>586</v>
      </c>
      <c r="I1189" s="832" t="s">
        <v>1801</v>
      </c>
      <c r="J1189" s="832" t="s">
        <v>1802</v>
      </c>
      <c r="K1189" s="832" t="s">
        <v>1455</v>
      </c>
      <c r="L1189" s="835">
        <v>176.32</v>
      </c>
      <c r="M1189" s="835">
        <v>176.32</v>
      </c>
      <c r="N1189" s="832">
        <v>1</v>
      </c>
      <c r="O1189" s="836">
        <v>0.5</v>
      </c>
      <c r="P1189" s="835">
        <v>176.32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13</v>
      </c>
      <c r="B1190" s="832" t="s">
        <v>1257</v>
      </c>
      <c r="C1190" s="832" t="s">
        <v>1267</v>
      </c>
      <c r="D1190" s="833" t="s">
        <v>2505</v>
      </c>
      <c r="E1190" s="834" t="s">
        <v>1282</v>
      </c>
      <c r="F1190" s="832" t="s">
        <v>1258</v>
      </c>
      <c r="G1190" s="832" t="s">
        <v>2382</v>
      </c>
      <c r="H1190" s="832" t="s">
        <v>586</v>
      </c>
      <c r="I1190" s="832" t="s">
        <v>2383</v>
      </c>
      <c r="J1190" s="832" t="s">
        <v>2384</v>
      </c>
      <c r="K1190" s="832" t="s">
        <v>1622</v>
      </c>
      <c r="L1190" s="835">
        <v>174.59</v>
      </c>
      <c r="M1190" s="835">
        <v>174.59</v>
      </c>
      <c r="N1190" s="832">
        <v>1</v>
      </c>
      <c r="O1190" s="836">
        <v>1</v>
      </c>
      <c r="P1190" s="835">
        <v>174.59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13</v>
      </c>
      <c r="B1191" s="832" t="s">
        <v>1257</v>
      </c>
      <c r="C1191" s="832" t="s">
        <v>1267</v>
      </c>
      <c r="D1191" s="833" t="s">
        <v>2505</v>
      </c>
      <c r="E1191" s="834" t="s">
        <v>1282</v>
      </c>
      <c r="F1191" s="832" t="s">
        <v>1258</v>
      </c>
      <c r="G1191" s="832" t="s">
        <v>1402</v>
      </c>
      <c r="H1191" s="832" t="s">
        <v>586</v>
      </c>
      <c r="I1191" s="832" t="s">
        <v>1769</v>
      </c>
      <c r="J1191" s="832" t="s">
        <v>745</v>
      </c>
      <c r="K1191" s="832" t="s">
        <v>1770</v>
      </c>
      <c r="L1191" s="835">
        <v>103.67</v>
      </c>
      <c r="M1191" s="835">
        <v>518.35</v>
      </c>
      <c r="N1191" s="832">
        <v>5</v>
      </c>
      <c r="O1191" s="836">
        <v>2</v>
      </c>
      <c r="P1191" s="835">
        <v>311.01</v>
      </c>
      <c r="Q1191" s="837">
        <v>0.6</v>
      </c>
      <c r="R1191" s="832">
        <v>3</v>
      </c>
      <c r="S1191" s="837">
        <v>0.6</v>
      </c>
      <c r="T1191" s="836">
        <v>1</v>
      </c>
      <c r="U1191" s="838">
        <v>0.5</v>
      </c>
    </row>
    <row r="1192" spans="1:21" ht="14.4" customHeight="1" x14ac:dyDescent="0.3">
      <c r="A1192" s="831">
        <v>13</v>
      </c>
      <c r="B1192" s="832" t="s">
        <v>1257</v>
      </c>
      <c r="C1192" s="832" t="s">
        <v>1267</v>
      </c>
      <c r="D1192" s="833" t="s">
        <v>2505</v>
      </c>
      <c r="E1192" s="834" t="s">
        <v>1282</v>
      </c>
      <c r="F1192" s="832" t="s">
        <v>1258</v>
      </c>
      <c r="G1192" s="832" t="s">
        <v>1411</v>
      </c>
      <c r="H1192" s="832" t="s">
        <v>586</v>
      </c>
      <c r="I1192" s="832" t="s">
        <v>1780</v>
      </c>
      <c r="J1192" s="832" t="s">
        <v>1413</v>
      </c>
      <c r="K1192" s="832" t="s">
        <v>1781</v>
      </c>
      <c r="L1192" s="835">
        <v>98.2</v>
      </c>
      <c r="M1192" s="835">
        <v>196.4</v>
      </c>
      <c r="N1192" s="832">
        <v>2</v>
      </c>
      <c r="O1192" s="836">
        <v>2</v>
      </c>
      <c r="P1192" s="835">
        <v>98.2</v>
      </c>
      <c r="Q1192" s="837">
        <v>0.5</v>
      </c>
      <c r="R1192" s="832">
        <v>1</v>
      </c>
      <c r="S1192" s="837">
        <v>0.5</v>
      </c>
      <c r="T1192" s="836">
        <v>1</v>
      </c>
      <c r="U1192" s="838">
        <v>0.5</v>
      </c>
    </row>
    <row r="1193" spans="1:21" ht="14.4" customHeight="1" x14ac:dyDescent="0.3">
      <c r="A1193" s="831">
        <v>13</v>
      </c>
      <c r="B1193" s="832" t="s">
        <v>1257</v>
      </c>
      <c r="C1193" s="832" t="s">
        <v>1267</v>
      </c>
      <c r="D1193" s="833" t="s">
        <v>2505</v>
      </c>
      <c r="E1193" s="834" t="s">
        <v>1282</v>
      </c>
      <c r="F1193" s="832" t="s">
        <v>1258</v>
      </c>
      <c r="G1193" s="832" t="s">
        <v>1420</v>
      </c>
      <c r="H1193" s="832" t="s">
        <v>651</v>
      </c>
      <c r="I1193" s="832" t="s">
        <v>1421</v>
      </c>
      <c r="J1193" s="832" t="s">
        <v>952</v>
      </c>
      <c r="K1193" s="832" t="s">
        <v>1422</v>
      </c>
      <c r="L1193" s="835">
        <v>154.36000000000001</v>
      </c>
      <c r="M1193" s="835">
        <v>2932.8400000000011</v>
      </c>
      <c r="N1193" s="832">
        <v>19</v>
      </c>
      <c r="O1193" s="836">
        <v>17</v>
      </c>
      <c r="P1193" s="835">
        <v>2624.1200000000013</v>
      </c>
      <c r="Q1193" s="837">
        <v>0.89473684210526327</v>
      </c>
      <c r="R1193" s="832">
        <v>17</v>
      </c>
      <c r="S1193" s="837">
        <v>0.89473684210526316</v>
      </c>
      <c r="T1193" s="836">
        <v>15</v>
      </c>
      <c r="U1193" s="838">
        <v>0.88235294117647056</v>
      </c>
    </row>
    <row r="1194" spans="1:21" ht="14.4" customHeight="1" x14ac:dyDescent="0.3">
      <c r="A1194" s="831">
        <v>13</v>
      </c>
      <c r="B1194" s="832" t="s">
        <v>1257</v>
      </c>
      <c r="C1194" s="832" t="s">
        <v>1267</v>
      </c>
      <c r="D1194" s="833" t="s">
        <v>2505</v>
      </c>
      <c r="E1194" s="834" t="s">
        <v>1282</v>
      </c>
      <c r="F1194" s="832" t="s">
        <v>1258</v>
      </c>
      <c r="G1194" s="832" t="s">
        <v>1420</v>
      </c>
      <c r="H1194" s="832" t="s">
        <v>651</v>
      </c>
      <c r="I1194" s="832" t="s">
        <v>1953</v>
      </c>
      <c r="J1194" s="832" t="s">
        <v>1954</v>
      </c>
      <c r="K1194" s="832" t="s">
        <v>1955</v>
      </c>
      <c r="L1194" s="835">
        <v>111.22</v>
      </c>
      <c r="M1194" s="835">
        <v>111.22</v>
      </c>
      <c r="N1194" s="832">
        <v>1</v>
      </c>
      <c r="O1194" s="836">
        <v>1</v>
      </c>
      <c r="P1194" s="835">
        <v>111.22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13</v>
      </c>
      <c r="B1195" s="832" t="s">
        <v>1257</v>
      </c>
      <c r="C1195" s="832" t="s">
        <v>1267</v>
      </c>
      <c r="D1195" s="833" t="s">
        <v>2505</v>
      </c>
      <c r="E1195" s="834" t="s">
        <v>1282</v>
      </c>
      <c r="F1195" s="832" t="s">
        <v>1258</v>
      </c>
      <c r="G1195" s="832" t="s">
        <v>1420</v>
      </c>
      <c r="H1195" s="832" t="s">
        <v>651</v>
      </c>
      <c r="I1195" s="832" t="s">
        <v>2206</v>
      </c>
      <c r="J1195" s="832" t="s">
        <v>2207</v>
      </c>
      <c r="K1195" s="832" t="s">
        <v>2208</v>
      </c>
      <c r="L1195" s="835">
        <v>149.52000000000001</v>
      </c>
      <c r="M1195" s="835">
        <v>149.52000000000001</v>
      </c>
      <c r="N1195" s="832">
        <v>1</v>
      </c>
      <c r="O1195" s="836">
        <v>0.5</v>
      </c>
      <c r="P1195" s="835">
        <v>149.52000000000001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13</v>
      </c>
      <c r="B1196" s="832" t="s">
        <v>1257</v>
      </c>
      <c r="C1196" s="832" t="s">
        <v>1267</v>
      </c>
      <c r="D1196" s="833" t="s">
        <v>2505</v>
      </c>
      <c r="E1196" s="834" t="s">
        <v>1282</v>
      </c>
      <c r="F1196" s="832" t="s">
        <v>1258</v>
      </c>
      <c r="G1196" s="832" t="s">
        <v>1420</v>
      </c>
      <c r="H1196" s="832" t="s">
        <v>651</v>
      </c>
      <c r="I1196" s="832" t="s">
        <v>1423</v>
      </c>
      <c r="J1196" s="832" t="s">
        <v>1424</v>
      </c>
      <c r="K1196" s="832" t="s">
        <v>1425</v>
      </c>
      <c r="L1196" s="835">
        <v>75.73</v>
      </c>
      <c r="M1196" s="835">
        <v>1060.22</v>
      </c>
      <c r="N1196" s="832">
        <v>14</v>
      </c>
      <c r="O1196" s="836">
        <v>11.5</v>
      </c>
      <c r="P1196" s="835">
        <v>833.03000000000009</v>
      </c>
      <c r="Q1196" s="837">
        <v>0.78571428571428581</v>
      </c>
      <c r="R1196" s="832">
        <v>11</v>
      </c>
      <c r="S1196" s="837">
        <v>0.7857142857142857</v>
      </c>
      <c r="T1196" s="836">
        <v>9.5</v>
      </c>
      <c r="U1196" s="838">
        <v>0.82608695652173914</v>
      </c>
    </row>
    <row r="1197" spans="1:21" ht="14.4" customHeight="1" x14ac:dyDescent="0.3">
      <c r="A1197" s="831">
        <v>13</v>
      </c>
      <c r="B1197" s="832" t="s">
        <v>1257</v>
      </c>
      <c r="C1197" s="832" t="s">
        <v>1267</v>
      </c>
      <c r="D1197" s="833" t="s">
        <v>2505</v>
      </c>
      <c r="E1197" s="834" t="s">
        <v>1283</v>
      </c>
      <c r="F1197" s="832" t="s">
        <v>1258</v>
      </c>
      <c r="G1197" s="832" t="s">
        <v>1315</v>
      </c>
      <c r="H1197" s="832" t="s">
        <v>586</v>
      </c>
      <c r="I1197" s="832" t="s">
        <v>1234</v>
      </c>
      <c r="J1197" s="832" t="s">
        <v>642</v>
      </c>
      <c r="K1197" s="832" t="s">
        <v>643</v>
      </c>
      <c r="L1197" s="835">
        <v>103.8</v>
      </c>
      <c r="M1197" s="835">
        <v>103.8</v>
      </c>
      <c r="N1197" s="832">
        <v>1</v>
      </c>
      <c r="O1197" s="836">
        <v>0.5</v>
      </c>
      <c r="P1197" s="835">
        <v>103.8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13</v>
      </c>
      <c r="B1198" s="832" t="s">
        <v>1257</v>
      </c>
      <c r="C1198" s="832" t="s">
        <v>1267</v>
      </c>
      <c r="D1198" s="833" t="s">
        <v>2505</v>
      </c>
      <c r="E1198" s="834" t="s">
        <v>1283</v>
      </c>
      <c r="F1198" s="832" t="s">
        <v>1258</v>
      </c>
      <c r="G1198" s="832" t="s">
        <v>1324</v>
      </c>
      <c r="H1198" s="832" t="s">
        <v>586</v>
      </c>
      <c r="I1198" s="832" t="s">
        <v>1909</v>
      </c>
      <c r="J1198" s="832" t="s">
        <v>1910</v>
      </c>
      <c r="K1198" s="832" t="s">
        <v>1911</v>
      </c>
      <c r="L1198" s="835">
        <v>102.31</v>
      </c>
      <c r="M1198" s="835">
        <v>102.31</v>
      </c>
      <c r="N1198" s="832">
        <v>1</v>
      </c>
      <c r="O1198" s="836">
        <v>0.5</v>
      </c>
      <c r="P1198" s="835">
        <v>102.31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13</v>
      </c>
      <c r="B1199" s="832" t="s">
        <v>1257</v>
      </c>
      <c r="C1199" s="832" t="s">
        <v>1267</v>
      </c>
      <c r="D1199" s="833" t="s">
        <v>2505</v>
      </c>
      <c r="E1199" s="834" t="s">
        <v>1283</v>
      </c>
      <c r="F1199" s="832" t="s">
        <v>1258</v>
      </c>
      <c r="G1199" s="832" t="s">
        <v>1328</v>
      </c>
      <c r="H1199" s="832" t="s">
        <v>651</v>
      </c>
      <c r="I1199" s="832" t="s">
        <v>1147</v>
      </c>
      <c r="J1199" s="832" t="s">
        <v>1148</v>
      </c>
      <c r="K1199" s="832" t="s">
        <v>1149</v>
      </c>
      <c r="L1199" s="835">
        <v>170.52</v>
      </c>
      <c r="M1199" s="835">
        <v>1705.2</v>
      </c>
      <c r="N1199" s="832">
        <v>10</v>
      </c>
      <c r="O1199" s="836">
        <v>4</v>
      </c>
      <c r="P1199" s="835">
        <v>1364.16</v>
      </c>
      <c r="Q1199" s="837">
        <v>0.8</v>
      </c>
      <c r="R1199" s="832">
        <v>8</v>
      </c>
      <c r="S1199" s="837">
        <v>0.8</v>
      </c>
      <c r="T1199" s="836">
        <v>3</v>
      </c>
      <c r="U1199" s="838">
        <v>0.75</v>
      </c>
    </row>
    <row r="1200" spans="1:21" ht="14.4" customHeight="1" x14ac:dyDescent="0.3">
      <c r="A1200" s="831">
        <v>13</v>
      </c>
      <c r="B1200" s="832" t="s">
        <v>1257</v>
      </c>
      <c r="C1200" s="832" t="s">
        <v>1267</v>
      </c>
      <c r="D1200" s="833" t="s">
        <v>2505</v>
      </c>
      <c r="E1200" s="834" t="s">
        <v>1283</v>
      </c>
      <c r="F1200" s="832" t="s">
        <v>1258</v>
      </c>
      <c r="G1200" s="832" t="s">
        <v>1328</v>
      </c>
      <c r="H1200" s="832" t="s">
        <v>651</v>
      </c>
      <c r="I1200" s="832" t="s">
        <v>1329</v>
      </c>
      <c r="J1200" s="832" t="s">
        <v>1148</v>
      </c>
      <c r="K1200" s="832" t="s">
        <v>1327</v>
      </c>
      <c r="L1200" s="835">
        <v>85.27</v>
      </c>
      <c r="M1200" s="835">
        <v>85.27</v>
      </c>
      <c r="N1200" s="832">
        <v>1</v>
      </c>
      <c r="O1200" s="836">
        <v>0.5</v>
      </c>
      <c r="P1200" s="835">
        <v>85.27</v>
      </c>
      <c r="Q1200" s="837">
        <v>1</v>
      </c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13</v>
      </c>
      <c r="B1201" s="832" t="s">
        <v>1257</v>
      </c>
      <c r="C1201" s="832" t="s">
        <v>1267</v>
      </c>
      <c r="D1201" s="833" t="s">
        <v>2505</v>
      </c>
      <c r="E1201" s="834" t="s">
        <v>1283</v>
      </c>
      <c r="F1201" s="832" t="s">
        <v>1258</v>
      </c>
      <c r="G1201" s="832" t="s">
        <v>1328</v>
      </c>
      <c r="H1201" s="832" t="s">
        <v>651</v>
      </c>
      <c r="I1201" s="832" t="s">
        <v>1912</v>
      </c>
      <c r="J1201" s="832" t="s">
        <v>1148</v>
      </c>
      <c r="K1201" s="832" t="s">
        <v>1913</v>
      </c>
      <c r="L1201" s="835">
        <v>272.83</v>
      </c>
      <c r="M1201" s="835">
        <v>1364.1499999999999</v>
      </c>
      <c r="N1201" s="832">
        <v>5</v>
      </c>
      <c r="O1201" s="836">
        <v>4</v>
      </c>
      <c r="P1201" s="835">
        <v>1091.32</v>
      </c>
      <c r="Q1201" s="837">
        <v>0.8</v>
      </c>
      <c r="R1201" s="832">
        <v>4</v>
      </c>
      <c r="S1201" s="837">
        <v>0.8</v>
      </c>
      <c r="T1201" s="836">
        <v>3</v>
      </c>
      <c r="U1201" s="838">
        <v>0.75</v>
      </c>
    </row>
    <row r="1202" spans="1:21" ht="14.4" customHeight="1" x14ac:dyDescent="0.3">
      <c r="A1202" s="831">
        <v>13</v>
      </c>
      <c r="B1202" s="832" t="s">
        <v>1257</v>
      </c>
      <c r="C1202" s="832" t="s">
        <v>1267</v>
      </c>
      <c r="D1202" s="833" t="s">
        <v>2505</v>
      </c>
      <c r="E1202" s="834" t="s">
        <v>1283</v>
      </c>
      <c r="F1202" s="832" t="s">
        <v>1258</v>
      </c>
      <c r="G1202" s="832" t="s">
        <v>1334</v>
      </c>
      <c r="H1202" s="832" t="s">
        <v>586</v>
      </c>
      <c r="I1202" s="832" t="s">
        <v>1335</v>
      </c>
      <c r="J1202" s="832" t="s">
        <v>1336</v>
      </c>
      <c r="K1202" s="832" t="s">
        <v>659</v>
      </c>
      <c r="L1202" s="835">
        <v>75.819999999999993</v>
      </c>
      <c r="M1202" s="835">
        <v>75.819999999999993</v>
      </c>
      <c r="N1202" s="832">
        <v>1</v>
      </c>
      <c r="O1202" s="836">
        <v>0.5</v>
      </c>
      <c r="P1202" s="835">
        <v>75.819999999999993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13</v>
      </c>
      <c r="B1203" s="832" t="s">
        <v>1257</v>
      </c>
      <c r="C1203" s="832" t="s">
        <v>1267</v>
      </c>
      <c r="D1203" s="833" t="s">
        <v>2505</v>
      </c>
      <c r="E1203" s="834" t="s">
        <v>1283</v>
      </c>
      <c r="F1203" s="832" t="s">
        <v>1258</v>
      </c>
      <c r="G1203" s="832" t="s">
        <v>1334</v>
      </c>
      <c r="H1203" s="832" t="s">
        <v>586</v>
      </c>
      <c r="I1203" s="832" t="s">
        <v>1337</v>
      </c>
      <c r="J1203" s="832" t="s">
        <v>1336</v>
      </c>
      <c r="K1203" s="832" t="s">
        <v>1149</v>
      </c>
      <c r="L1203" s="835">
        <v>78.33</v>
      </c>
      <c r="M1203" s="835">
        <v>156.66</v>
      </c>
      <c r="N1203" s="832">
        <v>2</v>
      </c>
      <c r="O1203" s="836">
        <v>1</v>
      </c>
      <c r="P1203" s="835">
        <v>156.66</v>
      </c>
      <c r="Q1203" s="837">
        <v>1</v>
      </c>
      <c r="R1203" s="832">
        <v>2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13</v>
      </c>
      <c r="B1204" s="832" t="s">
        <v>1257</v>
      </c>
      <c r="C1204" s="832" t="s">
        <v>1267</v>
      </c>
      <c r="D1204" s="833" t="s">
        <v>2505</v>
      </c>
      <c r="E1204" s="834" t="s">
        <v>1283</v>
      </c>
      <c r="F1204" s="832" t="s">
        <v>1258</v>
      </c>
      <c r="G1204" s="832" t="s">
        <v>1342</v>
      </c>
      <c r="H1204" s="832" t="s">
        <v>586</v>
      </c>
      <c r="I1204" s="832" t="s">
        <v>1446</v>
      </c>
      <c r="J1204" s="832" t="s">
        <v>1351</v>
      </c>
      <c r="K1204" s="832" t="s">
        <v>1447</v>
      </c>
      <c r="L1204" s="835">
        <v>29.39</v>
      </c>
      <c r="M1204" s="835">
        <v>323.28999999999996</v>
      </c>
      <c r="N1204" s="832">
        <v>11</v>
      </c>
      <c r="O1204" s="836">
        <v>6</v>
      </c>
      <c r="P1204" s="835">
        <v>264.50999999999993</v>
      </c>
      <c r="Q1204" s="837">
        <v>0.81818181818181812</v>
      </c>
      <c r="R1204" s="832">
        <v>9</v>
      </c>
      <c r="S1204" s="837">
        <v>0.81818181818181823</v>
      </c>
      <c r="T1204" s="836">
        <v>5</v>
      </c>
      <c r="U1204" s="838">
        <v>0.83333333333333337</v>
      </c>
    </row>
    <row r="1205" spans="1:21" ht="14.4" customHeight="1" x14ac:dyDescent="0.3">
      <c r="A1205" s="831">
        <v>13</v>
      </c>
      <c r="B1205" s="832" t="s">
        <v>1257</v>
      </c>
      <c r="C1205" s="832" t="s">
        <v>1267</v>
      </c>
      <c r="D1205" s="833" t="s">
        <v>2505</v>
      </c>
      <c r="E1205" s="834" t="s">
        <v>1283</v>
      </c>
      <c r="F1205" s="832" t="s">
        <v>1258</v>
      </c>
      <c r="G1205" s="832" t="s">
        <v>1342</v>
      </c>
      <c r="H1205" s="832" t="s">
        <v>586</v>
      </c>
      <c r="I1205" s="832" t="s">
        <v>1350</v>
      </c>
      <c r="J1205" s="832" t="s">
        <v>1351</v>
      </c>
      <c r="K1205" s="832" t="s">
        <v>1352</v>
      </c>
      <c r="L1205" s="835">
        <v>11.75</v>
      </c>
      <c r="M1205" s="835">
        <v>235</v>
      </c>
      <c r="N1205" s="832">
        <v>20</v>
      </c>
      <c r="O1205" s="836">
        <v>11.5</v>
      </c>
      <c r="P1205" s="835">
        <v>199.75</v>
      </c>
      <c r="Q1205" s="837">
        <v>0.85</v>
      </c>
      <c r="R1205" s="832">
        <v>17</v>
      </c>
      <c r="S1205" s="837">
        <v>0.85</v>
      </c>
      <c r="T1205" s="836">
        <v>9.5</v>
      </c>
      <c r="U1205" s="838">
        <v>0.82608695652173914</v>
      </c>
    </row>
    <row r="1206" spans="1:21" ht="14.4" customHeight="1" x14ac:dyDescent="0.3">
      <c r="A1206" s="831">
        <v>13</v>
      </c>
      <c r="B1206" s="832" t="s">
        <v>1257</v>
      </c>
      <c r="C1206" s="832" t="s">
        <v>1267</v>
      </c>
      <c r="D1206" s="833" t="s">
        <v>2505</v>
      </c>
      <c r="E1206" s="834" t="s">
        <v>1283</v>
      </c>
      <c r="F1206" s="832" t="s">
        <v>1258</v>
      </c>
      <c r="G1206" s="832" t="s">
        <v>1342</v>
      </c>
      <c r="H1206" s="832" t="s">
        <v>586</v>
      </c>
      <c r="I1206" s="832" t="s">
        <v>1452</v>
      </c>
      <c r="J1206" s="832" t="s">
        <v>1351</v>
      </c>
      <c r="K1206" s="832" t="s">
        <v>1453</v>
      </c>
      <c r="L1206" s="835">
        <v>23.51</v>
      </c>
      <c r="M1206" s="835">
        <v>70.53</v>
      </c>
      <c r="N1206" s="832">
        <v>3</v>
      </c>
      <c r="O1206" s="836">
        <v>2</v>
      </c>
      <c r="P1206" s="835">
        <v>47.02</v>
      </c>
      <c r="Q1206" s="837">
        <v>0.66666666666666674</v>
      </c>
      <c r="R1206" s="832">
        <v>2</v>
      </c>
      <c r="S1206" s="837">
        <v>0.66666666666666663</v>
      </c>
      <c r="T1206" s="836">
        <v>1</v>
      </c>
      <c r="U1206" s="838">
        <v>0.5</v>
      </c>
    </row>
    <row r="1207" spans="1:21" ht="14.4" customHeight="1" x14ac:dyDescent="0.3">
      <c r="A1207" s="831">
        <v>13</v>
      </c>
      <c r="B1207" s="832" t="s">
        <v>1257</v>
      </c>
      <c r="C1207" s="832" t="s">
        <v>1267</v>
      </c>
      <c r="D1207" s="833" t="s">
        <v>2505</v>
      </c>
      <c r="E1207" s="834" t="s">
        <v>1283</v>
      </c>
      <c r="F1207" s="832" t="s">
        <v>1258</v>
      </c>
      <c r="G1207" s="832" t="s">
        <v>1360</v>
      </c>
      <c r="H1207" s="832" t="s">
        <v>586</v>
      </c>
      <c r="I1207" s="832" t="s">
        <v>1363</v>
      </c>
      <c r="J1207" s="832" t="s">
        <v>840</v>
      </c>
      <c r="K1207" s="832" t="s">
        <v>1364</v>
      </c>
      <c r="L1207" s="835">
        <v>147.85</v>
      </c>
      <c r="M1207" s="835">
        <v>15080.700000000019</v>
      </c>
      <c r="N1207" s="832">
        <v>102</v>
      </c>
      <c r="O1207" s="836">
        <v>82</v>
      </c>
      <c r="P1207" s="835">
        <v>13306.50000000002</v>
      </c>
      <c r="Q1207" s="837">
        <v>0.88235294117647078</v>
      </c>
      <c r="R1207" s="832">
        <v>90</v>
      </c>
      <c r="S1207" s="837">
        <v>0.88235294117647056</v>
      </c>
      <c r="T1207" s="836">
        <v>72</v>
      </c>
      <c r="U1207" s="838">
        <v>0.87804878048780488</v>
      </c>
    </row>
    <row r="1208" spans="1:21" ht="14.4" customHeight="1" x14ac:dyDescent="0.3">
      <c r="A1208" s="831">
        <v>13</v>
      </c>
      <c r="B1208" s="832" t="s">
        <v>1257</v>
      </c>
      <c r="C1208" s="832" t="s">
        <v>1267</v>
      </c>
      <c r="D1208" s="833" t="s">
        <v>2505</v>
      </c>
      <c r="E1208" s="834" t="s">
        <v>1283</v>
      </c>
      <c r="F1208" s="832" t="s">
        <v>1258</v>
      </c>
      <c r="G1208" s="832" t="s">
        <v>1365</v>
      </c>
      <c r="H1208" s="832" t="s">
        <v>586</v>
      </c>
      <c r="I1208" s="832" t="s">
        <v>1366</v>
      </c>
      <c r="J1208" s="832" t="s">
        <v>1367</v>
      </c>
      <c r="K1208" s="832" t="s">
        <v>1368</v>
      </c>
      <c r="L1208" s="835">
        <v>0</v>
      </c>
      <c r="M1208" s="835">
        <v>0</v>
      </c>
      <c r="N1208" s="832">
        <v>13</v>
      </c>
      <c r="O1208" s="836">
        <v>11</v>
      </c>
      <c r="P1208" s="835">
        <v>0</v>
      </c>
      <c r="Q1208" s="837"/>
      <c r="R1208" s="832">
        <v>11</v>
      </c>
      <c r="S1208" s="837">
        <v>0.84615384615384615</v>
      </c>
      <c r="T1208" s="836">
        <v>9</v>
      </c>
      <c r="U1208" s="838">
        <v>0.81818181818181823</v>
      </c>
    </row>
    <row r="1209" spans="1:21" ht="14.4" customHeight="1" x14ac:dyDescent="0.3">
      <c r="A1209" s="831">
        <v>13</v>
      </c>
      <c r="B1209" s="832" t="s">
        <v>1257</v>
      </c>
      <c r="C1209" s="832" t="s">
        <v>1267</v>
      </c>
      <c r="D1209" s="833" t="s">
        <v>2505</v>
      </c>
      <c r="E1209" s="834" t="s">
        <v>1283</v>
      </c>
      <c r="F1209" s="832" t="s">
        <v>1258</v>
      </c>
      <c r="G1209" s="832" t="s">
        <v>1462</v>
      </c>
      <c r="H1209" s="832" t="s">
        <v>586</v>
      </c>
      <c r="I1209" s="832" t="s">
        <v>1463</v>
      </c>
      <c r="J1209" s="832" t="s">
        <v>1464</v>
      </c>
      <c r="K1209" s="832" t="s">
        <v>1465</v>
      </c>
      <c r="L1209" s="835">
        <v>140.96</v>
      </c>
      <c r="M1209" s="835">
        <v>281.92</v>
      </c>
      <c r="N1209" s="832">
        <v>2</v>
      </c>
      <c r="O1209" s="836">
        <v>2</v>
      </c>
      <c r="P1209" s="835">
        <v>281.92</v>
      </c>
      <c r="Q1209" s="837">
        <v>1</v>
      </c>
      <c r="R1209" s="832">
        <v>2</v>
      </c>
      <c r="S1209" s="837">
        <v>1</v>
      </c>
      <c r="T1209" s="836">
        <v>2</v>
      </c>
      <c r="U1209" s="838">
        <v>1</v>
      </c>
    </row>
    <row r="1210" spans="1:21" ht="14.4" customHeight="1" x14ac:dyDescent="0.3">
      <c r="A1210" s="831">
        <v>13</v>
      </c>
      <c r="B1210" s="832" t="s">
        <v>1257</v>
      </c>
      <c r="C1210" s="832" t="s">
        <v>1267</v>
      </c>
      <c r="D1210" s="833" t="s">
        <v>2505</v>
      </c>
      <c r="E1210" s="834" t="s">
        <v>1283</v>
      </c>
      <c r="F1210" s="832" t="s">
        <v>1258</v>
      </c>
      <c r="G1210" s="832" t="s">
        <v>1462</v>
      </c>
      <c r="H1210" s="832" t="s">
        <v>586</v>
      </c>
      <c r="I1210" s="832" t="s">
        <v>1921</v>
      </c>
      <c r="J1210" s="832" t="s">
        <v>1464</v>
      </c>
      <c r="K1210" s="832" t="s">
        <v>1465</v>
      </c>
      <c r="L1210" s="835">
        <v>140.96</v>
      </c>
      <c r="M1210" s="835">
        <v>140.96</v>
      </c>
      <c r="N1210" s="832">
        <v>1</v>
      </c>
      <c r="O1210" s="836">
        <v>1</v>
      </c>
      <c r="P1210" s="835">
        <v>140.96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13</v>
      </c>
      <c r="B1211" s="832" t="s">
        <v>1257</v>
      </c>
      <c r="C1211" s="832" t="s">
        <v>1267</v>
      </c>
      <c r="D1211" s="833" t="s">
        <v>2505</v>
      </c>
      <c r="E1211" s="834" t="s">
        <v>1283</v>
      </c>
      <c r="F1211" s="832" t="s">
        <v>1258</v>
      </c>
      <c r="G1211" s="832" t="s">
        <v>1922</v>
      </c>
      <c r="H1211" s="832" t="s">
        <v>586</v>
      </c>
      <c r="I1211" s="832" t="s">
        <v>1923</v>
      </c>
      <c r="J1211" s="832" t="s">
        <v>1924</v>
      </c>
      <c r="K1211" s="832" t="s">
        <v>1925</v>
      </c>
      <c r="L1211" s="835">
        <v>0</v>
      </c>
      <c r="M1211" s="835">
        <v>0</v>
      </c>
      <c r="N1211" s="832">
        <v>1</v>
      </c>
      <c r="O1211" s="836">
        <v>1</v>
      </c>
      <c r="P1211" s="835">
        <v>0</v>
      </c>
      <c r="Q1211" s="837"/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13</v>
      </c>
      <c r="B1212" s="832" t="s">
        <v>1257</v>
      </c>
      <c r="C1212" s="832" t="s">
        <v>1267</v>
      </c>
      <c r="D1212" s="833" t="s">
        <v>2505</v>
      </c>
      <c r="E1212" s="834" t="s">
        <v>1283</v>
      </c>
      <c r="F1212" s="832" t="s">
        <v>1258</v>
      </c>
      <c r="G1212" s="832" t="s">
        <v>1478</v>
      </c>
      <c r="H1212" s="832" t="s">
        <v>586</v>
      </c>
      <c r="I1212" s="832" t="s">
        <v>1481</v>
      </c>
      <c r="J1212" s="832" t="s">
        <v>1024</v>
      </c>
      <c r="K1212" s="832" t="s">
        <v>1482</v>
      </c>
      <c r="L1212" s="835">
        <v>89.91</v>
      </c>
      <c r="M1212" s="835">
        <v>179.82</v>
      </c>
      <c r="N1212" s="832">
        <v>2</v>
      </c>
      <c r="O1212" s="836">
        <v>2</v>
      </c>
      <c r="P1212" s="835">
        <v>179.82</v>
      </c>
      <c r="Q1212" s="837">
        <v>1</v>
      </c>
      <c r="R1212" s="832">
        <v>2</v>
      </c>
      <c r="S1212" s="837">
        <v>1</v>
      </c>
      <c r="T1212" s="836">
        <v>2</v>
      </c>
      <c r="U1212" s="838">
        <v>1</v>
      </c>
    </row>
    <row r="1213" spans="1:21" ht="14.4" customHeight="1" x14ac:dyDescent="0.3">
      <c r="A1213" s="831">
        <v>13</v>
      </c>
      <c r="B1213" s="832" t="s">
        <v>1257</v>
      </c>
      <c r="C1213" s="832" t="s">
        <v>1267</v>
      </c>
      <c r="D1213" s="833" t="s">
        <v>2505</v>
      </c>
      <c r="E1213" s="834" t="s">
        <v>1283</v>
      </c>
      <c r="F1213" s="832" t="s">
        <v>1258</v>
      </c>
      <c r="G1213" s="832" t="s">
        <v>1386</v>
      </c>
      <c r="H1213" s="832" t="s">
        <v>586</v>
      </c>
      <c r="I1213" s="832" t="s">
        <v>2385</v>
      </c>
      <c r="J1213" s="832" t="s">
        <v>2386</v>
      </c>
      <c r="K1213" s="832" t="s">
        <v>1389</v>
      </c>
      <c r="L1213" s="835">
        <v>111.72</v>
      </c>
      <c r="M1213" s="835">
        <v>111.72</v>
      </c>
      <c r="N1213" s="832">
        <v>1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13</v>
      </c>
      <c r="B1214" s="832" t="s">
        <v>1257</v>
      </c>
      <c r="C1214" s="832" t="s">
        <v>1267</v>
      </c>
      <c r="D1214" s="833" t="s">
        <v>2505</v>
      </c>
      <c r="E1214" s="834" t="s">
        <v>1283</v>
      </c>
      <c r="F1214" s="832" t="s">
        <v>1258</v>
      </c>
      <c r="G1214" s="832" t="s">
        <v>1386</v>
      </c>
      <c r="H1214" s="832" t="s">
        <v>586</v>
      </c>
      <c r="I1214" s="832" t="s">
        <v>1483</v>
      </c>
      <c r="J1214" s="832" t="s">
        <v>1388</v>
      </c>
      <c r="K1214" s="832" t="s">
        <v>1389</v>
      </c>
      <c r="L1214" s="835">
        <v>111.72</v>
      </c>
      <c r="M1214" s="835">
        <v>111.72</v>
      </c>
      <c r="N1214" s="832">
        <v>1</v>
      </c>
      <c r="O1214" s="836">
        <v>0.5</v>
      </c>
      <c r="P1214" s="835">
        <v>111.72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13</v>
      </c>
      <c r="B1215" s="832" t="s">
        <v>1257</v>
      </c>
      <c r="C1215" s="832" t="s">
        <v>1267</v>
      </c>
      <c r="D1215" s="833" t="s">
        <v>2505</v>
      </c>
      <c r="E1215" s="834" t="s">
        <v>1283</v>
      </c>
      <c r="F1215" s="832" t="s">
        <v>1258</v>
      </c>
      <c r="G1215" s="832" t="s">
        <v>1386</v>
      </c>
      <c r="H1215" s="832" t="s">
        <v>586</v>
      </c>
      <c r="I1215" s="832" t="s">
        <v>2387</v>
      </c>
      <c r="J1215" s="832" t="s">
        <v>2386</v>
      </c>
      <c r="K1215" s="832" t="s">
        <v>2388</v>
      </c>
      <c r="L1215" s="835">
        <v>39.5</v>
      </c>
      <c r="M1215" s="835">
        <v>39.5</v>
      </c>
      <c r="N1215" s="832">
        <v>1</v>
      </c>
      <c r="O1215" s="836">
        <v>1</v>
      </c>
      <c r="P1215" s="835">
        <v>39.5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13</v>
      </c>
      <c r="B1216" s="832" t="s">
        <v>1257</v>
      </c>
      <c r="C1216" s="832" t="s">
        <v>1267</v>
      </c>
      <c r="D1216" s="833" t="s">
        <v>2505</v>
      </c>
      <c r="E1216" s="834" t="s">
        <v>1283</v>
      </c>
      <c r="F1216" s="832" t="s">
        <v>1258</v>
      </c>
      <c r="G1216" s="832" t="s">
        <v>1840</v>
      </c>
      <c r="H1216" s="832" t="s">
        <v>586</v>
      </c>
      <c r="I1216" s="832" t="s">
        <v>1841</v>
      </c>
      <c r="J1216" s="832" t="s">
        <v>1842</v>
      </c>
      <c r="K1216" s="832" t="s">
        <v>1843</v>
      </c>
      <c r="L1216" s="835">
        <v>132.97999999999999</v>
      </c>
      <c r="M1216" s="835">
        <v>265.95999999999998</v>
      </c>
      <c r="N1216" s="832">
        <v>2</v>
      </c>
      <c r="O1216" s="836">
        <v>1</v>
      </c>
      <c r="P1216" s="835">
        <v>265.95999999999998</v>
      </c>
      <c r="Q1216" s="837">
        <v>1</v>
      </c>
      <c r="R1216" s="832">
        <v>2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13</v>
      </c>
      <c r="B1217" s="832" t="s">
        <v>1257</v>
      </c>
      <c r="C1217" s="832" t="s">
        <v>1267</v>
      </c>
      <c r="D1217" s="833" t="s">
        <v>2505</v>
      </c>
      <c r="E1217" s="834" t="s">
        <v>1283</v>
      </c>
      <c r="F1217" s="832" t="s">
        <v>1258</v>
      </c>
      <c r="G1217" s="832" t="s">
        <v>1800</v>
      </c>
      <c r="H1217" s="832" t="s">
        <v>586</v>
      </c>
      <c r="I1217" s="832" t="s">
        <v>1847</v>
      </c>
      <c r="J1217" s="832" t="s">
        <v>1802</v>
      </c>
      <c r="K1217" s="832" t="s">
        <v>1355</v>
      </c>
      <c r="L1217" s="835">
        <v>58.77</v>
      </c>
      <c r="M1217" s="835">
        <v>1057.8599999999999</v>
      </c>
      <c r="N1217" s="832">
        <v>18</v>
      </c>
      <c r="O1217" s="836">
        <v>12</v>
      </c>
      <c r="P1217" s="835">
        <v>881.54999999999984</v>
      </c>
      <c r="Q1217" s="837">
        <v>0.83333333333333326</v>
      </c>
      <c r="R1217" s="832">
        <v>15</v>
      </c>
      <c r="S1217" s="837">
        <v>0.83333333333333337</v>
      </c>
      <c r="T1217" s="836">
        <v>9.5</v>
      </c>
      <c r="U1217" s="838">
        <v>0.79166666666666663</v>
      </c>
    </row>
    <row r="1218" spans="1:21" ht="14.4" customHeight="1" x14ac:dyDescent="0.3">
      <c r="A1218" s="831">
        <v>13</v>
      </c>
      <c r="B1218" s="832" t="s">
        <v>1257</v>
      </c>
      <c r="C1218" s="832" t="s">
        <v>1267</v>
      </c>
      <c r="D1218" s="833" t="s">
        <v>2505</v>
      </c>
      <c r="E1218" s="834" t="s">
        <v>1283</v>
      </c>
      <c r="F1218" s="832" t="s">
        <v>1258</v>
      </c>
      <c r="G1218" s="832" t="s">
        <v>1800</v>
      </c>
      <c r="H1218" s="832" t="s">
        <v>586</v>
      </c>
      <c r="I1218" s="832" t="s">
        <v>1801</v>
      </c>
      <c r="J1218" s="832" t="s">
        <v>1802</v>
      </c>
      <c r="K1218" s="832" t="s">
        <v>1455</v>
      </c>
      <c r="L1218" s="835">
        <v>176.32</v>
      </c>
      <c r="M1218" s="835">
        <v>176.32</v>
      </c>
      <c r="N1218" s="832">
        <v>1</v>
      </c>
      <c r="O1218" s="836">
        <v>0.5</v>
      </c>
      <c r="P1218" s="835">
        <v>176.32</v>
      </c>
      <c r="Q1218" s="837">
        <v>1</v>
      </c>
      <c r="R1218" s="832">
        <v>1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13</v>
      </c>
      <c r="B1219" s="832" t="s">
        <v>1257</v>
      </c>
      <c r="C1219" s="832" t="s">
        <v>1267</v>
      </c>
      <c r="D1219" s="833" t="s">
        <v>2505</v>
      </c>
      <c r="E1219" s="834" t="s">
        <v>1283</v>
      </c>
      <c r="F1219" s="832" t="s">
        <v>1258</v>
      </c>
      <c r="G1219" s="832" t="s">
        <v>1877</v>
      </c>
      <c r="H1219" s="832" t="s">
        <v>651</v>
      </c>
      <c r="I1219" s="832" t="s">
        <v>1878</v>
      </c>
      <c r="J1219" s="832" t="s">
        <v>721</v>
      </c>
      <c r="K1219" s="832" t="s">
        <v>1222</v>
      </c>
      <c r="L1219" s="835">
        <v>58.77</v>
      </c>
      <c r="M1219" s="835">
        <v>352.62</v>
      </c>
      <c r="N1219" s="832">
        <v>6</v>
      </c>
      <c r="O1219" s="836">
        <v>5.5</v>
      </c>
      <c r="P1219" s="835">
        <v>235.08</v>
      </c>
      <c r="Q1219" s="837">
        <v>0.66666666666666674</v>
      </c>
      <c r="R1219" s="832">
        <v>4</v>
      </c>
      <c r="S1219" s="837">
        <v>0.66666666666666663</v>
      </c>
      <c r="T1219" s="836">
        <v>3.5</v>
      </c>
      <c r="U1219" s="838">
        <v>0.63636363636363635</v>
      </c>
    </row>
    <row r="1220" spans="1:21" ht="14.4" customHeight="1" x14ac:dyDescent="0.3">
      <c r="A1220" s="831">
        <v>13</v>
      </c>
      <c r="B1220" s="832" t="s">
        <v>1257</v>
      </c>
      <c r="C1220" s="832" t="s">
        <v>1267</v>
      </c>
      <c r="D1220" s="833" t="s">
        <v>2505</v>
      </c>
      <c r="E1220" s="834" t="s">
        <v>1283</v>
      </c>
      <c r="F1220" s="832" t="s">
        <v>1258</v>
      </c>
      <c r="G1220" s="832" t="s">
        <v>1394</v>
      </c>
      <c r="H1220" s="832" t="s">
        <v>651</v>
      </c>
      <c r="I1220" s="832" t="s">
        <v>1395</v>
      </c>
      <c r="J1220" s="832" t="s">
        <v>1396</v>
      </c>
      <c r="K1220" s="832" t="s">
        <v>1397</v>
      </c>
      <c r="L1220" s="835">
        <v>141.25</v>
      </c>
      <c r="M1220" s="835">
        <v>3672.5</v>
      </c>
      <c r="N1220" s="832">
        <v>26</v>
      </c>
      <c r="O1220" s="836">
        <v>17</v>
      </c>
      <c r="P1220" s="835">
        <v>2966.25</v>
      </c>
      <c r="Q1220" s="837">
        <v>0.80769230769230771</v>
      </c>
      <c r="R1220" s="832">
        <v>21</v>
      </c>
      <c r="S1220" s="837">
        <v>0.80769230769230771</v>
      </c>
      <c r="T1220" s="836">
        <v>14.5</v>
      </c>
      <c r="U1220" s="838">
        <v>0.8529411764705882</v>
      </c>
    </row>
    <row r="1221" spans="1:21" ht="14.4" customHeight="1" x14ac:dyDescent="0.3">
      <c r="A1221" s="831">
        <v>13</v>
      </c>
      <c r="B1221" s="832" t="s">
        <v>1257</v>
      </c>
      <c r="C1221" s="832" t="s">
        <v>1267</v>
      </c>
      <c r="D1221" s="833" t="s">
        <v>2505</v>
      </c>
      <c r="E1221" s="834" t="s">
        <v>1283</v>
      </c>
      <c r="F1221" s="832" t="s">
        <v>1258</v>
      </c>
      <c r="G1221" s="832" t="s">
        <v>1402</v>
      </c>
      <c r="H1221" s="832" t="s">
        <v>586</v>
      </c>
      <c r="I1221" s="832" t="s">
        <v>1403</v>
      </c>
      <c r="J1221" s="832" t="s">
        <v>745</v>
      </c>
      <c r="K1221" s="832" t="s">
        <v>1404</v>
      </c>
      <c r="L1221" s="835">
        <v>32.25</v>
      </c>
      <c r="M1221" s="835">
        <v>32.25</v>
      </c>
      <c r="N1221" s="832">
        <v>1</v>
      </c>
      <c r="O1221" s="836">
        <v>1</v>
      </c>
      <c r="P1221" s="835">
        <v>32.25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13</v>
      </c>
      <c r="B1222" s="832" t="s">
        <v>1257</v>
      </c>
      <c r="C1222" s="832" t="s">
        <v>1267</v>
      </c>
      <c r="D1222" s="833" t="s">
        <v>2505</v>
      </c>
      <c r="E1222" s="834" t="s">
        <v>1283</v>
      </c>
      <c r="F1222" s="832" t="s">
        <v>1258</v>
      </c>
      <c r="G1222" s="832" t="s">
        <v>1513</v>
      </c>
      <c r="H1222" s="832" t="s">
        <v>586</v>
      </c>
      <c r="I1222" s="832" t="s">
        <v>1514</v>
      </c>
      <c r="J1222" s="832" t="s">
        <v>619</v>
      </c>
      <c r="K1222" s="832" t="s">
        <v>1515</v>
      </c>
      <c r="L1222" s="835">
        <v>127.91</v>
      </c>
      <c r="M1222" s="835">
        <v>255.82</v>
      </c>
      <c r="N1222" s="832">
        <v>2</v>
      </c>
      <c r="O1222" s="836">
        <v>2</v>
      </c>
      <c r="P1222" s="835">
        <v>127.91</v>
      </c>
      <c r="Q1222" s="837">
        <v>0.5</v>
      </c>
      <c r="R1222" s="832">
        <v>1</v>
      </c>
      <c r="S1222" s="837">
        <v>0.5</v>
      </c>
      <c r="T1222" s="836">
        <v>1</v>
      </c>
      <c r="U1222" s="838">
        <v>0.5</v>
      </c>
    </row>
    <row r="1223" spans="1:21" ht="14.4" customHeight="1" x14ac:dyDescent="0.3">
      <c r="A1223" s="831">
        <v>13</v>
      </c>
      <c r="B1223" s="832" t="s">
        <v>1257</v>
      </c>
      <c r="C1223" s="832" t="s">
        <v>1267</v>
      </c>
      <c r="D1223" s="833" t="s">
        <v>2505</v>
      </c>
      <c r="E1223" s="834" t="s">
        <v>1283</v>
      </c>
      <c r="F1223" s="832" t="s">
        <v>1258</v>
      </c>
      <c r="G1223" s="832" t="s">
        <v>1516</v>
      </c>
      <c r="H1223" s="832" t="s">
        <v>586</v>
      </c>
      <c r="I1223" s="832" t="s">
        <v>1520</v>
      </c>
      <c r="J1223" s="832" t="s">
        <v>1518</v>
      </c>
      <c r="K1223" s="832" t="s">
        <v>1521</v>
      </c>
      <c r="L1223" s="835">
        <v>87.67</v>
      </c>
      <c r="M1223" s="835">
        <v>350.68</v>
      </c>
      <c r="N1223" s="832">
        <v>4</v>
      </c>
      <c r="O1223" s="836">
        <v>2.5</v>
      </c>
      <c r="P1223" s="835">
        <v>350.68</v>
      </c>
      <c r="Q1223" s="837">
        <v>1</v>
      </c>
      <c r="R1223" s="832">
        <v>4</v>
      </c>
      <c r="S1223" s="837">
        <v>1</v>
      </c>
      <c r="T1223" s="836">
        <v>2.5</v>
      </c>
      <c r="U1223" s="838">
        <v>1</v>
      </c>
    </row>
    <row r="1224" spans="1:21" ht="14.4" customHeight="1" x14ac:dyDescent="0.3">
      <c r="A1224" s="831">
        <v>13</v>
      </c>
      <c r="B1224" s="832" t="s">
        <v>1257</v>
      </c>
      <c r="C1224" s="832" t="s">
        <v>1267</v>
      </c>
      <c r="D1224" s="833" t="s">
        <v>2505</v>
      </c>
      <c r="E1224" s="834" t="s">
        <v>1283</v>
      </c>
      <c r="F1224" s="832" t="s">
        <v>1258</v>
      </c>
      <c r="G1224" s="832" t="s">
        <v>1522</v>
      </c>
      <c r="H1224" s="832" t="s">
        <v>586</v>
      </c>
      <c r="I1224" s="832" t="s">
        <v>1811</v>
      </c>
      <c r="J1224" s="832" t="s">
        <v>664</v>
      </c>
      <c r="K1224" s="832" t="s">
        <v>1812</v>
      </c>
      <c r="L1224" s="835">
        <v>0</v>
      </c>
      <c r="M1224" s="835">
        <v>0</v>
      </c>
      <c r="N1224" s="832">
        <v>1</v>
      </c>
      <c r="O1224" s="836">
        <v>0.5</v>
      </c>
      <c r="P1224" s="835">
        <v>0</v>
      </c>
      <c r="Q1224" s="837"/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13</v>
      </c>
      <c r="B1225" s="832" t="s">
        <v>1257</v>
      </c>
      <c r="C1225" s="832" t="s">
        <v>1267</v>
      </c>
      <c r="D1225" s="833" t="s">
        <v>2505</v>
      </c>
      <c r="E1225" s="834" t="s">
        <v>1283</v>
      </c>
      <c r="F1225" s="832" t="s">
        <v>1258</v>
      </c>
      <c r="G1225" s="832" t="s">
        <v>1522</v>
      </c>
      <c r="H1225" s="832" t="s">
        <v>586</v>
      </c>
      <c r="I1225" s="832" t="s">
        <v>1629</v>
      </c>
      <c r="J1225" s="832" t="s">
        <v>664</v>
      </c>
      <c r="K1225" s="832" t="s">
        <v>1630</v>
      </c>
      <c r="L1225" s="835">
        <v>0</v>
      </c>
      <c r="M1225" s="835">
        <v>0</v>
      </c>
      <c r="N1225" s="832">
        <v>13</v>
      </c>
      <c r="O1225" s="836">
        <v>7</v>
      </c>
      <c r="P1225" s="835">
        <v>0</v>
      </c>
      <c r="Q1225" s="837"/>
      <c r="R1225" s="832">
        <v>10</v>
      </c>
      <c r="S1225" s="837">
        <v>0.76923076923076927</v>
      </c>
      <c r="T1225" s="836">
        <v>5.5</v>
      </c>
      <c r="U1225" s="838">
        <v>0.7857142857142857</v>
      </c>
    </row>
    <row r="1226" spans="1:21" ht="14.4" customHeight="1" x14ac:dyDescent="0.3">
      <c r="A1226" s="831">
        <v>13</v>
      </c>
      <c r="B1226" s="832" t="s">
        <v>1257</v>
      </c>
      <c r="C1226" s="832" t="s">
        <v>1267</v>
      </c>
      <c r="D1226" s="833" t="s">
        <v>2505</v>
      </c>
      <c r="E1226" s="834" t="s">
        <v>1283</v>
      </c>
      <c r="F1226" s="832" t="s">
        <v>1258</v>
      </c>
      <c r="G1226" s="832" t="s">
        <v>1634</v>
      </c>
      <c r="H1226" s="832" t="s">
        <v>651</v>
      </c>
      <c r="I1226" s="832" t="s">
        <v>1187</v>
      </c>
      <c r="J1226" s="832" t="s">
        <v>826</v>
      </c>
      <c r="K1226" s="832" t="s">
        <v>828</v>
      </c>
      <c r="L1226" s="835">
        <v>0</v>
      </c>
      <c r="M1226" s="835">
        <v>0</v>
      </c>
      <c r="N1226" s="832">
        <v>1</v>
      </c>
      <c r="O1226" s="836">
        <v>0.5</v>
      </c>
      <c r="P1226" s="835">
        <v>0</v>
      </c>
      <c r="Q1226" s="837"/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13</v>
      </c>
      <c r="B1227" s="832" t="s">
        <v>1257</v>
      </c>
      <c r="C1227" s="832" t="s">
        <v>1267</v>
      </c>
      <c r="D1227" s="833" t="s">
        <v>2505</v>
      </c>
      <c r="E1227" s="834" t="s">
        <v>1283</v>
      </c>
      <c r="F1227" s="832" t="s">
        <v>1258</v>
      </c>
      <c r="G1227" s="832" t="s">
        <v>1411</v>
      </c>
      <c r="H1227" s="832" t="s">
        <v>586</v>
      </c>
      <c r="I1227" s="832" t="s">
        <v>1412</v>
      </c>
      <c r="J1227" s="832" t="s">
        <v>1413</v>
      </c>
      <c r="K1227" s="832" t="s">
        <v>1414</v>
      </c>
      <c r="L1227" s="835">
        <v>55.16</v>
      </c>
      <c r="M1227" s="835">
        <v>55.16</v>
      </c>
      <c r="N1227" s="832">
        <v>1</v>
      </c>
      <c r="O1227" s="836">
        <v>1</v>
      </c>
      <c r="P1227" s="835">
        <v>55.16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13</v>
      </c>
      <c r="B1228" s="832" t="s">
        <v>1257</v>
      </c>
      <c r="C1228" s="832" t="s">
        <v>1267</v>
      </c>
      <c r="D1228" s="833" t="s">
        <v>2505</v>
      </c>
      <c r="E1228" s="834" t="s">
        <v>1283</v>
      </c>
      <c r="F1228" s="832" t="s">
        <v>1258</v>
      </c>
      <c r="G1228" s="832" t="s">
        <v>2064</v>
      </c>
      <c r="H1228" s="832" t="s">
        <v>586</v>
      </c>
      <c r="I1228" s="832" t="s">
        <v>2065</v>
      </c>
      <c r="J1228" s="832" t="s">
        <v>2066</v>
      </c>
      <c r="K1228" s="832" t="s">
        <v>1502</v>
      </c>
      <c r="L1228" s="835">
        <v>61.97</v>
      </c>
      <c r="M1228" s="835">
        <v>61.97</v>
      </c>
      <c r="N1228" s="832">
        <v>1</v>
      </c>
      <c r="O1228" s="836">
        <v>0.5</v>
      </c>
      <c r="P1228" s="835">
        <v>61.97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13</v>
      </c>
      <c r="B1229" s="832" t="s">
        <v>1257</v>
      </c>
      <c r="C1229" s="832" t="s">
        <v>1267</v>
      </c>
      <c r="D1229" s="833" t="s">
        <v>2505</v>
      </c>
      <c r="E1229" s="834" t="s">
        <v>1283</v>
      </c>
      <c r="F1229" s="832" t="s">
        <v>1258</v>
      </c>
      <c r="G1229" s="832" t="s">
        <v>1951</v>
      </c>
      <c r="H1229" s="832" t="s">
        <v>651</v>
      </c>
      <c r="I1229" s="832" t="s">
        <v>1172</v>
      </c>
      <c r="J1229" s="832" t="s">
        <v>1173</v>
      </c>
      <c r="K1229" s="832" t="s">
        <v>1149</v>
      </c>
      <c r="L1229" s="835">
        <v>339.8</v>
      </c>
      <c r="M1229" s="835">
        <v>339.8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13</v>
      </c>
      <c r="B1230" s="832" t="s">
        <v>1257</v>
      </c>
      <c r="C1230" s="832" t="s">
        <v>1267</v>
      </c>
      <c r="D1230" s="833" t="s">
        <v>2505</v>
      </c>
      <c r="E1230" s="834" t="s">
        <v>1283</v>
      </c>
      <c r="F1230" s="832" t="s">
        <v>1258</v>
      </c>
      <c r="G1230" s="832" t="s">
        <v>1550</v>
      </c>
      <c r="H1230" s="832" t="s">
        <v>586</v>
      </c>
      <c r="I1230" s="832" t="s">
        <v>1551</v>
      </c>
      <c r="J1230" s="832" t="s">
        <v>1552</v>
      </c>
      <c r="K1230" s="832" t="s">
        <v>1553</v>
      </c>
      <c r="L1230" s="835">
        <v>75.819999999999993</v>
      </c>
      <c r="M1230" s="835">
        <v>75.819999999999993</v>
      </c>
      <c r="N1230" s="832">
        <v>1</v>
      </c>
      <c r="O1230" s="836">
        <v>1</v>
      </c>
      <c r="P1230" s="835">
        <v>75.819999999999993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13</v>
      </c>
      <c r="B1231" s="832" t="s">
        <v>1257</v>
      </c>
      <c r="C1231" s="832" t="s">
        <v>1267</v>
      </c>
      <c r="D1231" s="833" t="s">
        <v>2505</v>
      </c>
      <c r="E1231" s="834" t="s">
        <v>1283</v>
      </c>
      <c r="F1231" s="832" t="s">
        <v>1258</v>
      </c>
      <c r="G1231" s="832" t="s">
        <v>1420</v>
      </c>
      <c r="H1231" s="832" t="s">
        <v>651</v>
      </c>
      <c r="I1231" s="832" t="s">
        <v>1421</v>
      </c>
      <c r="J1231" s="832" t="s">
        <v>952</v>
      </c>
      <c r="K1231" s="832" t="s">
        <v>1422</v>
      </c>
      <c r="L1231" s="835">
        <v>154.36000000000001</v>
      </c>
      <c r="M1231" s="835">
        <v>1852.3200000000006</v>
      </c>
      <c r="N1231" s="832">
        <v>12</v>
      </c>
      <c r="O1231" s="836">
        <v>9</v>
      </c>
      <c r="P1231" s="835">
        <v>1697.9600000000005</v>
      </c>
      <c r="Q1231" s="837">
        <v>0.91666666666666663</v>
      </c>
      <c r="R1231" s="832">
        <v>11</v>
      </c>
      <c r="S1231" s="837">
        <v>0.91666666666666663</v>
      </c>
      <c r="T1231" s="836">
        <v>8</v>
      </c>
      <c r="U1231" s="838">
        <v>0.88888888888888884</v>
      </c>
    </row>
    <row r="1232" spans="1:21" ht="14.4" customHeight="1" x14ac:dyDescent="0.3">
      <c r="A1232" s="831">
        <v>13</v>
      </c>
      <c r="B1232" s="832" t="s">
        <v>1257</v>
      </c>
      <c r="C1232" s="832" t="s">
        <v>1267</v>
      </c>
      <c r="D1232" s="833" t="s">
        <v>2505</v>
      </c>
      <c r="E1232" s="834" t="s">
        <v>1283</v>
      </c>
      <c r="F1232" s="832" t="s">
        <v>1258</v>
      </c>
      <c r="G1232" s="832" t="s">
        <v>1420</v>
      </c>
      <c r="H1232" s="832" t="s">
        <v>651</v>
      </c>
      <c r="I1232" s="832" t="s">
        <v>1953</v>
      </c>
      <c r="J1232" s="832" t="s">
        <v>1954</v>
      </c>
      <c r="K1232" s="832" t="s">
        <v>1955</v>
      </c>
      <c r="L1232" s="835">
        <v>111.22</v>
      </c>
      <c r="M1232" s="835">
        <v>333.65999999999997</v>
      </c>
      <c r="N1232" s="832">
        <v>3</v>
      </c>
      <c r="O1232" s="836">
        <v>3</v>
      </c>
      <c r="P1232" s="835">
        <v>222.44</v>
      </c>
      <c r="Q1232" s="837">
        <v>0.66666666666666674</v>
      </c>
      <c r="R1232" s="832">
        <v>2</v>
      </c>
      <c r="S1232" s="837">
        <v>0.66666666666666663</v>
      </c>
      <c r="T1232" s="836">
        <v>2</v>
      </c>
      <c r="U1232" s="838">
        <v>0.66666666666666663</v>
      </c>
    </row>
    <row r="1233" spans="1:21" ht="14.4" customHeight="1" x14ac:dyDescent="0.3">
      <c r="A1233" s="831">
        <v>13</v>
      </c>
      <c r="B1233" s="832" t="s">
        <v>1257</v>
      </c>
      <c r="C1233" s="832" t="s">
        <v>1267</v>
      </c>
      <c r="D1233" s="833" t="s">
        <v>2505</v>
      </c>
      <c r="E1233" s="834" t="s">
        <v>1283</v>
      </c>
      <c r="F1233" s="832" t="s">
        <v>1258</v>
      </c>
      <c r="G1233" s="832" t="s">
        <v>1420</v>
      </c>
      <c r="H1233" s="832" t="s">
        <v>651</v>
      </c>
      <c r="I1233" s="832" t="s">
        <v>2206</v>
      </c>
      <c r="J1233" s="832" t="s">
        <v>2207</v>
      </c>
      <c r="K1233" s="832" t="s">
        <v>2208</v>
      </c>
      <c r="L1233" s="835">
        <v>149.52000000000001</v>
      </c>
      <c r="M1233" s="835">
        <v>299.04000000000002</v>
      </c>
      <c r="N1233" s="832">
        <v>2</v>
      </c>
      <c r="O1233" s="836">
        <v>1.5</v>
      </c>
      <c r="P1233" s="835">
        <v>299.04000000000002</v>
      </c>
      <c r="Q1233" s="837">
        <v>1</v>
      </c>
      <c r="R1233" s="832">
        <v>2</v>
      </c>
      <c r="S1233" s="837">
        <v>1</v>
      </c>
      <c r="T1233" s="836">
        <v>1.5</v>
      </c>
      <c r="U1233" s="838">
        <v>1</v>
      </c>
    </row>
    <row r="1234" spans="1:21" ht="14.4" customHeight="1" x14ac:dyDescent="0.3">
      <c r="A1234" s="831">
        <v>13</v>
      </c>
      <c r="B1234" s="832" t="s">
        <v>1257</v>
      </c>
      <c r="C1234" s="832" t="s">
        <v>1267</v>
      </c>
      <c r="D1234" s="833" t="s">
        <v>2505</v>
      </c>
      <c r="E1234" s="834" t="s">
        <v>1283</v>
      </c>
      <c r="F1234" s="832" t="s">
        <v>1258</v>
      </c>
      <c r="G1234" s="832" t="s">
        <v>1420</v>
      </c>
      <c r="H1234" s="832" t="s">
        <v>651</v>
      </c>
      <c r="I1234" s="832" t="s">
        <v>1423</v>
      </c>
      <c r="J1234" s="832" t="s">
        <v>1424</v>
      </c>
      <c r="K1234" s="832" t="s">
        <v>1425</v>
      </c>
      <c r="L1234" s="835">
        <v>75.73</v>
      </c>
      <c r="M1234" s="835">
        <v>1438.8700000000001</v>
      </c>
      <c r="N1234" s="832">
        <v>19</v>
      </c>
      <c r="O1234" s="836">
        <v>13</v>
      </c>
      <c r="P1234" s="835">
        <v>1211.68</v>
      </c>
      <c r="Q1234" s="837">
        <v>0.84210526315789469</v>
      </c>
      <c r="R1234" s="832">
        <v>16</v>
      </c>
      <c r="S1234" s="837">
        <v>0.84210526315789469</v>
      </c>
      <c r="T1234" s="836">
        <v>11</v>
      </c>
      <c r="U1234" s="838">
        <v>0.84615384615384615</v>
      </c>
    </row>
    <row r="1235" spans="1:21" ht="14.4" customHeight="1" x14ac:dyDescent="0.3">
      <c r="A1235" s="831">
        <v>13</v>
      </c>
      <c r="B1235" s="832" t="s">
        <v>1257</v>
      </c>
      <c r="C1235" s="832" t="s">
        <v>1267</v>
      </c>
      <c r="D1235" s="833" t="s">
        <v>2505</v>
      </c>
      <c r="E1235" s="834" t="s">
        <v>1283</v>
      </c>
      <c r="F1235" s="832" t="s">
        <v>1258</v>
      </c>
      <c r="G1235" s="832" t="s">
        <v>1420</v>
      </c>
      <c r="H1235" s="832" t="s">
        <v>586</v>
      </c>
      <c r="I1235" s="832" t="s">
        <v>1426</v>
      </c>
      <c r="J1235" s="832" t="s">
        <v>952</v>
      </c>
      <c r="K1235" s="832" t="s">
        <v>1422</v>
      </c>
      <c r="L1235" s="835">
        <v>154.36000000000001</v>
      </c>
      <c r="M1235" s="835">
        <v>308.72000000000003</v>
      </c>
      <c r="N1235" s="832">
        <v>2</v>
      </c>
      <c r="O1235" s="836">
        <v>1.5</v>
      </c>
      <c r="P1235" s="835">
        <v>308.72000000000003</v>
      </c>
      <c r="Q1235" s="837">
        <v>1</v>
      </c>
      <c r="R1235" s="832">
        <v>2</v>
      </c>
      <c r="S1235" s="837">
        <v>1</v>
      </c>
      <c r="T1235" s="836">
        <v>1.5</v>
      </c>
      <c r="U1235" s="838">
        <v>1</v>
      </c>
    </row>
    <row r="1236" spans="1:21" ht="14.4" customHeight="1" x14ac:dyDescent="0.3">
      <c r="A1236" s="831">
        <v>13</v>
      </c>
      <c r="B1236" s="832" t="s">
        <v>1257</v>
      </c>
      <c r="C1236" s="832" t="s">
        <v>1267</v>
      </c>
      <c r="D1236" s="833" t="s">
        <v>2505</v>
      </c>
      <c r="E1236" s="834" t="s">
        <v>1283</v>
      </c>
      <c r="F1236" s="832" t="s">
        <v>1258</v>
      </c>
      <c r="G1236" s="832" t="s">
        <v>1420</v>
      </c>
      <c r="H1236" s="832" t="s">
        <v>651</v>
      </c>
      <c r="I1236" s="832" t="s">
        <v>1140</v>
      </c>
      <c r="J1236" s="832" t="s">
        <v>952</v>
      </c>
      <c r="K1236" s="832" t="s">
        <v>1141</v>
      </c>
      <c r="L1236" s="835">
        <v>225.06</v>
      </c>
      <c r="M1236" s="835">
        <v>5851.56</v>
      </c>
      <c r="N1236" s="832">
        <v>26</v>
      </c>
      <c r="O1236" s="836">
        <v>21</v>
      </c>
      <c r="P1236" s="835">
        <v>4726.26</v>
      </c>
      <c r="Q1236" s="837">
        <v>0.80769230769230771</v>
      </c>
      <c r="R1236" s="832">
        <v>21</v>
      </c>
      <c r="S1236" s="837">
        <v>0.80769230769230771</v>
      </c>
      <c r="T1236" s="836">
        <v>16.5</v>
      </c>
      <c r="U1236" s="838">
        <v>0.7857142857142857</v>
      </c>
    </row>
    <row r="1237" spans="1:21" ht="14.4" customHeight="1" x14ac:dyDescent="0.3">
      <c r="A1237" s="831">
        <v>13</v>
      </c>
      <c r="B1237" s="832" t="s">
        <v>1257</v>
      </c>
      <c r="C1237" s="832" t="s">
        <v>1267</v>
      </c>
      <c r="D1237" s="833" t="s">
        <v>2505</v>
      </c>
      <c r="E1237" s="834" t="s">
        <v>1283</v>
      </c>
      <c r="F1237" s="832" t="s">
        <v>1258</v>
      </c>
      <c r="G1237" s="832" t="s">
        <v>1420</v>
      </c>
      <c r="H1237" s="832" t="s">
        <v>586</v>
      </c>
      <c r="I1237" s="832" t="s">
        <v>2072</v>
      </c>
      <c r="J1237" s="832" t="s">
        <v>952</v>
      </c>
      <c r="K1237" s="832" t="s">
        <v>1141</v>
      </c>
      <c r="L1237" s="835">
        <v>225.06</v>
      </c>
      <c r="M1237" s="835">
        <v>225.06</v>
      </c>
      <c r="N1237" s="832">
        <v>1</v>
      </c>
      <c r="O1237" s="836">
        <v>1</v>
      </c>
      <c r="P1237" s="835">
        <v>225.06</v>
      </c>
      <c r="Q1237" s="837">
        <v>1</v>
      </c>
      <c r="R1237" s="832">
        <v>1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13</v>
      </c>
      <c r="B1238" s="832" t="s">
        <v>1257</v>
      </c>
      <c r="C1238" s="832" t="s">
        <v>1267</v>
      </c>
      <c r="D1238" s="833" t="s">
        <v>2505</v>
      </c>
      <c r="E1238" s="834" t="s">
        <v>1283</v>
      </c>
      <c r="F1238" s="832" t="s">
        <v>1258</v>
      </c>
      <c r="G1238" s="832" t="s">
        <v>1420</v>
      </c>
      <c r="H1238" s="832" t="s">
        <v>586</v>
      </c>
      <c r="I1238" s="832" t="s">
        <v>1427</v>
      </c>
      <c r="J1238" s="832" t="s">
        <v>952</v>
      </c>
      <c r="K1238" s="832" t="s">
        <v>1422</v>
      </c>
      <c r="L1238" s="835">
        <v>154.36000000000001</v>
      </c>
      <c r="M1238" s="835">
        <v>617.44000000000005</v>
      </c>
      <c r="N1238" s="832">
        <v>4</v>
      </c>
      <c r="O1238" s="836">
        <v>3</v>
      </c>
      <c r="P1238" s="835">
        <v>617.44000000000005</v>
      </c>
      <c r="Q1238" s="837">
        <v>1</v>
      </c>
      <c r="R1238" s="832">
        <v>4</v>
      </c>
      <c r="S1238" s="837">
        <v>1</v>
      </c>
      <c r="T1238" s="836">
        <v>3</v>
      </c>
      <c r="U1238" s="838">
        <v>1</v>
      </c>
    </row>
    <row r="1239" spans="1:21" ht="14.4" customHeight="1" x14ac:dyDescent="0.3">
      <c r="A1239" s="831">
        <v>13</v>
      </c>
      <c r="B1239" s="832" t="s">
        <v>1257</v>
      </c>
      <c r="C1239" s="832" t="s">
        <v>1267</v>
      </c>
      <c r="D1239" s="833" t="s">
        <v>2505</v>
      </c>
      <c r="E1239" s="834" t="s">
        <v>1286</v>
      </c>
      <c r="F1239" s="832" t="s">
        <v>1258</v>
      </c>
      <c r="G1239" s="832" t="s">
        <v>1377</v>
      </c>
      <c r="H1239" s="832" t="s">
        <v>586</v>
      </c>
      <c r="I1239" s="832" t="s">
        <v>1380</v>
      </c>
      <c r="J1239" s="832" t="s">
        <v>705</v>
      </c>
      <c r="K1239" s="832" t="s">
        <v>1381</v>
      </c>
      <c r="L1239" s="835">
        <v>159.16999999999999</v>
      </c>
      <c r="M1239" s="835">
        <v>159.16999999999999</v>
      </c>
      <c r="N1239" s="832">
        <v>1</v>
      </c>
      <c r="O1239" s="836">
        <v>1</v>
      </c>
      <c r="P1239" s="835">
        <v>159.16999999999999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13</v>
      </c>
      <c r="B1240" s="832" t="s">
        <v>1257</v>
      </c>
      <c r="C1240" s="832" t="s">
        <v>1267</v>
      </c>
      <c r="D1240" s="833" t="s">
        <v>2505</v>
      </c>
      <c r="E1240" s="834" t="s">
        <v>1287</v>
      </c>
      <c r="F1240" s="832" t="s">
        <v>1258</v>
      </c>
      <c r="G1240" s="832" t="s">
        <v>1293</v>
      </c>
      <c r="H1240" s="832" t="s">
        <v>586</v>
      </c>
      <c r="I1240" s="832" t="s">
        <v>1294</v>
      </c>
      <c r="J1240" s="832" t="s">
        <v>1295</v>
      </c>
      <c r="K1240" s="832" t="s">
        <v>1296</v>
      </c>
      <c r="L1240" s="835">
        <v>57.76</v>
      </c>
      <c r="M1240" s="835">
        <v>57.76</v>
      </c>
      <c r="N1240" s="832">
        <v>1</v>
      </c>
      <c r="O1240" s="836">
        <v>0.5</v>
      </c>
      <c r="P1240" s="835">
        <v>57.76</v>
      </c>
      <c r="Q1240" s="837">
        <v>1</v>
      </c>
      <c r="R1240" s="832">
        <v>1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13</v>
      </c>
      <c r="B1241" s="832" t="s">
        <v>1257</v>
      </c>
      <c r="C1241" s="832" t="s">
        <v>1267</v>
      </c>
      <c r="D1241" s="833" t="s">
        <v>2505</v>
      </c>
      <c r="E1241" s="834" t="s">
        <v>1287</v>
      </c>
      <c r="F1241" s="832" t="s">
        <v>1258</v>
      </c>
      <c r="G1241" s="832" t="s">
        <v>1311</v>
      </c>
      <c r="H1241" s="832" t="s">
        <v>586</v>
      </c>
      <c r="I1241" s="832" t="s">
        <v>1312</v>
      </c>
      <c r="J1241" s="832" t="s">
        <v>1313</v>
      </c>
      <c r="K1241" s="832" t="s">
        <v>1314</v>
      </c>
      <c r="L1241" s="835">
        <v>36.76</v>
      </c>
      <c r="M1241" s="835">
        <v>147.04</v>
      </c>
      <c r="N1241" s="832">
        <v>4</v>
      </c>
      <c r="O1241" s="836">
        <v>2.5</v>
      </c>
      <c r="P1241" s="835">
        <v>147.04</v>
      </c>
      <c r="Q1241" s="837">
        <v>1</v>
      </c>
      <c r="R1241" s="832">
        <v>4</v>
      </c>
      <c r="S1241" s="837">
        <v>1</v>
      </c>
      <c r="T1241" s="836">
        <v>2.5</v>
      </c>
      <c r="U1241" s="838">
        <v>1</v>
      </c>
    </row>
    <row r="1242" spans="1:21" ht="14.4" customHeight="1" x14ac:dyDescent="0.3">
      <c r="A1242" s="831">
        <v>13</v>
      </c>
      <c r="B1242" s="832" t="s">
        <v>1257</v>
      </c>
      <c r="C1242" s="832" t="s">
        <v>1267</v>
      </c>
      <c r="D1242" s="833" t="s">
        <v>2505</v>
      </c>
      <c r="E1242" s="834" t="s">
        <v>1287</v>
      </c>
      <c r="F1242" s="832" t="s">
        <v>1258</v>
      </c>
      <c r="G1242" s="832" t="s">
        <v>1315</v>
      </c>
      <c r="H1242" s="832" t="s">
        <v>586</v>
      </c>
      <c r="I1242" s="832" t="s">
        <v>1438</v>
      </c>
      <c r="J1242" s="832" t="s">
        <v>642</v>
      </c>
      <c r="K1242" s="832" t="s">
        <v>643</v>
      </c>
      <c r="L1242" s="835">
        <v>103.8</v>
      </c>
      <c r="M1242" s="835">
        <v>207.6</v>
      </c>
      <c r="N1242" s="832">
        <v>2</v>
      </c>
      <c r="O1242" s="836">
        <v>2</v>
      </c>
      <c r="P1242" s="835">
        <v>103.8</v>
      </c>
      <c r="Q1242" s="837">
        <v>0.5</v>
      </c>
      <c r="R1242" s="832">
        <v>1</v>
      </c>
      <c r="S1242" s="837">
        <v>0.5</v>
      </c>
      <c r="T1242" s="836">
        <v>1</v>
      </c>
      <c r="U1242" s="838">
        <v>0.5</v>
      </c>
    </row>
    <row r="1243" spans="1:21" ht="14.4" customHeight="1" x14ac:dyDescent="0.3">
      <c r="A1243" s="831">
        <v>13</v>
      </c>
      <c r="B1243" s="832" t="s">
        <v>1257</v>
      </c>
      <c r="C1243" s="832" t="s">
        <v>1267</v>
      </c>
      <c r="D1243" s="833" t="s">
        <v>2505</v>
      </c>
      <c r="E1243" s="834" t="s">
        <v>1287</v>
      </c>
      <c r="F1243" s="832" t="s">
        <v>1258</v>
      </c>
      <c r="G1243" s="832" t="s">
        <v>1315</v>
      </c>
      <c r="H1243" s="832" t="s">
        <v>651</v>
      </c>
      <c r="I1243" s="832" t="s">
        <v>1576</v>
      </c>
      <c r="J1243" s="832" t="s">
        <v>1440</v>
      </c>
      <c r="K1243" s="832" t="s">
        <v>643</v>
      </c>
      <c r="L1243" s="835">
        <v>103.8</v>
      </c>
      <c r="M1243" s="835">
        <v>103.8</v>
      </c>
      <c r="N1243" s="832">
        <v>1</v>
      </c>
      <c r="O1243" s="836">
        <v>1</v>
      </c>
      <c r="P1243" s="835">
        <v>103.8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13</v>
      </c>
      <c r="B1244" s="832" t="s">
        <v>1257</v>
      </c>
      <c r="C1244" s="832" t="s">
        <v>1267</v>
      </c>
      <c r="D1244" s="833" t="s">
        <v>2505</v>
      </c>
      <c r="E1244" s="834" t="s">
        <v>1287</v>
      </c>
      <c r="F1244" s="832" t="s">
        <v>1258</v>
      </c>
      <c r="G1244" s="832" t="s">
        <v>1328</v>
      </c>
      <c r="H1244" s="832" t="s">
        <v>651</v>
      </c>
      <c r="I1244" s="832" t="s">
        <v>1147</v>
      </c>
      <c r="J1244" s="832" t="s">
        <v>1148</v>
      </c>
      <c r="K1244" s="832" t="s">
        <v>1149</v>
      </c>
      <c r="L1244" s="835">
        <v>170.52</v>
      </c>
      <c r="M1244" s="835">
        <v>1364.16</v>
      </c>
      <c r="N1244" s="832">
        <v>8</v>
      </c>
      <c r="O1244" s="836">
        <v>3.5</v>
      </c>
      <c r="P1244" s="835">
        <v>1364.16</v>
      </c>
      <c r="Q1244" s="837">
        <v>1</v>
      </c>
      <c r="R1244" s="832">
        <v>8</v>
      </c>
      <c r="S1244" s="837">
        <v>1</v>
      </c>
      <c r="T1244" s="836">
        <v>3.5</v>
      </c>
      <c r="U1244" s="838">
        <v>1</v>
      </c>
    </row>
    <row r="1245" spans="1:21" ht="14.4" customHeight="1" x14ac:dyDescent="0.3">
      <c r="A1245" s="831">
        <v>13</v>
      </c>
      <c r="B1245" s="832" t="s">
        <v>1257</v>
      </c>
      <c r="C1245" s="832" t="s">
        <v>1267</v>
      </c>
      <c r="D1245" s="833" t="s">
        <v>2505</v>
      </c>
      <c r="E1245" s="834" t="s">
        <v>1287</v>
      </c>
      <c r="F1245" s="832" t="s">
        <v>1258</v>
      </c>
      <c r="G1245" s="832" t="s">
        <v>1328</v>
      </c>
      <c r="H1245" s="832" t="s">
        <v>651</v>
      </c>
      <c r="I1245" s="832" t="s">
        <v>1329</v>
      </c>
      <c r="J1245" s="832" t="s">
        <v>1148</v>
      </c>
      <c r="K1245" s="832" t="s">
        <v>1327</v>
      </c>
      <c r="L1245" s="835">
        <v>85.27</v>
      </c>
      <c r="M1245" s="835">
        <v>511.62</v>
      </c>
      <c r="N1245" s="832">
        <v>6</v>
      </c>
      <c r="O1245" s="836">
        <v>3</v>
      </c>
      <c r="P1245" s="835">
        <v>511.62</v>
      </c>
      <c r="Q1245" s="837">
        <v>1</v>
      </c>
      <c r="R1245" s="832">
        <v>6</v>
      </c>
      <c r="S1245" s="837">
        <v>1</v>
      </c>
      <c r="T1245" s="836">
        <v>3</v>
      </c>
      <c r="U1245" s="838">
        <v>1</v>
      </c>
    </row>
    <row r="1246" spans="1:21" ht="14.4" customHeight="1" x14ac:dyDescent="0.3">
      <c r="A1246" s="831">
        <v>13</v>
      </c>
      <c r="B1246" s="832" t="s">
        <v>1257</v>
      </c>
      <c r="C1246" s="832" t="s">
        <v>1267</v>
      </c>
      <c r="D1246" s="833" t="s">
        <v>2505</v>
      </c>
      <c r="E1246" s="834" t="s">
        <v>1287</v>
      </c>
      <c r="F1246" s="832" t="s">
        <v>1258</v>
      </c>
      <c r="G1246" s="832" t="s">
        <v>1328</v>
      </c>
      <c r="H1246" s="832" t="s">
        <v>586</v>
      </c>
      <c r="I1246" s="832" t="s">
        <v>2379</v>
      </c>
      <c r="J1246" s="832" t="s">
        <v>1582</v>
      </c>
      <c r="K1246" s="832" t="s">
        <v>1389</v>
      </c>
      <c r="L1246" s="835">
        <v>238.72</v>
      </c>
      <c r="M1246" s="835">
        <v>238.72</v>
      </c>
      <c r="N1246" s="832">
        <v>1</v>
      </c>
      <c r="O1246" s="836">
        <v>1</v>
      </c>
      <c r="P1246" s="835">
        <v>238.72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13</v>
      </c>
      <c r="B1247" s="832" t="s">
        <v>1257</v>
      </c>
      <c r="C1247" s="832" t="s">
        <v>1267</v>
      </c>
      <c r="D1247" s="833" t="s">
        <v>2505</v>
      </c>
      <c r="E1247" s="834" t="s">
        <v>1287</v>
      </c>
      <c r="F1247" s="832" t="s">
        <v>1258</v>
      </c>
      <c r="G1247" s="832" t="s">
        <v>1584</v>
      </c>
      <c r="H1247" s="832" t="s">
        <v>651</v>
      </c>
      <c r="I1247" s="832" t="s">
        <v>1239</v>
      </c>
      <c r="J1247" s="832" t="s">
        <v>922</v>
      </c>
      <c r="K1247" s="832" t="s">
        <v>1240</v>
      </c>
      <c r="L1247" s="835">
        <v>58.77</v>
      </c>
      <c r="M1247" s="835">
        <v>293.85000000000002</v>
      </c>
      <c r="N1247" s="832">
        <v>5</v>
      </c>
      <c r="O1247" s="836">
        <v>3.5</v>
      </c>
      <c r="P1247" s="835">
        <v>176.31</v>
      </c>
      <c r="Q1247" s="837">
        <v>0.6</v>
      </c>
      <c r="R1247" s="832">
        <v>3</v>
      </c>
      <c r="S1247" s="837">
        <v>0.6</v>
      </c>
      <c r="T1247" s="836">
        <v>2</v>
      </c>
      <c r="U1247" s="838">
        <v>0.5714285714285714</v>
      </c>
    </row>
    <row r="1248" spans="1:21" ht="14.4" customHeight="1" x14ac:dyDescent="0.3">
      <c r="A1248" s="831">
        <v>13</v>
      </c>
      <c r="B1248" s="832" t="s">
        <v>1257</v>
      </c>
      <c r="C1248" s="832" t="s">
        <v>1267</v>
      </c>
      <c r="D1248" s="833" t="s">
        <v>2505</v>
      </c>
      <c r="E1248" s="834" t="s">
        <v>1287</v>
      </c>
      <c r="F1248" s="832" t="s">
        <v>1258</v>
      </c>
      <c r="G1248" s="832" t="s">
        <v>1342</v>
      </c>
      <c r="H1248" s="832" t="s">
        <v>586</v>
      </c>
      <c r="I1248" s="832" t="s">
        <v>1350</v>
      </c>
      <c r="J1248" s="832" t="s">
        <v>1351</v>
      </c>
      <c r="K1248" s="832" t="s">
        <v>1352</v>
      </c>
      <c r="L1248" s="835">
        <v>11.75</v>
      </c>
      <c r="M1248" s="835">
        <v>270.25</v>
      </c>
      <c r="N1248" s="832">
        <v>23</v>
      </c>
      <c r="O1248" s="836">
        <v>13</v>
      </c>
      <c r="P1248" s="835">
        <v>270.25</v>
      </c>
      <c r="Q1248" s="837">
        <v>1</v>
      </c>
      <c r="R1248" s="832">
        <v>23</v>
      </c>
      <c r="S1248" s="837">
        <v>1</v>
      </c>
      <c r="T1248" s="836">
        <v>13</v>
      </c>
      <c r="U1248" s="838">
        <v>1</v>
      </c>
    </row>
    <row r="1249" spans="1:21" ht="14.4" customHeight="1" x14ac:dyDescent="0.3">
      <c r="A1249" s="831">
        <v>13</v>
      </c>
      <c r="B1249" s="832" t="s">
        <v>1257</v>
      </c>
      <c r="C1249" s="832" t="s">
        <v>1267</v>
      </c>
      <c r="D1249" s="833" t="s">
        <v>2505</v>
      </c>
      <c r="E1249" s="834" t="s">
        <v>1287</v>
      </c>
      <c r="F1249" s="832" t="s">
        <v>1258</v>
      </c>
      <c r="G1249" s="832" t="s">
        <v>1360</v>
      </c>
      <c r="H1249" s="832" t="s">
        <v>586</v>
      </c>
      <c r="I1249" s="832" t="s">
        <v>1363</v>
      </c>
      <c r="J1249" s="832" t="s">
        <v>840</v>
      </c>
      <c r="K1249" s="832" t="s">
        <v>1364</v>
      </c>
      <c r="L1249" s="835">
        <v>147.85</v>
      </c>
      <c r="M1249" s="835">
        <v>3991.9499999999985</v>
      </c>
      <c r="N1249" s="832">
        <v>27</v>
      </c>
      <c r="O1249" s="836">
        <v>16</v>
      </c>
      <c r="P1249" s="835">
        <v>3991.9499999999985</v>
      </c>
      <c r="Q1249" s="837">
        <v>1</v>
      </c>
      <c r="R1249" s="832">
        <v>27</v>
      </c>
      <c r="S1249" s="837">
        <v>1</v>
      </c>
      <c r="T1249" s="836">
        <v>16</v>
      </c>
      <c r="U1249" s="838">
        <v>1</v>
      </c>
    </row>
    <row r="1250" spans="1:21" ht="14.4" customHeight="1" x14ac:dyDescent="0.3">
      <c r="A1250" s="831">
        <v>13</v>
      </c>
      <c r="B1250" s="832" t="s">
        <v>1257</v>
      </c>
      <c r="C1250" s="832" t="s">
        <v>1267</v>
      </c>
      <c r="D1250" s="833" t="s">
        <v>2505</v>
      </c>
      <c r="E1250" s="834" t="s">
        <v>1287</v>
      </c>
      <c r="F1250" s="832" t="s">
        <v>1258</v>
      </c>
      <c r="G1250" s="832" t="s">
        <v>1365</v>
      </c>
      <c r="H1250" s="832" t="s">
        <v>586</v>
      </c>
      <c r="I1250" s="832" t="s">
        <v>1366</v>
      </c>
      <c r="J1250" s="832" t="s">
        <v>1367</v>
      </c>
      <c r="K1250" s="832" t="s">
        <v>1368</v>
      </c>
      <c r="L1250" s="835">
        <v>0</v>
      </c>
      <c r="M1250" s="835">
        <v>0</v>
      </c>
      <c r="N1250" s="832">
        <v>5</v>
      </c>
      <c r="O1250" s="836">
        <v>3.5</v>
      </c>
      <c r="P1250" s="835">
        <v>0</v>
      </c>
      <c r="Q1250" s="837"/>
      <c r="R1250" s="832">
        <v>5</v>
      </c>
      <c r="S1250" s="837">
        <v>1</v>
      </c>
      <c r="T1250" s="836">
        <v>3.5</v>
      </c>
      <c r="U1250" s="838">
        <v>1</v>
      </c>
    </row>
    <row r="1251" spans="1:21" ht="14.4" customHeight="1" x14ac:dyDescent="0.3">
      <c r="A1251" s="831">
        <v>13</v>
      </c>
      <c r="B1251" s="832" t="s">
        <v>1257</v>
      </c>
      <c r="C1251" s="832" t="s">
        <v>1267</v>
      </c>
      <c r="D1251" s="833" t="s">
        <v>2505</v>
      </c>
      <c r="E1251" s="834" t="s">
        <v>1287</v>
      </c>
      <c r="F1251" s="832" t="s">
        <v>1258</v>
      </c>
      <c r="G1251" s="832" t="s">
        <v>1365</v>
      </c>
      <c r="H1251" s="832" t="s">
        <v>586</v>
      </c>
      <c r="I1251" s="832" t="s">
        <v>1369</v>
      </c>
      <c r="J1251" s="832" t="s">
        <v>804</v>
      </c>
      <c r="K1251" s="832" t="s">
        <v>805</v>
      </c>
      <c r="L1251" s="835">
        <v>42.05</v>
      </c>
      <c r="M1251" s="835">
        <v>84.1</v>
      </c>
      <c r="N1251" s="832">
        <v>2</v>
      </c>
      <c r="O1251" s="836">
        <v>1.5</v>
      </c>
      <c r="P1251" s="835">
        <v>84.1</v>
      </c>
      <c r="Q1251" s="837">
        <v>1</v>
      </c>
      <c r="R1251" s="832">
        <v>2</v>
      </c>
      <c r="S1251" s="837">
        <v>1</v>
      </c>
      <c r="T1251" s="836">
        <v>1.5</v>
      </c>
      <c r="U1251" s="838">
        <v>1</v>
      </c>
    </row>
    <row r="1252" spans="1:21" ht="14.4" customHeight="1" x14ac:dyDescent="0.3">
      <c r="A1252" s="831">
        <v>13</v>
      </c>
      <c r="B1252" s="832" t="s">
        <v>1257</v>
      </c>
      <c r="C1252" s="832" t="s">
        <v>1267</v>
      </c>
      <c r="D1252" s="833" t="s">
        <v>2505</v>
      </c>
      <c r="E1252" s="834" t="s">
        <v>1287</v>
      </c>
      <c r="F1252" s="832" t="s">
        <v>1258</v>
      </c>
      <c r="G1252" s="832" t="s">
        <v>1462</v>
      </c>
      <c r="H1252" s="832" t="s">
        <v>586</v>
      </c>
      <c r="I1252" s="832" t="s">
        <v>1463</v>
      </c>
      <c r="J1252" s="832" t="s">
        <v>1464</v>
      </c>
      <c r="K1252" s="832" t="s">
        <v>1465</v>
      </c>
      <c r="L1252" s="835">
        <v>140.96</v>
      </c>
      <c r="M1252" s="835">
        <v>422.88</v>
      </c>
      <c r="N1252" s="832">
        <v>3</v>
      </c>
      <c r="O1252" s="836">
        <v>2.5</v>
      </c>
      <c r="P1252" s="835">
        <v>422.88</v>
      </c>
      <c r="Q1252" s="837">
        <v>1</v>
      </c>
      <c r="R1252" s="832">
        <v>3</v>
      </c>
      <c r="S1252" s="837">
        <v>1</v>
      </c>
      <c r="T1252" s="836">
        <v>2.5</v>
      </c>
      <c r="U1252" s="838">
        <v>1</v>
      </c>
    </row>
    <row r="1253" spans="1:21" ht="14.4" customHeight="1" x14ac:dyDescent="0.3">
      <c r="A1253" s="831">
        <v>13</v>
      </c>
      <c r="B1253" s="832" t="s">
        <v>1257</v>
      </c>
      <c r="C1253" s="832" t="s">
        <v>1267</v>
      </c>
      <c r="D1253" s="833" t="s">
        <v>2505</v>
      </c>
      <c r="E1253" s="834" t="s">
        <v>1287</v>
      </c>
      <c r="F1253" s="832" t="s">
        <v>1258</v>
      </c>
      <c r="G1253" s="832" t="s">
        <v>1466</v>
      </c>
      <c r="H1253" s="832" t="s">
        <v>586</v>
      </c>
      <c r="I1253" s="832" t="s">
        <v>1756</v>
      </c>
      <c r="J1253" s="832" t="s">
        <v>1468</v>
      </c>
      <c r="K1253" s="832" t="s">
        <v>1757</v>
      </c>
      <c r="L1253" s="835">
        <v>37.68</v>
      </c>
      <c r="M1253" s="835">
        <v>37.68</v>
      </c>
      <c r="N1253" s="832">
        <v>1</v>
      </c>
      <c r="O1253" s="836">
        <v>1</v>
      </c>
      <c r="P1253" s="835">
        <v>37.68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13</v>
      </c>
      <c r="B1254" s="832" t="s">
        <v>1257</v>
      </c>
      <c r="C1254" s="832" t="s">
        <v>1267</v>
      </c>
      <c r="D1254" s="833" t="s">
        <v>2505</v>
      </c>
      <c r="E1254" s="834" t="s">
        <v>1287</v>
      </c>
      <c r="F1254" s="832" t="s">
        <v>1258</v>
      </c>
      <c r="G1254" s="832" t="s">
        <v>1478</v>
      </c>
      <c r="H1254" s="832" t="s">
        <v>586</v>
      </c>
      <c r="I1254" s="832" t="s">
        <v>1479</v>
      </c>
      <c r="J1254" s="832" t="s">
        <v>973</v>
      </c>
      <c r="K1254" s="832" t="s">
        <v>1480</v>
      </c>
      <c r="L1254" s="835">
        <v>48.09</v>
      </c>
      <c r="M1254" s="835">
        <v>48.09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13</v>
      </c>
      <c r="B1255" s="832" t="s">
        <v>1257</v>
      </c>
      <c r="C1255" s="832" t="s">
        <v>1267</v>
      </c>
      <c r="D1255" s="833" t="s">
        <v>2505</v>
      </c>
      <c r="E1255" s="834" t="s">
        <v>1287</v>
      </c>
      <c r="F1255" s="832" t="s">
        <v>1258</v>
      </c>
      <c r="G1255" s="832" t="s">
        <v>1478</v>
      </c>
      <c r="H1255" s="832" t="s">
        <v>586</v>
      </c>
      <c r="I1255" s="832" t="s">
        <v>1481</v>
      </c>
      <c r="J1255" s="832" t="s">
        <v>1024</v>
      </c>
      <c r="K1255" s="832" t="s">
        <v>1482</v>
      </c>
      <c r="L1255" s="835">
        <v>89.91</v>
      </c>
      <c r="M1255" s="835">
        <v>359.64</v>
      </c>
      <c r="N1255" s="832">
        <v>4</v>
      </c>
      <c r="O1255" s="836">
        <v>3</v>
      </c>
      <c r="P1255" s="835">
        <v>359.64</v>
      </c>
      <c r="Q1255" s="837">
        <v>1</v>
      </c>
      <c r="R1255" s="832">
        <v>4</v>
      </c>
      <c r="S1255" s="837">
        <v>1</v>
      </c>
      <c r="T1255" s="836">
        <v>3</v>
      </c>
      <c r="U1255" s="838">
        <v>1</v>
      </c>
    </row>
    <row r="1256" spans="1:21" ht="14.4" customHeight="1" x14ac:dyDescent="0.3">
      <c r="A1256" s="831">
        <v>13</v>
      </c>
      <c r="B1256" s="832" t="s">
        <v>1257</v>
      </c>
      <c r="C1256" s="832" t="s">
        <v>1267</v>
      </c>
      <c r="D1256" s="833" t="s">
        <v>2505</v>
      </c>
      <c r="E1256" s="834" t="s">
        <v>1287</v>
      </c>
      <c r="F1256" s="832" t="s">
        <v>1258</v>
      </c>
      <c r="G1256" s="832" t="s">
        <v>1386</v>
      </c>
      <c r="H1256" s="832" t="s">
        <v>586</v>
      </c>
      <c r="I1256" s="832" t="s">
        <v>1387</v>
      </c>
      <c r="J1256" s="832" t="s">
        <v>1388</v>
      </c>
      <c r="K1256" s="832" t="s">
        <v>1389</v>
      </c>
      <c r="L1256" s="835">
        <v>111.72</v>
      </c>
      <c r="M1256" s="835">
        <v>558.6</v>
      </c>
      <c r="N1256" s="832">
        <v>5</v>
      </c>
      <c r="O1256" s="836">
        <v>3</v>
      </c>
      <c r="P1256" s="835">
        <v>446.88</v>
      </c>
      <c r="Q1256" s="837">
        <v>0.79999999999999993</v>
      </c>
      <c r="R1256" s="832">
        <v>4</v>
      </c>
      <c r="S1256" s="837">
        <v>0.8</v>
      </c>
      <c r="T1256" s="836">
        <v>2.5</v>
      </c>
      <c r="U1256" s="838">
        <v>0.83333333333333337</v>
      </c>
    </row>
    <row r="1257" spans="1:21" ht="14.4" customHeight="1" x14ac:dyDescent="0.3">
      <c r="A1257" s="831">
        <v>13</v>
      </c>
      <c r="B1257" s="832" t="s">
        <v>1257</v>
      </c>
      <c r="C1257" s="832" t="s">
        <v>1267</v>
      </c>
      <c r="D1257" s="833" t="s">
        <v>2505</v>
      </c>
      <c r="E1257" s="834" t="s">
        <v>1287</v>
      </c>
      <c r="F1257" s="832" t="s">
        <v>1258</v>
      </c>
      <c r="G1257" s="832" t="s">
        <v>1394</v>
      </c>
      <c r="H1257" s="832" t="s">
        <v>651</v>
      </c>
      <c r="I1257" s="832" t="s">
        <v>1395</v>
      </c>
      <c r="J1257" s="832" t="s">
        <v>1396</v>
      </c>
      <c r="K1257" s="832" t="s">
        <v>1397</v>
      </c>
      <c r="L1257" s="835">
        <v>141.25</v>
      </c>
      <c r="M1257" s="835">
        <v>706.25</v>
      </c>
      <c r="N1257" s="832">
        <v>5</v>
      </c>
      <c r="O1257" s="836">
        <v>4</v>
      </c>
      <c r="P1257" s="835">
        <v>706.25</v>
      </c>
      <c r="Q1257" s="837">
        <v>1</v>
      </c>
      <c r="R1257" s="832">
        <v>5</v>
      </c>
      <c r="S1257" s="837">
        <v>1</v>
      </c>
      <c r="T1257" s="836">
        <v>4</v>
      </c>
      <c r="U1257" s="838">
        <v>1</v>
      </c>
    </row>
    <row r="1258" spans="1:21" ht="14.4" customHeight="1" x14ac:dyDescent="0.3">
      <c r="A1258" s="831">
        <v>13</v>
      </c>
      <c r="B1258" s="832" t="s">
        <v>1257</v>
      </c>
      <c r="C1258" s="832" t="s">
        <v>1267</v>
      </c>
      <c r="D1258" s="833" t="s">
        <v>2505</v>
      </c>
      <c r="E1258" s="834" t="s">
        <v>1287</v>
      </c>
      <c r="F1258" s="832" t="s">
        <v>1258</v>
      </c>
      <c r="G1258" s="832" t="s">
        <v>1402</v>
      </c>
      <c r="H1258" s="832" t="s">
        <v>586</v>
      </c>
      <c r="I1258" s="832" t="s">
        <v>1405</v>
      </c>
      <c r="J1258" s="832" t="s">
        <v>1406</v>
      </c>
      <c r="K1258" s="832" t="s">
        <v>1407</v>
      </c>
      <c r="L1258" s="835">
        <v>64.5</v>
      </c>
      <c r="M1258" s="835">
        <v>64.5</v>
      </c>
      <c r="N1258" s="832">
        <v>1</v>
      </c>
      <c r="O1258" s="836">
        <v>0.5</v>
      </c>
      <c r="P1258" s="835">
        <v>64.5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13</v>
      </c>
      <c r="B1259" s="832" t="s">
        <v>1257</v>
      </c>
      <c r="C1259" s="832" t="s">
        <v>1267</v>
      </c>
      <c r="D1259" s="833" t="s">
        <v>2505</v>
      </c>
      <c r="E1259" s="834" t="s">
        <v>1287</v>
      </c>
      <c r="F1259" s="832" t="s">
        <v>1258</v>
      </c>
      <c r="G1259" s="832" t="s">
        <v>1522</v>
      </c>
      <c r="H1259" s="832" t="s">
        <v>586</v>
      </c>
      <c r="I1259" s="832" t="s">
        <v>1811</v>
      </c>
      <c r="J1259" s="832" t="s">
        <v>664</v>
      </c>
      <c r="K1259" s="832" t="s">
        <v>1812</v>
      </c>
      <c r="L1259" s="835">
        <v>0</v>
      </c>
      <c r="M1259" s="835">
        <v>0</v>
      </c>
      <c r="N1259" s="832">
        <v>2</v>
      </c>
      <c r="O1259" s="836">
        <v>1.5</v>
      </c>
      <c r="P1259" s="835">
        <v>0</v>
      </c>
      <c r="Q1259" s="837"/>
      <c r="R1259" s="832">
        <v>2</v>
      </c>
      <c r="S1259" s="837">
        <v>1</v>
      </c>
      <c r="T1259" s="836">
        <v>1.5</v>
      </c>
      <c r="U1259" s="838">
        <v>1</v>
      </c>
    </row>
    <row r="1260" spans="1:21" ht="14.4" customHeight="1" x14ac:dyDescent="0.3">
      <c r="A1260" s="831">
        <v>13</v>
      </c>
      <c r="B1260" s="832" t="s">
        <v>1257</v>
      </c>
      <c r="C1260" s="832" t="s">
        <v>1267</v>
      </c>
      <c r="D1260" s="833" t="s">
        <v>2505</v>
      </c>
      <c r="E1260" s="834" t="s">
        <v>1287</v>
      </c>
      <c r="F1260" s="832" t="s">
        <v>1258</v>
      </c>
      <c r="G1260" s="832" t="s">
        <v>1420</v>
      </c>
      <c r="H1260" s="832" t="s">
        <v>651</v>
      </c>
      <c r="I1260" s="832" t="s">
        <v>1421</v>
      </c>
      <c r="J1260" s="832" t="s">
        <v>952</v>
      </c>
      <c r="K1260" s="832" t="s">
        <v>1422</v>
      </c>
      <c r="L1260" s="835">
        <v>154.36000000000001</v>
      </c>
      <c r="M1260" s="835">
        <v>2006.6800000000007</v>
      </c>
      <c r="N1260" s="832">
        <v>13</v>
      </c>
      <c r="O1260" s="836">
        <v>11</v>
      </c>
      <c r="P1260" s="835">
        <v>1852.3200000000006</v>
      </c>
      <c r="Q1260" s="837">
        <v>0.92307692307692302</v>
      </c>
      <c r="R1260" s="832">
        <v>12</v>
      </c>
      <c r="S1260" s="837">
        <v>0.92307692307692313</v>
      </c>
      <c r="T1260" s="836">
        <v>10</v>
      </c>
      <c r="U1260" s="838">
        <v>0.90909090909090906</v>
      </c>
    </row>
    <row r="1261" spans="1:21" ht="14.4" customHeight="1" x14ac:dyDescent="0.3">
      <c r="A1261" s="831">
        <v>13</v>
      </c>
      <c r="B1261" s="832" t="s">
        <v>1257</v>
      </c>
      <c r="C1261" s="832" t="s">
        <v>1267</v>
      </c>
      <c r="D1261" s="833" t="s">
        <v>2505</v>
      </c>
      <c r="E1261" s="834" t="s">
        <v>1287</v>
      </c>
      <c r="F1261" s="832" t="s">
        <v>1258</v>
      </c>
      <c r="G1261" s="832" t="s">
        <v>1420</v>
      </c>
      <c r="H1261" s="832" t="s">
        <v>651</v>
      </c>
      <c r="I1261" s="832" t="s">
        <v>1423</v>
      </c>
      <c r="J1261" s="832" t="s">
        <v>1424</v>
      </c>
      <c r="K1261" s="832" t="s">
        <v>1425</v>
      </c>
      <c r="L1261" s="835">
        <v>75.73</v>
      </c>
      <c r="M1261" s="835">
        <v>227.19</v>
      </c>
      <c r="N1261" s="832">
        <v>3</v>
      </c>
      <c r="O1261" s="836">
        <v>1.5</v>
      </c>
      <c r="P1261" s="835">
        <v>227.19</v>
      </c>
      <c r="Q1261" s="837">
        <v>1</v>
      </c>
      <c r="R1261" s="832">
        <v>3</v>
      </c>
      <c r="S1261" s="837">
        <v>1</v>
      </c>
      <c r="T1261" s="836">
        <v>1.5</v>
      </c>
      <c r="U1261" s="838">
        <v>1</v>
      </c>
    </row>
    <row r="1262" spans="1:21" ht="14.4" customHeight="1" x14ac:dyDescent="0.3">
      <c r="A1262" s="831">
        <v>13</v>
      </c>
      <c r="B1262" s="832" t="s">
        <v>1257</v>
      </c>
      <c r="C1262" s="832" t="s">
        <v>1267</v>
      </c>
      <c r="D1262" s="833" t="s">
        <v>2505</v>
      </c>
      <c r="E1262" s="834" t="s">
        <v>1292</v>
      </c>
      <c r="F1262" s="832" t="s">
        <v>1258</v>
      </c>
      <c r="G1262" s="832" t="s">
        <v>2389</v>
      </c>
      <c r="H1262" s="832" t="s">
        <v>586</v>
      </c>
      <c r="I1262" s="832" t="s">
        <v>2390</v>
      </c>
      <c r="J1262" s="832" t="s">
        <v>2391</v>
      </c>
      <c r="K1262" s="832" t="s">
        <v>2392</v>
      </c>
      <c r="L1262" s="835">
        <v>590.26</v>
      </c>
      <c r="M1262" s="835">
        <v>590.26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13</v>
      </c>
      <c r="B1263" s="832" t="s">
        <v>1257</v>
      </c>
      <c r="C1263" s="832" t="s">
        <v>1267</v>
      </c>
      <c r="D1263" s="833" t="s">
        <v>2505</v>
      </c>
      <c r="E1263" s="834" t="s">
        <v>1292</v>
      </c>
      <c r="F1263" s="832" t="s">
        <v>1258</v>
      </c>
      <c r="G1263" s="832" t="s">
        <v>2393</v>
      </c>
      <c r="H1263" s="832" t="s">
        <v>586</v>
      </c>
      <c r="I1263" s="832" t="s">
        <v>2394</v>
      </c>
      <c r="J1263" s="832" t="s">
        <v>2395</v>
      </c>
      <c r="K1263" s="832" t="s">
        <v>2396</v>
      </c>
      <c r="L1263" s="835">
        <v>159.71</v>
      </c>
      <c r="M1263" s="835">
        <v>479.13</v>
      </c>
      <c r="N1263" s="832">
        <v>3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13</v>
      </c>
      <c r="B1264" s="832" t="s">
        <v>1257</v>
      </c>
      <c r="C1264" s="832" t="s">
        <v>1267</v>
      </c>
      <c r="D1264" s="833" t="s">
        <v>2505</v>
      </c>
      <c r="E1264" s="834" t="s">
        <v>1292</v>
      </c>
      <c r="F1264" s="832" t="s">
        <v>1258</v>
      </c>
      <c r="G1264" s="832" t="s">
        <v>1304</v>
      </c>
      <c r="H1264" s="832" t="s">
        <v>651</v>
      </c>
      <c r="I1264" s="832" t="s">
        <v>1305</v>
      </c>
      <c r="J1264" s="832" t="s">
        <v>1306</v>
      </c>
      <c r="K1264" s="832" t="s">
        <v>1307</v>
      </c>
      <c r="L1264" s="835">
        <v>119.7</v>
      </c>
      <c r="M1264" s="835">
        <v>359.1</v>
      </c>
      <c r="N1264" s="832">
        <v>3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13</v>
      </c>
      <c r="B1265" s="832" t="s">
        <v>1257</v>
      </c>
      <c r="C1265" s="832" t="s">
        <v>1267</v>
      </c>
      <c r="D1265" s="833" t="s">
        <v>2505</v>
      </c>
      <c r="E1265" s="834" t="s">
        <v>1292</v>
      </c>
      <c r="F1265" s="832" t="s">
        <v>1258</v>
      </c>
      <c r="G1265" s="832" t="s">
        <v>1304</v>
      </c>
      <c r="H1265" s="832" t="s">
        <v>586</v>
      </c>
      <c r="I1265" s="832" t="s">
        <v>1308</v>
      </c>
      <c r="J1265" s="832" t="s">
        <v>1309</v>
      </c>
      <c r="K1265" s="832" t="s">
        <v>1307</v>
      </c>
      <c r="L1265" s="835">
        <v>119.69</v>
      </c>
      <c r="M1265" s="835">
        <v>119.69</v>
      </c>
      <c r="N1265" s="832">
        <v>1</v>
      </c>
      <c r="O1265" s="836">
        <v>1</v>
      </c>
      <c r="P1265" s="835">
        <v>119.69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13</v>
      </c>
      <c r="B1266" s="832" t="s">
        <v>1257</v>
      </c>
      <c r="C1266" s="832" t="s">
        <v>1267</v>
      </c>
      <c r="D1266" s="833" t="s">
        <v>2505</v>
      </c>
      <c r="E1266" s="834" t="s">
        <v>1292</v>
      </c>
      <c r="F1266" s="832" t="s">
        <v>1258</v>
      </c>
      <c r="G1266" s="832" t="s">
        <v>1324</v>
      </c>
      <c r="H1266" s="832" t="s">
        <v>586</v>
      </c>
      <c r="I1266" s="832" t="s">
        <v>1441</v>
      </c>
      <c r="J1266" s="832" t="s">
        <v>1326</v>
      </c>
      <c r="K1266" s="832" t="s">
        <v>1149</v>
      </c>
      <c r="L1266" s="835">
        <v>170.52</v>
      </c>
      <c r="M1266" s="835">
        <v>2216.7600000000002</v>
      </c>
      <c r="N1266" s="832">
        <v>13</v>
      </c>
      <c r="O1266" s="836">
        <v>4.5</v>
      </c>
      <c r="P1266" s="835">
        <v>2216.7600000000002</v>
      </c>
      <c r="Q1266" s="837">
        <v>1</v>
      </c>
      <c r="R1266" s="832">
        <v>13</v>
      </c>
      <c r="S1266" s="837">
        <v>1</v>
      </c>
      <c r="T1266" s="836">
        <v>4.5</v>
      </c>
      <c r="U1266" s="838">
        <v>1</v>
      </c>
    </row>
    <row r="1267" spans="1:21" ht="14.4" customHeight="1" x14ac:dyDescent="0.3">
      <c r="A1267" s="831">
        <v>13</v>
      </c>
      <c r="B1267" s="832" t="s">
        <v>1257</v>
      </c>
      <c r="C1267" s="832" t="s">
        <v>1267</v>
      </c>
      <c r="D1267" s="833" t="s">
        <v>2505</v>
      </c>
      <c r="E1267" s="834" t="s">
        <v>1292</v>
      </c>
      <c r="F1267" s="832" t="s">
        <v>1258</v>
      </c>
      <c r="G1267" s="832" t="s">
        <v>1324</v>
      </c>
      <c r="H1267" s="832" t="s">
        <v>586</v>
      </c>
      <c r="I1267" s="832" t="s">
        <v>1909</v>
      </c>
      <c r="J1267" s="832" t="s">
        <v>1910</v>
      </c>
      <c r="K1267" s="832" t="s">
        <v>1911</v>
      </c>
      <c r="L1267" s="835">
        <v>102.31</v>
      </c>
      <c r="M1267" s="835">
        <v>102.31</v>
      </c>
      <c r="N1267" s="832">
        <v>1</v>
      </c>
      <c r="O1267" s="836">
        <v>1</v>
      </c>
      <c r="P1267" s="835">
        <v>102.31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13</v>
      </c>
      <c r="B1268" s="832" t="s">
        <v>1257</v>
      </c>
      <c r="C1268" s="832" t="s">
        <v>1267</v>
      </c>
      <c r="D1268" s="833" t="s">
        <v>2505</v>
      </c>
      <c r="E1268" s="834" t="s">
        <v>1292</v>
      </c>
      <c r="F1268" s="832" t="s">
        <v>1258</v>
      </c>
      <c r="G1268" s="832" t="s">
        <v>1328</v>
      </c>
      <c r="H1268" s="832" t="s">
        <v>586</v>
      </c>
      <c r="I1268" s="832" t="s">
        <v>1826</v>
      </c>
      <c r="J1268" s="832" t="s">
        <v>1582</v>
      </c>
      <c r="K1268" s="832" t="s">
        <v>1149</v>
      </c>
      <c r="L1268" s="835">
        <v>170.52</v>
      </c>
      <c r="M1268" s="835">
        <v>341.04</v>
      </c>
      <c r="N1268" s="832">
        <v>2</v>
      </c>
      <c r="O1268" s="836">
        <v>1</v>
      </c>
      <c r="P1268" s="835">
        <v>341.04</v>
      </c>
      <c r="Q1268" s="837">
        <v>1</v>
      </c>
      <c r="R1268" s="832">
        <v>2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13</v>
      </c>
      <c r="B1269" s="832" t="s">
        <v>1257</v>
      </c>
      <c r="C1269" s="832" t="s">
        <v>1267</v>
      </c>
      <c r="D1269" s="833" t="s">
        <v>2505</v>
      </c>
      <c r="E1269" s="834" t="s">
        <v>1292</v>
      </c>
      <c r="F1269" s="832" t="s">
        <v>1258</v>
      </c>
      <c r="G1269" s="832" t="s">
        <v>1584</v>
      </c>
      <c r="H1269" s="832" t="s">
        <v>651</v>
      </c>
      <c r="I1269" s="832" t="s">
        <v>1239</v>
      </c>
      <c r="J1269" s="832" t="s">
        <v>922</v>
      </c>
      <c r="K1269" s="832" t="s">
        <v>1240</v>
      </c>
      <c r="L1269" s="835">
        <v>58.77</v>
      </c>
      <c r="M1269" s="835">
        <v>1057.8599999999999</v>
      </c>
      <c r="N1269" s="832">
        <v>18</v>
      </c>
      <c r="O1269" s="836">
        <v>10</v>
      </c>
      <c r="P1269" s="835">
        <v>881.54999999999984</v>
      </c>
      <c r="Q1269" s="837">
        <v>0.83333333333333326</v>
      </c>
      <c r="R1269" s="832">
        <v>15</v>
      </c>
      <c r="S1269" s="837">
        <v>0.83333333333333337</v>
      </c>
      <c r="T1269" s="836">
        <v>8</v>
      </c>
      <c r="U1269" s="838">
        <v>0.8</v>
      </c>
    </row>
    <row r="1270" spans="1:21" ht="14.4" customHeight="1" x14ac:dyDescent="0.3">
      <c r="A1270" s="831">
        <v>13</v>
      </c>
      <c r="B1270" s="832" t="s">
        <v>1257</v>
      </c>
      <c r="C1270" s="832" t="s">
        <v>1267</v>
      </c>
      <c r="D1270" s="833" t="s">
        <v>2505</v>
      </c>
      <c r="E1270" s="834" t="s">
        <v>1292</v>
      </c>
      <c r="F1270" s="832" t="s">
        <v>1258</v>
      </c>
      <c r="G1270" s="832" t="s">
        <v>1584</v>
      </c>
      <c r="H1270" s="832" t="s">
        <v>651</v>
      </c>
      <c r="I1270" s="832" t="s">
        <v>1917</v>
      </c>
      <c r="J1270" s="832" t="s">
        <v>922</v>
      </c>
      <c r="K1270" s="832" t="s">
        <v>1916</v>
      </c>
      <c r="L1270" s="835">
        <v>176.32</v>
      </c>
      <c r="M1270" s="835">
        <v>528.96</v>
      </c>
      <c r="N1270" s="832">
        <v>3</v>
      </c>
      <c r="O1270" s="836">
        <v>1.5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13</v>
      </c>
      <c r="B1271" s="832" t="s">
        <v>1257</v>
      </c>
      <c r="C1271" s="832" t="s">
        <v>1267</v>
      </c>
      <c r="D1271" s="833" t="s">
        <v>2505</v>
      </c>
      <c r="E1271" s="834" t="s">
        <v>1292</v>
      </c>
      <c r="F1271" s="832" t="s">
        <v>1258</v>
      </c>
      <c r="G1271" s="832" t="s">
        <v>2397</v>
      </c>
      <c r="H1271" s="832" t="s">
        <v>586</v>
      </c>
      <c r="I1271" s="832" t="s">
        <v>2398</v>
      </c>
      <c r="J1271" s="832" t="s">
        <v>2399</v>
      </c>
      <c r="K1271" s="832" t="s">
        <v>2400</v>
      </c>
      <c r="L1271" s="835">
        <v>213.49</v>
      </c>
      <c r="M1271" s="835">
        <v>213.49</v>
      </c>
      <c r="N1271" s="832">
        <v>1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13</v>
      </c>
      <c r="B1272" s="832" t="s">
        <v>1257</v>
      </c>
      <c r="C1272" s="832" t="s">
        <v>1267</v>
      </c>
      <c r="D1272" s="833" t="s">
        <v>2505</v>
      </c>
      <c r="E1272" s="834" t="s">
        <v>1292</v>
      </c>
      <c r="F1272" s="832" t="s">
        <v>1258</v>
      </c>
      <c r="G1272" s="832" t="s">
        <v>1334</v>
      </c>
      <c r="H1272" s="832" t="s">
        <v>586</v>
      </c>
      <c r="I1272" s="832" t="s">
        <v>1335</v>
      </c>
      <c r="J1272" s="832" t="s">
        <v>1336</v>
      </c>
      <c r="K1272" s="832" t="s">
        <v>659</v>
      </c>
      <c r="L1272" s="835">
        <v>75.819999999999993</v>
      </c>
      <c r="M1272" s="835">
        <v>151.63999999999999</v>
      </c>
      <c r="N1272" s="832">
        <v>2</v>
      </c>
      <c r="O1272" s="836">
        <v>1.5</v>
      </c>
      <c r="P1272" s="835">
        <v>151.63999999999999</v>
      </c>
      <c r="Q1272" s="837">
        <v>1</v>
      </c>
      <c r="R1272" s="832">
        <v>2</v>
      </c>
      <c r="S1272" s="837">
        <v>1</v>
      </c>
      <c r="T1272" s="836">
        <v>1.5</v>
      </c>
      <c r="U1272" s="838">
        <v>1</v>
      </c>
    </row>
    <row r="1273" spans="1:21" ht="14.4" customHeight="1" x14ac:dyDescent="0.3">
      <c r="A1273" s="831">
        <v>13</v>
      </c>
      <c r="B1273" s="832" t="s">
        <v>1257</v>
      </c>
      <c r="C1273" s="832" t="s">
        <v>1267</v>
      </c>
      <c r="D1273" s="833" t="s">
        <v>2505</v>
      </c>
      <c r="E1273" s="834" t="s">
        <v>1292</v>
      </c>
      <c r="F1273" s="832" t="s">
        <v>1258</v>
      </c>
      <c r="G1273" s="832" t="s">
        <v>1334</v>
      </c>
      <c r="H1273" s="832" t="s">
        <v>586</v>
      </c>
      <c r="I1273" s="832" t="s">
        <v>1337</v>
      </c>
      <c r="J1273" s="832" t="s">
        <v>1336</v>
      </c>
      <c r="K1273" s="832" t="s">
        <v>1149</v>
      </c>
      <c r="L1273" s="835">
        <v>78.33</v>
      </c>
      <c r="M1273" s="835">
        <v>156.66</v>
      </c>
      <c r="N1273" s="832">
        <v>2</v>
      </c>
      <c r="O1273" s="836">
        <v>1</v>
      </c>
      <c r="P1273" s="835">
        <v>156.66</v>
      </c>
      <c r="Q1273" s="837">
        <v>1</v>
      </c>
      <c r="R1273" s="832">
        <v>2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13</v>
      </c>
      <c r="B1274" s="832" t="s">
        <v>1257</v>
      </c>
      <c r="C1274" s="832" t="s">
        <v>1267</v>
      </c>
      <c r="D1274" s="833" t="s">
        <v>2505</v>
      </c>
      <c r="E1274" s="834" t="s">
        <v>1292</v>
      </c>
      <c r="F1274" s="832" t="s">
        <v>1258</v>
      </c>
      <c r="G1274" s="832" t="s">
        <v>1342</v>
      </c>
      <c r="H1274" s="832" t="s">
        <v>586</v>
      </c>
      <c r="I1274" s="832" t="s">
        <v>1346</v>
      </c>
      <c r="J1274" s="832" t="s">
        <v>1344</v>
      </c>
      <c r="K1274" s="832" t="s">
        <v>1347</v>
      </c>
      <c r="L1274" s="835">
        <v>58.77</v>
      </c>
      <c r="M1274" s="835">
        <v>117.54</v>
      </c>
      <c r="N1274" s="832">
        <v>2</v>
      </c>
      <c r="O1274" s="836">
        <v>2</v>
      </c>
      <c r="P1274" s="835">
        <v>58.77</v>
      </c>
      <c r="Q1274" s="837">
        <v>0.5</v>
      </c>
      <c r="R1274" s="832">
        <v>1</v>
      </c>
      <c r="S1274" s="837">
        <v>0.5</v>
      </c>
      <c r="T1274" s="836">
        <v>1</v>
      </c>
      <c r="U1274" s="838">
        <v>0.5</v>
      </c>
    </row>
    <row r="1275" spans="1:21" ht="14.4" customHeight="1" x14ac:dyDescent="0.3">
      <c r="A1275" s="831">
        <v>13</v>
      </c>
      <c r="B1275" s="832" t="s">
        <v>1257</v>
      </c>
      <c r="C1275" s="832" t="s">
        <v>1267</v>
      </c>
      <c r="D1275" s="833" t="s">
        <v>2505</v>
      </c>
      <c r="E1275" s="834" t="s">
        <v>1292</v>
      </c>
      <c r="F1275" s="832" t="s">
        <v>1258</v>
      </c>
      <c r="G1275" s="832" t="s">
        <v>1342</v>
      </c>
      <c r="H1275" s="832" t="s">
        <v>586</v>
      </c>
      <c r="I1275" s="832" t="s">
        <v>1448</v>
      </c>
      <c r="J1275" s="832" t="s">
        <v>1351</v>
      </c>
      <c r="K1275" s="832" t="s">
        <v>1449</v>
      </c>
      <c r="L1275" s="835">
        <v>58.77</v>
      </c>
      <c r="M1275" s="835">
        <v>58.77</v>
      </c>
      <c r="N1275" s="832">
        <v>1</v>
      </c>
      <c r="O1275" s="836">
        <v>0.5</v>
      </c>
      <c r="P1275" s="835">
        <v>58.77</v>
      </c>
      <c r="Q1275" s="837">
        <v>1</v>
      </c>
      <c r="R1275" s="832">
        <v>1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13</v>
      </c>
      <c r="B1276" s="832" t="s">
        <v>1257</v>
      </c>
      <c r="C1276" s="832" t="s">
        <v>1267</v>
      </c>
      <c r="D1276" s="833" t="s">
        <v>2505</v>
      </c>
      <c r="E1276" s="834" t="s">
        <v>1292</v>
      </c>
      <c r="F1276" s="832" t="s">
        <v>1258</v>
      </c>
      <c r="G1276" s="832" t="s">
        <v>1342</v>
      </c>
      <c r="H1276" s="832" t="s">
        <v>586</v>
      </c>
      <c r="I1276" s="832" t="s">
        <v>1452</v>
      </c>
      <c r="J1276" s="832" t="s">
        <v>1351</v>
      </c>
      <c r="K1276" s="832" t="s">
        <v>1453</v>
      </c>
      <c r="L1276" s="835">
        <v>23.51</v>
      </c>
      <c r="M1276" s="835">
        <v>211.59</v>
      </c>
      <c r="N1276" s="832">
        <v>9</v>
      </c>
      <c r="O1276" s="836">
        <v>6.5</v>
      </c>
      <c r="P1276" s="835">
        <v>164.57</v>
      </c>
      <c r="Q1276" s="837">
        <v>0.77777777777777768</v>
      </c>
      <c r="R1276" s="832">
        <v>7</v>
      </c>
      <c r="S1276" s="837">
        <v>0.77777777777777779</v>
      </c>
      <c r="T1276" s="836">
        <v>5</v>
      </c>
      <c r="U1276" s="838">
        <v>0.76923076923076927</v>
      </c>
    </row>
    <row r="1277" spans="1:21" ht="14.4" customHeight="1" x14ac:dyDescent="0.3">
      <c r="A1277" s="831">
        <v>13</v>
      </c>
      <c r="B1277" s="832" t="s">
        <v>1257</v>
      </c>
      <c r="C1277" s="832" t="s">
        <v>1267</v>
      </c>
      <c r="D1277" s="833" t="s">
        <v>2505</v>
      </c>
      <c r="E1277" s="834" t="s">
        <v>1292</v>
      </c>
      <c r="F1277" s="832" t="s">
        <v>1258</v>
      </c>
      <c r="G1277" s="832" t="s">
        <v>1342</v>
      </c>
      <c r="H1277" s="832" t="s">
        <v>586</v>
      </c>
      <c r="I1277" s="832" t="s">
        <v>2401</v>
      </c>
      <c r="J1277" s="832" t="s">
        <v>2402</v>
      </c>
      <c r="K1277" s="832" t="s">
        <v>1355</v>
      </c>
      <c r="L1277" s="835">
        <v>58.77</v>
      </c>
      <c r="M1277" s="835">
        <v>58.77</v>
      </c>
      <c r="N1277" s="832">
        <v>1</v>
      </c>
      <c r="O1277" s="836">
        <v>1</v>
      </c>
      <c r="P1277" s="835">
        <v>58.77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13</v>
      </c>
      <c r="B1278" s="832" t="s">
        <v>1257</v>
      </c>
      <c r="C1278" s="832" t="s">
        <v>1267</v>
      </c>
      <c r="D1278" s="833" t="s">
        <v>2505</v>
      </c>
      <c r="E1278" s="834" t="s">
        <v>1292</v>
      </c>
      <c r="F1278" s="832" t="s">
        <v>1258</v>
      </c>
      <c r="G1278" s="832" t="s">
        <v>1360</v>
      </c>
      <c r="H1278" s="832" t="s">
        <v>586</v>
      </c>
      <c r="I1278" s="832" t="s">
        <v>1363</v>
      </c>
      <c r="J1278" s="832" t="s">
        <v>840</v>
      </c>
      <c r="K1278" s="832" t="s">
        <v>1364</v>
      </c>
      <c r="L1278" s="835">
        <v>147.85</v>
      </c>
      <c r="M1278" s="835">
        <v>3696.2499999999991</v>
      </c>
      <c r="N1278" s="832">
        <v>25</v>
      </c>
      <c r="O1278" s="836">
        <v>16.5</v>
      </c>
      <c r="P1278" s="835">
        <v>3104.849999999999</v>
      </c>
      <c r="Q1278" s="837">
        <v>0.84</v>
      </c>
      <c r="R1278" s="832">
        <v>21</v>
      </c>
      <c r="S1278" s="837">
        <v>0.84</v>
      </c>
      <c r="T1278" s="836">
        <v>13</v>
      </c>
      <c r="U1278" s="838">
        <v>0.78787878787878785</v>
      </c>
    </row>
    <row r="1279" spans="1:21" ht="14.4" customHeight="1" x14ac:dyDescent="0.3">
      <c r="A1279" s="831">
        <v>13</v>
      </c>
      <c r="B1279" s="832" t="s">
        <v>1257</v>
      </c>
      <c r="C1279" s="832" t="s">
        <v>1267</v>
      </c>
      <c r="D1279" s="833" t="s">
        <v>2505</v>
      </c>
      <c r="E1279" s="834" t="s">
        <v>1292</v>
      </c>
      <c r="F1279" s="832" t="s">
        <v>1258</v>
      </c>
      <c r="G1279" s="832" t="s">
        <v>1365</v>
      </c>
      <c r="H1279" s="832" t="s">
        <v>586</v>
      </c>
      <c r="I1279" s="832" t="s">
        <v>1366</v>
      </c>
      <c r="J1279" s="832" t="s">
        <v>1367</v>
      </c>
      <c r="K1279" s="832" t="s">
        <v>1368</v>
      </c>
      <c r="L1279" s="835">
        <v>0</v>
      </c>
      <c r="M1279" s="835">
        <v>0</v>
      </c>
      <c r="N1279" s="832">
        <v>5</v>
      </c>
      <c r="O1279" s="836">
        <v>4.5</v>
      </c>
      <c r="P1279" s="835">
        <v>0</v>
      </c>
      <c r="Q1279" s="837"/>
      <c r="R1279" s="832">
        <v>5</v>
      </c>
      <c r="S1279" s="837">
        <v>1</v>
      </c>
      <c r="T1279" s="836">
        <v>4.5</v>
      </c>
      <c r="U1279" s="838">
        <v>1</v>
      </c>
    </row>
    <row r="1280" spans="1:21" ht="14.4" customHeight="1" x14ac:dyDescent="0.3">
      <c r="A1280" s="831">
        <v>13</v>
      </c>
      <c r="B1280" s="832" t="s">
        <v>1257</v>
      </c>
      <c r="C1280" s="832" t="s">
        <v>1267</v>
      </c>
      <c r="D1280" s="833" t="s">
        <v>2505</v>
      </c>
      <c r="E1280" s="834" t="s">
        <v>1292</v>
      </c>
      <c r="F1280" s="832" t="s">
        <v>1258</v>
      </c>
      <c r="G1280" s="832" t="s">
        <v>1595</v>
      </c>
      <c r="H1280" s="832" t="s">
        <v>586</v>
      </c>
      <c r="I1280" s="832" t="s">
        <v>1596</v>
      </c>
      <c r="J1280" s="832" t="s">
        <v>1597</v>
      </c>
      <c r="K1280" s="832" t="s">
        <v>1598</v>
      </c>
      <c r="L1280" s="835">
        <v>37.520000000000003</v>
      </c>
      <c r="M1280" s="835">
        <v>37.520000000000003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13</v>
      </c>
      <c r="B1281" s="832" t="s">
        <v>1257</v>
      </c>
      <c r="C1281" s="832" t="s">
        <v>1267</v>
      </c>
      <c r="D1281" s="833" t="s">
        <v>2505</v>
      </c>
      <c r="E1281" s="834" t="s">
        <v>1292</v>
      </c>
      <c r="F1281" s="832" t="s">
        <v>1258</v>
      </c>
      <c r="G1281" s="832" t="s">
        <v>1377</v>
      </c>
      <c r="H1281" s="832" t="s">
        <v>586</v>
      </c>
      <c r="I1281" s="832" t="s">
        <v>1380</v>
      </c>
      <c r="J1281" s="832" t="s">
        <v>705</v>
      </c>
      <c r="K1281" s="832" t="s">
        <v>1381</v>
      </c>
      <c r="L1281" s="835">
        <v>159.16999999999999</v>
      </c>
      <c r="M1281" s="835">
        <v>318.33999999999997</v>
      </c>
      <c r="N1281" s="832">
        <v>2</v>
      </c>
      <c r="O1281" s="836">
        <v>1</v>
      </c>
      <c r="P1281" s="835">
        <v>318.33999999999997</v>
      </c>
      <c r="Q1281" s="837">
        <v>1</v>
      </c>
      <c r="R1281" s="832">
        <v>2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13</v>
      </c>
      <c r="B1282" s="832" t="s">
        <v>1257</v>
      </c>
      <c r="C1282" s="832" t="s">
        <v>1267</v>
      </c>
      <c r="D1282" s="833" t="s">
        <v>2505</v>
      </c>
      <c r="E1282" s="834" t="s">
        <v>1292</v>
      </c>
      <c r="F1282" s="832" t="s">
        <v>1258</v>
      </c>
      <c r="G1282" s="832" t="s">
        <v>1382</v>
      </c>
      <c r="H1282" s="832" t="s">
        <v>586</v>
      </c>
      <c r="I1282" s="832" t="s">
        <v>1383</v>
      </c>
      <c r="J1282" s="832" t="s">
        <v>1384</v>
      </c>
      <c r="K1282" s="832" t="s">
        <v>1385</v>
      </c>
      <c r="L1282" s="835">
        <v>121.07</v>
      </c>
      <c r="M1282" s="835">
        <v>242.14</v>
      </c>
      <c r="N1282" s="832">
        <v>2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13</v>
      </c>
      <c r="B1283" s="832" t="s">
        <v>1257</v>
      </c>
      <c r="C1283" s="832" t="s">
        <v>1267</v>
      </c>
      <c r="D1283" s="833" t="s">
        <v>2505</v>
      </c>
      <c r="E1283" s="834" t="s">
        <v>1292</v>
      </c>
      <c r="F1283" s="832" t="s">
        <v>1258</v>
      </c>
      <c r="G1283" s="832" t="s">
        <v>2184</v>
      </c>
      <c r="H1283" s="832" t="s">
        <v>586</v>
      </c>
      <c r="I1283" s="832" t="s">
        <v>2185</v>
      </c>
      <c r="J1283" s="832" t="s">
        <v>2186</v>
      </c>
      <c r="K1283" s="832" t="s">
        <v>2187</v>
      </c>
      <c r="L1283" s="835">
        <v>0</v>
      </c>
      <c r="M1283" s="835">
        <v>0</v>
      </c>
      <c r="N1283" s="832">
        <v>1</v>
      </c>
      <c r="O1283" s="836">
        <v>0.5</v>
      </c>
      <c r="P1283" s="835"/>
      <c r="Q1283" s="837"/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13</v>
      </c>
      <c r="B1284" s="832" t="s">
        <v>1257</v>
      </c>
      <c r="C1284" s="832" t="s">
        <v>1267</v>
      </c>
      <c r="D1284" s="833" t="s">
        <v>2505</v>
      </c>
      <c r="E1284" s="834" t="s">
        <v>1292</v>
      </c>
      <c r="F1284" s="832" t="s">
        <v>1258</v>
      </c>
      <c r="G1284" s="832" t="s">
        <v>2403</v>
      </c>
      <c r="H1284" s="832" t="s">
        <v>586</v>
      </c>
      <c r="I1284" s="832" t="s">
        <v>2404</v>
      </c>
      <c r="J1284" s="832" t="s">
        <v>2405</v>
      </c>
      <c r="K1284" s="832" t="s">
        <v>2406</v>
      </c>
      <c r="L1284" s="835">
        <v>45.89</v>
      </c>
      <c r="M1284" s="835">
        <v>91.78</v>
      </c>
      <c r="N1284" s="832">
        <v>2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13</v>
      </c>
      <c r="B1285" s="832" t="s">
        <v>1257</v>
      </c>
      <c r="C1285" s="832" t="s">
        <v>1267</v>
      </c>
      <c r="D1285" s="833" t="s">
        <v>2505</v>
      </c>
      <c r="E1285" s="834" t="s">
        <v>1292</v>
      </c>
      <c r="F1285" s="832" t="s">
        <v>1258</v>
      </c>
      <c r="G1285" s="832" t="s">
        <v>1478</v>
      </c>
      <c r="H1285" s="832" t="s">
        <v>586</v>
      </c>
      <c r="I1285" s="832" t="s">
        <v>1479</v>
      </c>
      <c r="J1285" s="832" t="s">
        <v>973</v>
      </c>
      <c r="K1285" s="832" t="s">
        <v>1480</v>
      </c>
      <c r="L1285" s="835">
        <v>48.09</v>
      </c>
      <c r="M1285" s="835">
        <v>48.09</v>
      </c>
      <c r="N1285" s="832">
        <v>1</v>
      </c>
      <c r="O1285" s="836">
        <v>0.5</v>
      </c>
      <c r="P1285" s="835">
        <v>48.09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13</v>
      </c>
      <c r="B1286" s="832" t="s">
        <v>1257</v>
      </c>
      <c r="C1286" s="832" t="s">
        <v>1267</v>
      </c>
      <c r="D1286" s="833" t="s">
        <v>2505</v>
      </c>
      <c r="E1286" s="834" t="s">
        <v>1292</v>
      </c>
      <c r="F1286" s="832" t="s">
        <v>1258</v>
      </c>
      <c r="G1286" s="832" t="s">
        <v>1478</v>
      </c>
      <c r="H1286" s="832" t="s">
        <v>586</v>
      </c>
      <c r="I1286" s="832" t="s">
        <v>1481</v>
      </c>
      <c r="J1286" s="832" t="s">
        <v>1024</v>
      </c>
      <c r="K1286" s="832" t="s">
        <v>1482</v>
      </c>
      <c r="L1286" s="835">
        <v>89.91</v>
      </c>
      <c r="M1286" s="835">
        <v>989.00999999999976</v>
      </c>
      <c r="N1286" s="832">
        <v>11</v>
      </c>
      <c r="O1286" s="836">
        <v>6.5</v>
      </c>
      <c r="P1286" s="835">
        <v>899.0999999999998</v>
      </c>
      <c r="Q1286" s="837">
        <v>0.90909090909090906</v>
      </c>
      <c r="R1286" s="832">
        <v>10</v>
      </c>
      <c r="S1286" s="837">
        <v>0.90909090909090906</v>
      </c>
      <c r="T1286" s="836">
        <v>6</v>
      </c>
      <c r="U1286" s="838">
        <v>0.92307692307692313</v>
      </c>
    </row>
    <row r="1287" spans="1:21" ht="14.4" customHeight="1" x14ac:dyDescent="0.3">
      <c r="A1287" s="831">
        <v>13</v>
      </c>
      <c r="B1287" s="832" t="s">
        <v>1257</v>
      </c>
      <c r="C1287" s="832" t="s">
        <v>1267</v>
      </c>
      <c r="D1287" s="833" t="s">
        <v>2505</v>
      </c>
      <c r="E1287" s="834" t="s">
        <v>1292</v>
      </c>
      <c r="F1287" s="832" t="s">
        <v>1258</v>
      </c>
      <c r="G1287" s="832" t="s">
        <v>2033</v>
      </c>
      <c r="H1287" s="832" t="s">
        <v>586</v>
      </c>
      <c r="I1287" s="832" t="s">
        <v>2034</v>
      </c>
      <c r="J1287" s="832" t="s">
        <v>690</v>
      </c>
      <c r="K1287" s="832" t="s">
        <v>2035</v>
      </c>
      <c r="L1287" s="835">
        <v>27.28</v>
      </c>
      <c r="M1287" s="835">
        <v>27.28</v>
      </c>
      <c r="N1287" s="832">
        <v>1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13</v>
      </c>
      <c r="B1288" s="832" t="s">
        <v>1257</v>
      </c>
      <c r="C1288" s="832" t="s">
        <v>1267</v>
      </c>
      <c r="D1288" s="833" t="s">
        <v>2505</v>
      </c>
      <c r="E1288" s="834" t="s">
        <v>1292</v>
      </c>
      <c r="F1288" s="832" t="s">
        <v>1258</v>
      </c>
      <c r="G1288" s="832" t="s">
        <v>1386</v>
      </c>
      <c r="H1288" s="832" t="s">
        <v>586</v>
      </c>
      <c r="I1288" s="832" t="s">
        <v>2385</v>
      </c>
      <c r="J1288" s="832" t="s">
        <v>2386</v>
      </c>
      <c r="K1288" s="832" t="s">
        <v>1389</v>
      </c>
      <c r="L1288" s="835">
        <v>111.72</v>
      </c>
      <c r="M1288" s="835">
        <v>111.72</v>
      </c>
      <c r="N1288" s="832">
        <v>1</v>
      </c>
      <c r="O1288" s="836">
        <v>0.5</v>
      </c>
      <c r="P1288" s="835">
        <v>111.72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13</v>
      </c>
      <c r="B1289" s="832" t="s">
        <v>1257</v>
      </c>
      <c r="C1289" s="832" t="s">
        <v>1267</v>
      </c>
      <c r="D1289" s="833" t="s">
        <v>2505</v>
      </c>
      <c r="E1289" s="834" t="s">
        <v>1292</v>
      </c>
      <c r="F1289" s="832" t="s">
        <v>1258</v>
      </c>
      <c r="G1289" s="832" t="s">
        <v>1386</v>
      </c>
      <c r="H1289" s="832" t="s">
        <v>586</v>
      </c>
      <c r="I1289" s="832" t="s">
        <v>2407</v>
      </c>
      <c r="J1289" s="832" t="s">
        <v>2408</v>
      </c>
      <c r="K1289" s="832" t="s">
        <v>1389</v>
      </c>
      <c r="L1289" s="835">
        <v>111.72</v>
      </c>
      <c r="M1289" s="835">
        <v>111.72</v>
      </c>
      <c r="N1289" s="832">
        <v>1</v>
      </c>
      <c r="O1289" s="836">
        <v>0.5</v>
      </c>
      <c r="P1289" s="835">
        <v>111.72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13</v>
      </c>
      <c r="B1290" s="832" t="s">
        <v>1257</v>
      </c>
      <c r="C1290" s="832" t="s">
        <v>1267</v>
      </c>
      <c r="D1290" s="833" t="s">
        <v>2505</v>
      </c>
      <c r="E1290" s="834" t="s">
        <v>1292</v>
      </c>
      <c r="F1290" s="832" t="s">
        <v>1258</v>
      </c>
      <c r="G1290" s="832" t="s">
        <v>2409</v>
      </c>
      <c r="H1290" s="832" t="s">
        <v>586</v>
      </c>
      <c r="I1290" s="832" t="s">
        <v>2410</v>
      </c>
      <c r="J1290" s="832" t="s">
        <v>2411</v>
      </c>
      <c r="K1290" s="832" t="s">
        <v>2412</v>
      </c>
      <c r="L1290" s="835">
        <v>31.65</v>
      </c>
      <c r="M1290" s="835">
        <v>31.65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13</v>
      </c>
      <c r="B1291" s="832" t="s">
        <v>1257</v>
      </c>
      <c r="C1291" s="832" t="s">
        <v>1267</v>
      </c>
      <c r="D1291" s="833" t="s">
        <v>2505</v>
      </c>
      <c r="E1291" s="834" t="s">
        <v>1292</v>
      </c>
      <c r="F1291" s="832" t="s">
        <v>1258</v>
      </c>
      <c r="G1291" s="832" t="s">
        <v>1608</v>
      </c>
      <c r="H1291" s="832" t="s">
        <v>651</v>
      </c>
      <c r="I1291" s="832" t="s">
        <v>2322</v>
      </c>
      <c r="J1291" s="832" t="s">
        <v>1610</v>
      </c>
      <c r="K1291" s="832" t="s">
        <v>2323</v>
      </c>
      <c r="L1291" s="835">
        <v>64.5</v>
      </c>
      <c r="M1291" s="835">
        <v>193.5</v>
      </c>
      <c r="N1291" s="832">
        <v>3</v>
      </c>
      <c r="O1291" s="836">
        <v>2</v>
      </c>
      <c r="P1291" s="835">
        <v>64.5</v>
      </c>
      <c r="Q1291" s="837">
        <v>0.33333333333333331</v>
      </c>
      <c r="R1291" s="832">
        <v>1</v>
      </c>
      <c r="S1291" s="837">
        <v>0.33333333333333331</v>
      </c>
      <c r="T1291" s="836">
        <v>0.5</v>
      </c>
      <c r="U1291" s="838">
        <v>0.25</v>
      </c>
    </row>
    <row r="1292" spans="1:21" ht="14.4" customHeight="1" x14ac:dyDescent="0.3">
      <c r="A1292" s="831">
        <v>13</v>
      </c>
      <c r="B1292" s="832" t="s">
        <v>1257</v>
      </c>
      <c r="C1292" s="832" t="s">
        <v>1267</v>
      </c>
      <c r="D1292" s="833" t="s">
        <v>2505</v>
      </c>
      <c r="E1292" s="834" t="s">
        <v>1292</v>
      </c>
      <c r="F1292" s="832" t="s">
        <v>1258</v>
      </c>
      <c r="G1292" s="832" t="s">
        <v>2192</v>
      </c>
      <c r="H1292" s="832" t="s">
        <v>586</v>
      </c>
      <c r="I1292" s="832" t="s">
        <v>2193</v>
      </c>
      <c r="J1292" s="832" t="s">
        <v>2194</v>
      </c>
      <c r="K1292" s="832" t="s">
        <v>1104</v>
      </c>
      <c r="L1292" s="835">
        <v>38.56</v>
      </c>
      <c r="M1292" s="835">
        <v>38.56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13</v>
      </c>
      <c r="B1293" s="832" t="s">
        <v>1257</v>
      </c>
      <c r="C1293" s="832" t="s">
        <v>1267</v>
      </c>
      <c r="D1293" s="833" t="s">
        <v>2505</v>
      </c>
      <c r="E1293" s="834" t="s">
        <v>1292</v>
      </c>
      <c r="F1293" s="832" t="s">
        <v>1258</v>
      </c>
      <c r="G1293" s="832" t="s">
        <v>2413</v>
      </c>
      <c r="H1293" s="832" t="s">
        <v>586</v>
      </c>
      <c r="I1293" s="832" t="s">
        <v>2414</v>
      </c>
      <c r="J1293" s="832" t="s">
        <v>2415</v>
      </c>
      <c r="K1293" s="832" t="s">
        <v>2416</v>
      </c>
      <c r="L1293" s="835">
        <v>46.03</v>
      </c>
      <c r="M1293" s="835">
        <v>92.06</v>
      </c>
      <c r="N1293" s="832">
        <v>2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13</v>
      </c>
      <c r="B1294" s="832" t="s">
        <v>1257</v>
      </c>
      <c r="C1294" s="832" t="s">
        <v>1267</v>
      </c>
      <c r="D1294" s="833" t="s">
        <v>2505</v>
      </c>
      <c r="E1294" s="834" t="s">
        <v>1292</v>
      </c>
      <c r="F1294" s="832" t="s">
        <v>1258</v>
      </c>
      <c r="G1294" s="832" t="s">
        <v>1394</v>
      </c>
      <c r="H1294" s="832" t="s">
        <v>651</v>
      </c>
      <c r="I1294" s="832" t="s">
        <v>1395</v>
      </c>
      <c r="J1294" s="832" t="s">
        <v>1396</v>
      </c>
      <c r="K1294" s="832" t="s">
        <v>1397</v>
      </c>
      <c r="L1294" s="835">
        <v>141.25</v>
      </c>
      <c r="M1294" s="835">
        <v>1412.5</v>
      </c>
      <c r="N1294" s="832">
        <v>10</v>
      </c>
      <c r="O1294" s="836">
        <v>5.5</v>
      </c>
      <c r="P1294" s="835">
        <v>1271.25</v>
      </c>
      <c r="Q1294" s="837">
        <v>0.9</v>
      </c>
      <c r="R1294" s="832">
        <v>9</v>
      </c>
      <c r="S1294" s="837">
        <v>0.9</v>
      </c>
      <c r="T1294" s="836">
        <v>5</v>
      </c>
      <c r="U1294" s="838">
        <v>0.90909090909090906</v>
      </c>
    </row>
    <row r="1295" spans="1:21" ht="14.4" customHeight="1" x14ac:dyDescent="0.3">
      <c r="A1295" s="831">
        <v>13</v>
      </c>
      <c r="B1295" s="832" t="s">
        <v>1257</v>
      </c>
      <c r="C1295" s="832" t="s">
        <v>1267</v>
      </c>
      <c r="D1295" s="833" t="s">
        <v>2505</v>
      </c>
      <c r="E1295" s="834" t="s">
        <v>1292</v>
      </c>
      <c r="F1295" s="832" t="s">
        <v>1258</v>
      </c>
      <c r="G1295" s="832" t="s">
        <v>1394</v>
      </c>
      <c r="H1295" s="832" t="s">
        <v>586</v>
      </c>
      <c r="I1295" s="832" t="s">
        <v>2417</v>
      </c>
      <c r="J1295" s="832" t="s">
        <v>2418</v>
      </c>
      <c r="K1295" s="832" t="s">
        <v>1850</v>
      </c>
      <c r="L1295" s="835">
        <v>141.25</v>
      </c>
      <c r="M1295" s="835">
        <v>141.25</v>
      </c>
      <c r="N1295" s="832">
        <v>1</v>
      </c>
      <c r="O1295" s="836">
        <v>0.5</v>
      </c>
      <c r="P1295" s="835">
        <v>141.25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13</v>
      </c>
      <c r="B1296" s="832" t="s">
        <v>1257</v>
      </c>
      <c r="C1296" s="832" t="s">
        <v>1267</v>
      </c>
      <c r="D1296" s="833" t="s">
        <v>2505</v>
      </c>
      <c r="E1296" s="834" t="s">
        <v>1292</v>
      </c>
      <c r="F1296" s="832" t="s">
        <v>1258</v>
      </c>
      <c r="G1296" s="832" t="s">
        <v>1394</v>
      </c>
      <c r="H1296" s="832" t="s">
        <v>586</v>
      </c>
      <c r="I1296" s="832" t="s">
        <v>1851</v>
      </c>
      <c r="J1296" s="832" t="s">
        <v>1852</v>
      </c>
      <c r="K1296" s="832" t="s">
        <v>1853</v>
      </c>
      <c r="L1296" s="835">
        <v>141.25</v>
      </c>
      <c r="M1296" s="835">
        <v>141.25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13</v>
      </c>
      <c r="B1297" s="832" t="s">
        <v>1257</v>
      </c>
      <c r="C1297" s="832" t="s">
        <v>1267</v>
      </c>
      <c r="D1297" s="833" t="s">
        <v>2505</v>
      </c>
      <c r="E1297" s="834" t="s">
        <v>1292</v>
      </c>
      <c r="F1297" s="832" t="s">
        <v>1258</v>
      </c>
      <c r="G1297" s="832" t="s">
        <v>2419</v>
      </c>
      <c r="H1297" s="832" t="s">
        <v>586</v>
      </c>
      <c r="I1297" s="832" t="s">
        <v>2420</v>
      </c>
      <c r="J1297" s="832" t="s">
        <v>2421</v>
      </c>
      <c r="K1297" s="832" t="s">
        <v>1215</v>
      </c>
      <c r="L1297" s="835">
        <v>420.75</v>
      </c>
      <c r="M1297" s="835">
        <v>420.75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13</v>
      </c>
      <c r="B1298" s="832" t="s">
        <v>1257</v>
      </c>
      <c r="C1298" s="832" t="s">
        <v>1267</v>
      </c>
      <c r="D1298" s="833" t="s">
        <v>2505</v>
      </c>
      <c r="E1298" s="834" t="s">
        <v>1292</v>
      </c>
      <c r="F1298" s="832" t="s">
        <v>1258</v>
      </c>
      <c r="G1298" s="832" t="s">
        <v>1616</v>
      </c>
      <c r="H1298" s="832" t="s">
        <v>586</v>
      </c>
      <c r="I1298" s="832" t="s">
        <v>2239</v>
      </c>
      <c r="J1298" s="832" t="s">
        <v>2240</v>
      </c>
      <c r="K1298" s="832" t="s">
        <v>2241</v>
      </c>
      <c r="L1298" s="835">
        <v>69.59</v>
      </c>
      <c r="M1298" s="835">
        <v>69.59</v>
      </c>
      <c r="N1298" s="832">
        <v>1</v>
      </c>
      <c r="O1298" s="836">
        <v>0.5</v>
      </c>
      <c r="P1298" s="835">
        <v>69.59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13</v>
      </c>
      <c r="B1299" s="832" t="s">
        <v>1257</v>
      </c>
      <c r="C1299" s="832" t="s">
        <v>1267</v>
      </c>
      <c r="D1299" s="833" t="s">
        <v>2505</v>
      </c>
      <c r="E1299" s="834" t="s">
        <v>1292</v>
      </c>
      <c r="F1299" s="832" t="s">
        <v>1258</v>
      </c>
      <c r="G1299" s="832" t="s">
        <v>1492</v>
      </c>
      <c r="H1299" s="832" t="s">
        <v>586</v>
      </c>
      <c r="I1299" s="832" t="s">
        <v>1621</v>
      </c>
      <c r="J1299" s="832" t="s">
        <v>633</v>
      </c>
      <c r="K1299" s="832" t="s">
        <v>1622</v>
      </c>
      <c r="L1299" s="835">
        <v>35.25</v>
      </c>
      <c r="M1299" s="835">
        <v>35.25</v>
      </c>
      <c r="N1299" s="832">
        <v>1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13</v>
      </c>
      <c r="B1300" s="832" t="s">
        <v>1257</v>
      </c>
      <c r="C1300" s="832" t="s">
        <v>1267</v>
      </c>
      <c r="D1300" s="833" t="s">
        <v>2505</v>
      </c>
      <c r="E1300" s="834" t="s">
        <v>1292</v>
      </c>
      <c r="F1300" s="832" t="s">
        <v>1258</v>
      </c>
      <c r="G1300" s="832" t="s">
        <v>2054</v>
      </c>
      <c r="H1300" s="832" t="s">
        <v>651</v>
      </c>
      <c r="I1300" s="832" t="s">
        <v>2122</v>
      </c>
      <c r="J1300" s="832" t="s">
        <v>1085</v>
      </c>
      <c r="K1300" s="832" t="s">
        <v>2123</v>
      </c>
      <c r="L1300" s="835">
        <v>57.6</v>
      </c>
      <c r="M1300" s="835">
        <v>57.6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13</v>
      </c>
      <c r="B1301" s="832" t="s">
        <v>1257</v>
      </c>
      <c r="C1301" s="832" t="s">
        <v>1267</v>
      </c>
      <c r="D1301" s="833" t="s">
        <v>2505</v>
      </c>
      <c r="E1301" s="834" t="s">
        <v>1292</v>
      </c>
      <c r="F1301" s="832" t="s">
        <v>1258</v>
      </c>
      <c r="G1301" s="832" t="s">
        <v>2422</v>
      </c>
      <c r="H1301" s="832" t="s">
        <v>586</v>
      </c>
      <c r="I1301" s="832" t="s">
        <v>2423</v>
      </c>
      <c r="J1301" s="832" t="s">
        <v>2424</v>
      </c>
      <c r="K1301" s="832" t="s">
        <v>2425</v>
      </c>
      <c r="L1301" s="835">
        <v>83.74</v>
      </c>
      <c r="M1301" s="835">
        <v>167.48</v>
      </c>
      <c r="N1301" s="832">
        <v>2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13</v>
      </c>
      <c r="B1302" s="832" t="s">
        <v>1257</v>
      </c>
      <c r="C1302" s="832" t="s">
        <v>1267</v>
      </c>
      <c r="D1302" s="833" t="s">
        <v>2505</v>
      </c>
      <c r="E1302" s="834" t="s">
        <v>1292</v>
      </c>
      <c r="F1302" s="832" t="s">
        <v>1258</v>
      </c>
      <c r="G1302" s="832" t="s">
        <v>2426</v>
      </c>
      <c r="H1302" s="832" t="s">
        <v>586</v>
      </c>
      <c r="I1302" s="832" t="s">
        <v>2427</v>
      </c>
      <c r="J1302" s="832" t="s">
        <v>2428</v>
      </c>
      <c r="K1302" s="832" t="s">
        <v>2429</v>
      </c>
      <c r="L1302" s="835">
        <v>423.86</v>
      </c>
      <c r="M1302" s="835">
        <v>423.86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13</v>
      </c>
      <c r="B1303" s="832" t="s">
        <v>1257</v>
      </c>
      <c r="C1303" s="832" t="s">
        <v>1267</v>
      </c>
      <c r="D1303" s="833" t="s">
        <v>2505</v>
      </c>
      <c r="E1303" s="834" t="s">
        <v>1292</v>
      </c>
      <c r="F1303" s="832" t="s">
        <v>1258</v>
      </c>
      <c r="G1303" s="832" t="s">
        <v>2430</v>
      </c>
      <c r="H1303" s="832" t="s">
        <v>586</v>
      </c>
      <c r="I1303" s="832" t="s">
        <v>2431</v>
      </c>
      <c r="J1303" s="832" t="s">
        <v>2432</v>
      </c>
      <c r="K1303" s="832" t="s">
        <v>2433</v>
      </c>
      <c r="L1303" s="835">
        <v>68.819999999999993</v>
      </c>
      <c r="M1303" s="835">
        <v>68.819999999999993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13</v>
      </c>
      <c r="B1304" s="832" t="s">
        <v>1257</v>
      </c>
      <c r="C1304" s="832" t="s">
        <v>1267</v>
      </c>
      <c r="D1304" s="833" t="s">
        <v>2505</v>
      </c>
      <c r="E1304" s="834" t="s">
        <v>1292</v>
      </c>
      <c r="F1304" s="832" t="s">
        <v>1258</v>
      </c>
      <c r="G1304" s="832" t="s">
        <v>1416</v>
      </c>
      <c r="H1304" s="832" t="s">
        <v>586</v>
      </c>
      <c r="I1304" s="832" t="s">
        <v>1417</v>
      </c>
      <c r="J1304" s="832" t="s">
        <v>1418</v>
      </c>
      <c r="K1304" s="832" t="s">
        <v>1419</v>
      </c>
      <c r="L1304" s="835">
        <v>172.7</v>
      </c>
      <c r="M1304" s="835">
        <v>172.7</v>
      </c>
      <c r="N1304" s="832">
        <v>1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13</v>
      </c>
      <c r="B1305" s="832" t="s">
        <v>1257</v>
      </c>
      <c r="C1305" s="832" t="s">
        <v>1267</v>
      </c>
      <c r="D1305" s="833" t="s">
        <v>2505</v>
      </c>
      <c r="E1305" s="834" t="s">
        <v>1292</v>
      </c>
      <c r="F1305" s="832" t="s">
        <v>1258</v>
      </c>
      <c r="G1305" s="832" t="s">
        <v>1420</v>
      </c>
      <c r="H1305" s="832" t="s">
        <v>651</v>
      </c>
      <c r="I1305" s="832" t="s">
        <v>1421</v>
      </c>
      <c r="J1305" s="832" t="s">
        <v>952</v>
      </c>
      <c r="K1305" s="832" t="s">
        <v>1422</v>
      </c>
      <c r="L1305" s="835">
        <v>154.36000000000001</v>
      </c>
      <c r="M1305" s="835">
        <v>2006.6800000000003</v>
      </c>
      <c r="N1305" s="832">
        <v>13</v>
      </c>
      <c r="O1305" s="836">
        <v>10</v>
      </c>
      <c r="P1305" s="835">
        <v>1543.6000000000004</v>
      </c>
      <c r="Q1305" s="837">
        <v>0.76923076923076927</v>
      </c>
      <c r="R1305" s="832">
        <v>10</v>
      </c>
      <c r="S1305" s="837">
        <v>0.76923076923076927</v>
      </c>
      <c r="T1305" s="836">
        <v>7.5</v>
      </c>
      <c r="U1305" s="838">
        <v>0.75</v>
      </c>
    </row>
    <row r="1306" spans="1:21" ht="14.4" customHeight="1" x14ac:dyDescent="0.3">
      <c r="A1306" s="831">
        <v>13</v>
      </c>
      <c r="B1306" s="832" t="s">
        <v>1257</v>
      </c>
      <c r="C1306" s="832" t="s">
        <v>1267</v>
      </c>
      <c r="D1306" s="833" t="s">
        <v>2505</v>
      </c>
      <c r="E1306" s="834" t="s">
        <v>1292</v>
      </c>
      <c r="F1306" s="832" t="s">
        <v>1258</v>
      </c>
      <c r="G1306" s="832" t="s">
        <v>1420</v>
      </c>
      <c r="H1306" s="832" t="s">
        <v>586</v>
      </c>
      <c r="I1306" s="832" t="s">
        <v>1817</v>
      </c>
      <c r="J1306" s="832" t="s">
        <v>1818</v>
      </c>
      <c r="K1306" s="832" t="s">
        <v>1819</v>
      </c>
      <c r="L1306" s="835">
        <v>75.73</v>
      </c>
      <c r="M1306" s="835">
        <v>454.38000000000005</v>
      </c>
      <c r="N1306" s="832">
        <v>6</v>
      </c>
      <c r="O1306" s="836">
        <v>3</v>
      </c>
      <c r="P1306" s="835">
        <v>378.65000000000003</v>
      </c>
      <c r="Q1306" s="837">
        <v>0.83333333333333326</v>
      </c>
      <c r="R1306" s="832">
        <v>5</v>
      </c>
      <c r="S1306" s="837">
        <v>0.83333333333333337</v>
      </c>
      <c r="T1306" s="836">
        <v>2.5</v>
      </c>
      <c r="U1306" s="838">
        <v>0.83333333333333337</v>
      </c>
    </row>
    <row r="1307" spans="1:21" ht="14.4" customHeight="1" x14ac:dyDescent="0.3">
      <c r="A1307" s="831">
        <v>13</v>
      </c>
      <c r="B1307" s="832" t="s">
        <v>1257</v>
      </c>
      <c r="C1307" s="832" t="s">
        <v>1267</v>
      </c>
      <c r="D1307" s="833" t="s">
        <v>2505</v>
      </c>
      <c r="E1307" s="834" t="s">
        <v>1292</v>
      </c>
      <c r="F1307" s="832" t="s">
        <v>1258</v>
      </c>
      <c r="G1307" s="832" t="s">
        <v>1420</v>
      </c>
      <c r="H1307" s="832" t="s">
        <v>651</v>
      </c>
      <c r="I1307" s="832" t="s">
        <v>1953</v>
      </c>
      <c r="J1307" s="832" t="s">
        <v>1954</v>
      </c>
      <c r="K1307" s="832" t="s">
        <v>1955</v>
      </c>
      <c r="L1307" s="835">
        <v>111.22</v>
      </c>
      <c r="M1307" s="835">
        <v>333.65999999999997</v>
      </c>
      <c r="N1307" s="832">
        <v>3</v>
      </c>
      <c r="O1307" s="836">
        <v>2</v>
      </c>
      <c r="P1307" s="835">
        <v>333.65999999999997</v>
      </c>
      <c r="Q1307" s="837">
        <v>1</v>
      </c>
      <c r="R1307" s="832">
        <v>3</v>
      </c>
      <c r="S1307" s="837">
        <v>1</v>
      </c>
      <c r="T1307" s="836">
        <v>2</v>
      </c>
      <c r="U1307" s="838">
        <v>1</v>
      </c>
    </row>
    <row r="1308" spans="1:21" ht="14.4" customHeight="1" x14ac:dyDescent="0.3">
      <c r="A1308" s="831">
        <v>13</v>
      </c>
      <c r="B1308" s="832" t="s">
        <v>1257</v>
      </c>
      <c r="C1308" s="832" t="s">
        <v>1267</v>
      </c>
      <c r="D1308" s="833" t="s">
        <v>2505</v>
      </c>
      <c r="E1308" s="834" t="s">
        <v>1292</v>
      </c>
      <c r="F1308" s="832" t="s">
        <v>1258</v>
      </c>
      <c r="G1308" s="832" t="s">
        <v>1420</v>
      </c>
      <c r="H1308" s="832" t="s">
        <v>651</v>
      </c>
      <c r="I1308" s="832" t="s">
        <v>2206</v>
      </c>
      <c r="J1308" s="832" t="s">
        <v>2207</v>
      </c>
      <c r="K1308" s="832" t="s">
        <v>2208</v>
      </c>
      <c r="L1308" s="835">
        <v>149.52000000000001</v>
      </c>
      <c r="M1308" s="835">
        <v>149.52000000000001</v>
      </c>
      <c r="N1308" s="832">
        <v>1</v>
      </c>
      <c r="O1308" s="836">
        <v>1</v>
      </c>
      <c r="P1308" s="835">
        <v>149.52000000000001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13</v>
      </c>
      <c r="B1309" s="832" t="s">
        <v>1257</v>
      </c>
      <c r="C1309" s="832" t="s">
        <v>1267</v>
      </c>
      <c r="D1309" s="833" t="s">
        <v>2505</v>
      </c>
      <c r="E1309" s="834" t="s">
        <v>1292</v>
      </c>
      <c r="F1309" s="832" t="s">
        <v>1258</v>
      </c>
      <c r="G1309" s="832" t="s">
        <v>1420</v>
      </c>
      <c r="H1309" s="832" t="s">
        <v>651</v>
      </c>
      <c r="I1309" s="832" t="s">
        <v>1903</v>
      </c>
      <c r="J1309" s="832" t="s">
        <v>1904</v>
      </c>
      <c r="K1309" s="832" t="s">
        <v>1905</v>
      </c>
      <c r="L1309" s="835">
        <v>80.28</v>
      </c>
      <c r="M1309" s="835">
        <v>160.56</v>
      </c>
      <c r="N1309" s="832">
        <v>2</v>
      </c>
      <c r="O1309" s="836">
        <v>2</v>
      </c>
      <c r="P1309" s="835">
        <v>80.28</v>
      </c>
      <c r="Q1309" s="837">
        <v>0.5</v>
      </c>
      <c r="R1309" s="832">
        <v>1</v>
      </c>
      <c r="S1309" s="837">
        <v>0.5</v>
      </c>
      <c r="T1309" s="836">
        <v>1</v>
      </c>
      <c r="U1309" s="838">
        <v>0.5</v>
      </c>
    </row>
    <row r="1310" spans="1:21" ht="14.4" customHeight="1" x14ac:dyDescent="0.3">
      <c r="A1310" s="831">
        <v>13</v>
      </c>
      <c r="B1310" s="832" t="s">
        <v>1257</v>
      </c>
      <c r="C1310" s="832" t="s">
        <v>1267</v>
      </c>
      <c r="D1310" s="833" t="s">
        <v>2505</v>
      </c>
      <c r="E1310" s="834" t="s">
        <v>1292</v>
      </c>
      <c r="F1310" s="832" t="s">
        <v>1258</v>
      </c>
      <c r="G1310" s="832" t="s">
        <v>1420</v>
      </c>
      <c r="H1310" s="832" t="s">
        <v>651</v>
      </c>
      <c r="I1310" s="832" t="s">
        <v>1423</v>
      </c>
      <c r="J1310" s="832" t="s">
        <v>1424</v>
      </c>
      <c r="K1310" s="832" t="s">
        <v>1425</v>
      </c>
      <c r="L1310" s="835">
        <v>75.73</v>
      </c>
      <c r="M1310" s="835">
        <v>302.92</v>
      </c>
      <c r="N1310" s="832">
        <v>4</v>
      </c>
      <c r="O1310" s="836">
        <v>3</v>
      </c>
      <c r="P1310" s="835">
        <v>302.92</v>
      </c>
      <c r="Q1310" s="837">
        <v>1</v>
      </c>
      <c r="R1310" s="832">
        <v>4</v>
      </c>
      <c r="S1310" s="837">
        <v>1</v>
      </c>
      <c r="T1310" s="836">
        <v>3</v>
      </c>
      <c r="U1310" s="838">
        <v>1</v>
      </c>
    </row>
    <row r="1311" spans="1:21" ht="14.4" customHeight="1" x14ac:dyDescent="0.3">
      <c r="A1311" s="831">
        <v>13</v>
      </c>
      <c r="B1311" s="832" t="s">
        <v>1257</v>
      </c>
      <c r="C1311" s="832" t="s">
        <v>1267</v>
      </c>
      <c r="D1311" s="833" t="s">
        <v>2505</v>
      </c>
      <c r="E1311" s="834" t="s">
        <v>1292</v>
      </c>
      <c r="F1311" s="832" t="s">
        <v>1258</v>
      </c>
      <c r="G1311" s="832" t="s">
        <v>2434</v>
      </c>
      <c r="H1311" s="832" t="s">
        <v>586</v>
      </c>
      <c r="I1311" s="832" t="s">
        <v>2435</v>
      </c>
      <c r="J1311" s="832" t="s">
        <v>2436</v>
      </c>
      <c r="K1311" s="832" t="s">
        <v>2437</v>
      </c>
      <c r="L1311" s="835">
        <v>374.79</v>
      </c>
      <c r="M1311" s="835">
        <v>1124.3700000000001</v>
      </c>
      <c r="N1311" s="832">
        <v>3</v>
      </c>
      <c r="O1311" s="836">
        <v>1.5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13</v>
      </c>
      <c r="B1312" s="832" t="s">
        <v>1257</v>
      </c>
      <c r="C1312" s="832" t="s">
        <v>1267</v>
      </c>
      <c r="D1312" s="833" t="s">
        <v>2505</v>
      </c>
      <c r="E1312" s="834" t="s">
        <v>1292</v>
      </c>
      <c r="F1312" s="832" t="s">
        <v>1258</v>
      </c>
      <c r="G1312" s="832" t="s">
        <v>1662</v>
      </c>
      <c r="H1312" s="832" t="s">
        <v>586</v>
      </c>
      <c r="I1312" s="832" t="s">
        <v>2003</v>
      </c>
      <c r="J1312" s="832" t="s">
        <v>1137</v>
      </c>
      <c r="K1312" s="832" t="s">
        <v>2004</v>
      </c>
      <c r="L1312" s="835">
        <v>105.23</v>
      </c>
      <c r="M1312" s="835">
        <v>105.23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13</v>
      </c>
      <c r="B1313" s="832" t="s">
        <v>1257</v>
      </c>
      <c r="C1313" s="832" t="s">
        <v>1267</v>
      </c>
      <c r="D1313" s="833" t="s">
        <v>2505</v>
      </c>
      <c r="E1313" s="834" t="s">
        <v>1289</v>
      </c>
      <c r="F1313" s="832" t="s">
        <v>1258</v>
      </c>
      <c r="G1313" s="832" t="s">
        <v>1293</v>
      </c>
      <c r="H1313" s="832" t="s">
        <v>586</v>
      </c>
      <c r="I1313" s="832" t="s">
        <v>1294</v>
      </c>
      <c r="J1313" s="832" t="s">
        <v>1295</v>
      </c>
      <c r="K1313" s="832" t="s">
        <v>1296</v>
      </c>
      <c r="L1313" s="835">
        <v>57.76</v>
      </c>
      <c r="M1313" s="835">
        <v>1155.2</v>
      </c>
      <c r="N1313" s="832">
        <v>20</v>
      </c>
      <c r="O1313" s="836">
        <v>16.5</v>
      </c>
      <c r="P1313" s="835">
        <v>1039.68</v>
      </c>
      <c r="Q1313" s="837">
        <v>0.9</v>
      </c>
      <c r="R1313" s="832">
        <v>18</v>
      </c>
      <c r="S1313" s="837">
        <v>0.9</v>
      </c>
      <c r="T1313" s="836">
        <v>14.5</v>
      </c>
      <c r="U1313" s="838">
        <v>0.87878787878787878</v>
      </c>
    </row>
    <row r="1314" spans="1:21" ht="14.4" customHeight="1" x14ac:dyDescent="0.3">
      <c r="A1314" s="831">
        <v>13</v>
      </c>
      <c r="B1314" s="832" t="s">
        <v>1257</v>
      </c>
      <c r="C1314" s="832" t="s">
        <v>1267</v>
      </c>
      <c r="D1314" s="833" t="s">
        <v>2505</v>
      </c>
      <c r="E1314" s="834" t="s">
        <v>1289</v>
      </c>
      <c r="F1314" s="832" t="s">
        <v>1258</v>
      </c>
      <c r="G1314" s="832" t="s">
        <v>1328</v>
      </c>
      <c r="H1314" s="832" t="s">
        <v>586</v>
      </c>
      <c r="I1314" s="832" t="s">
        <v>1581</v>
      </c>
      <c r="J1314" s="832" t="s">
        <v>1582</v>
      </c>
      <c r="K1314" s="832" t="s">
        <v>1583</v>
      </c>
      <c r="L1314" s="835">
        <v>42.63</v>
      </c>
      <c r="M1314" s="835">
        <v>42.63</v>
      </c>
      <c r="N1314" s="832">
        <v>1</v>
      </c>
      <c r="O1314" s="836">
        <v>1</v>
      </c>
      <c r="P1314" s="835">
        <v>42.63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13</v>
      </c>
      <c r="B1315" s="832" t="s">
        <v>1257</v>
      </c>
      <c r="C1315" s="832" t="s">
        <v>1267</v>
      </c>
      <c r="D1315" s="833" t="s">
        <v>2505</v>
      </c>
      <c r="E1315" s="834" t="s">
        <v>1289</v>
      </c>
      <c r="F1315" s="832" t="s">
        <v>1258</v>
      </c>
      <c r="G1315" s="832" t="s">
        <v>1328</v>
      </c>
      <c r="H1315" s="832" t="s">
        <v>651</v>
      </c>
      <c r="I1315" s="832" t="s">
        <v>1912</v>
      </c>
      <c r="J1315" s="832" t="s">
        <v>1148</v>
      </c>
      <c r="K1315" s="832" t="s">
        <v>1913</v>
      </c>
      <c r="L1315" s="835">
        <v>272.83</v>
      </c>
      <c r="M1315" s="835">
        <v>272.83</v>
      </c>
      <c r="N1315" s="832">
        <v>1</v>
      </c>
      <c r="O1315" s="836">
        <v>1</v>
      </c>
      <c r="P1315" s="835">
        <v>272.83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13</v>
      </c>
      <c r="B1316" s="832" t="s">
        <v>1257</v>
      </c>
      <c r="C1316" s="832" t="s">
        <v>1267</v>
      </c>
      <c r="D1316" s="833" t="s">
        <v>2505</v>
      </c>
      <c r="E1316" s="834" t="s">
        <v>1289</v>
      </c>
      <c r="F1316" s="832" t="s">
        <v>1258</v>
      </c>
      <c r="G1316" s="832" t="s">
        <v>1342</v>
      </c>
      <c r="H1316" s="832" t="s">
        <v>586</v>
      </c>
      <c r="I1316" s="832" t="s">
        <v>1452</v>
      </c>
      <c r="J1316" s="832" t="s">
        <v>1351</v>
      </c>
      <c r="K1316" s="832" t="s">
        <v>1453</v>
      </c>
      <c r="L1316" s="835">
        <v>23.51</v>
      </c>
      <c r="M1316" s="835">
        <v>305.62999999999994</v>
      </c>
      <c r="N1316" s="832">
        <v>13</v>
      </c>
      <c r="O1316" s="836">
        <v>8.5</v>
      </c>
      <c r="P1316" s="835">
        <v>258.60999999999996</v>
      </c>
      <c r="Q1316" s="837">
        <v>0.84615384615384615</v>
      </c>
      <c r="R1316" s="832">
        <v>11</v>
      </c>
      <c r="S1316" s="837">
        <v>0.84615384615384615</v>
      </c>
      <c r="T1316" s="836">
        <v>7.5</v>
      </c>
      <c r="U1316" s="838">
        <v>0.88235294117647056</v>
      </c>
    </row>
    <row r="1317" spans="1:21" ht="14.4" customHeight="1" x14ac:dyDescent="0.3">
      <c r="A1317" s="831">
        <v>13</v>
      </c>
      <c r="B1317" s="832" t="s">
        <v>1257</v>
      </c>
      <c r="C1317" s="832" t="s">
        <v>1267</v>
      </c>
      <c r="D1317" s="833" t="s">
        <v>2505</v>
      </c>
      <c r="E1317" s="834" t="s">
        <v>1289</v>
      </c>
      <c r="F1317" s="832" t="s">
        <v>1258</v>
      </c>
      <c r="G1317" s="832" t="s">
        <v>1342</v>
      </c>
      <c r="H1317" s="832" t="s">
        <v>651</v>
      </c>
      <c r="I1317" s="832" t="s">
        <v>1353</v>
      </c>
      <c r="J1317" s="832" t="s">
        <v>1354</v>
      </c>
      <c r="K1317" s="832" t="s">
        <v>1355</v>
      </c>
      <c r="L1317" s="835">
        <v>58.77</v>
      </c>
      <c r="M1317" s="835">
        <v>293.85000000000002</v>
      </c>
      <c r="N1317" s="832">
        <v>5</v>
      </c>
      <c r="O1317" s="836">
        <v>3</v>
      </c>
      <c r="P1317" s="835">
        <v>293.85000000000002</v>
      </c>
      <c r="Q1317" s="837">
        <v>1</v>
      </c>
      <c r="R1317" s="832">
        <v>5</v>
      </c>
      <c r="S1317" s="837">
        <v>1</v>
      </c>
      <c r="T1317" s="836">
        <v>3</v>
      </c>
      <c r="U1317" s="838">
        <v>1</v>
      </c>
    </row>
    <row r="1318" spans="1:21" ht="14.4" customHeight="1" x14ac:dyDescent="0.3">
      <c r="A1318" s="831">
        <v>13</v>
      </c>
      <c r="B1318" s="832" t="s">
        <v>1257</v>
      </c>
      <c r="C1318" s="832" t="s">
        <v>1267</v>
      </c>
      <c r="D1318" s="833" t="s">
        <v>2505</v>
      </c>
      <c r="E1318" s="834" t="s">
        <v>1289</v>
      </c>
      <c r="F1318" s="832" t="s">
        <v>1258</v>
      </c>
      <c r="G1318" s="832" t="s">
        <v>1342</v>
      </c>
      <c r="H1318" s="832" t="s">
        <v>651</v>
      </c>
      <c r="I1318" s="832" t="s">
        <v>1356</v>
      </c>
      <c r="J1318" s="832" t="s">
        <v>1354</v>
      </c>
      <c r="K1318" s="832" t="s">
        <v>1357</v>
      </c>
      <c r="L1318" s="835">
        <v>97.96</v>
      </c>
      <c r="M1318" s="835">
        <v>195.92</v>
      </c>
      <c r="N1318" s="832">
        <v>2</v>
      </c>
      <c r="O1318" s="836">
        <v>1</v>
      </c>
      <c r="P1318" s="835">
        <v>97.96</v>
      </c>
      <c r="Q1318" s="837">
        <v>0.5</v>
      </c>
      <c r="R1318" s="832">
        <v>1</v>
      </c>
      <c r="S1318" s="837">
        <v>0.5</v>
      </c>
      <c r="T1318" s="836">
        <v>0.5</v>
      </c>
      <c r="U1318" s="838">
        <v>0.5</v>
      </c>
    </row>
    <row r="1319" spans="1:21" ht="14.4" customHeight="1" x14ac:dyDescent="0.3">
      <c r="A1319" s="831">
        <v>13</v>
      </c>
      <c r="B1319" s="832" t="s">
        <v>1257</v>
      </c>
      <c r="C1319" s="832" t="s">
        <v>1267</v>
      </c>
      <c r="D1319" s="833" t="s">
        <v>2505</v>
      </c>
      <c r="E1319" s="834" t="s">
        <v>1289</v>
      </c>
      <c r="F1319" s="832" t="s">
        <v>1258</v>
      </c>
      <c r="G1319" s="832" t="s">
        <v>1360</v>
      </c>
      <c r="H1319" s="832" t="s">
        <v>586</v>
      </c>
      <c r="I1319" s="832" t="s">
        <v>1363</v>
      </c>
      <c r="J1319" s="832" t="s">
        <v>840</v>
      </c>
      <c r="K1319" s="832" t="s">
        <v>1364</v>
      </c>
      <c r="L1319" s="835">
        <v>147.85</v>
      </c>
      <c r="M1319" s="835">
        <v>2217.7499999999995</v>
      </c>
      <c r="N1319" s="832">
        <v>15</v>
      </c>
      <c r="O1319" s="836">
        <v>12</v>
      </c>
      <c r="P1319" s="835">
        <v>1774.1999999999996</v>
      </c>
      <c r="Q1319" s="837">
        <v>0.79999999999999993</v>
      </c>
      <c r="R1319" s="832">
        <v>12</v>
      </c>
      <c r="S1319" s="837">
        <v>0.8</v>
      </c>
      <c r="T1319" s="836">
        <v>9.5</v>
      </c>
      <c r="U1319" s="838">
        <v>0.79166666666666663</v>
      </c>
    </row>
    <row r="1320" spans="1:21" ht="14.4" customHeight="1" x14ac:dyDescent="0.3">
      <c r="A1320" s="831">
        <v>13</v>
      </c>
      <c r="B1320" s="832" t="s">
        <v>1257</v>
      </c>
      <c r="C1320" s="832" t="s">
        <v>1267</v>
      </c>
      <c r="D1320" s="833" t="s">
        <v>2505</v>
      </c>
      <c r="E1320" s="834" t="s">
        <v>1289</v>
      </c>
      <c r="F1320" s="832" t="s">
        <v>1258</v>
      </c>
      <c r="G1320" s="832" t="s">
        <v>1365</v>
      </c>
      <c r="H1320" s="832" t="s">
        <v>586</v>
      </c>
      <c r="I1320" s="832" t="s">
        <v>1366</v>
      </c>
      <c r="J1320" s="832" t="s">
        <v>1367</v>
      </c>
      <c r="K1320" s="832" t="s">
        <v>1368</v>
      </c>
      <c r="L1320" s="835">
        <v>0</v>
      </c>
      <c r="M1320" s="835">
        <v>0</v>
      </c>
      <c r="N1320" s="832">
        <v>2</v>
      </c>
      <c r="O1320" s="836">
        <v>1.5</v>
      </c>
      <c r="P1320" s="835">
        <v>0</v>
      </c>
      <c r="Q1320" s="837"/>
      <c r="R1320" s="832">
        <v>2</v>
      </c>
      <c r="S1320" s="837">
        <v>1</v>
      </c>
      <c r="T1320" s="836">
        <v>1.5</v>
      </c>
      <c r="U1320" s="838">
        <v>1</v>
      </c>
    </row>
    <row r="1321" spans="1:21" ht="14.4" customHeight="1" x14ac:dyDescent="0.3">
      <c r="A1321" s="831">
        <v>13</v>
      </c>
      <c r="B1321" s="832" t="s">
        <v>1257</v>
      </c>
      <c r="C1321" s="832" t="s">
        <v>1267</v>
      </c>
      <c r="D1321" s="833" t="s">
        <v>2505</v>
      </c>
      <c r="E1321" s="834" t="s">
        <v>1289</v>
      </c>
      <c r="F1321" s="832" t="s">
        <v>1258</v>
      </c>
      <c r="G1321" s="832" t="s">
        <v>1365</v>
      </c>
      <c r="H1321" s="832" t="s">
        <v>586</v>
      </c>
      <c r="I1321" s="832" t="s">
        <v>1369</v>
      </c>
      <c r="J1321" s="832" t="s">
        <v>804</v>
      </c>
      <c r="K1321" s="832" t="s">
        <v>805</v>
      </c>
      <c r="L1321" s="835">
        <v>42.05</v>
      </c>
      <c r="M1321" s="835">
        <v>42.05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13</v>
      </c>
      <c r="B1322" s="832" t="s">
        <v>1257</v>
      </c>
      <c r="C1322" s="832" t="s">
        <v>1267</v>
      </c>
      <c r="D1322" s="833" t="s">
        <v>2505</v>
      </c>
      <c r="E1322" s="834" t="s">
        <v>1289</v>
      </c>
      <c r="F1322" s="832" t="s">
        <v>1258</v>
      </c>
      <c r="G1322" s="832" t="s">
        <v>2033</v>
      </c>
      <c r="H1322" s="832" t="s">
        <v>586</v>
      </c>
      <c r="I1322" s="832" t="s">
        <v>2034</v>
      </c>
      <c r="J1322" s="832" t="s">
        <v>690</v>
      </c>
      <c r="K1322" s="832" t="s">
        <v>2035</v>
      </c>
      <c r="L1322" s="835">
        <v>27.28</v>
      </c>
      <c r="M1322" s="835">
        <v>27.28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13</v>
      </c>
      <c r="B1323" s="832" t="s">
        <v>1257</v>
      </c>
      <c r="C1323" s="832" t="s">
        <v>1267</v>
      </c>
      <c r="D1323" s="833" t="s">
        <v>2505</v>
      </c>
      <c r="E1323" s="834" t="s">
        <v>1289</v>
      </c>
      <c r="F1323" s="832" t="s">
        <v>1258</v>
      </c>
      <c r="G1323" s="832" t="s">
        <v>1983</v>
      </c>
      <c r="H1323" s="832" t="s">
        <v>586</v>
      </c>
      <c r="I1323" s="832" t="s">
        <v>2438</v>
      </c>
      <c r="J1323" s="832" t="s">
        <v>995</v>
      </c>
      <c r="K1323" s="832" t="s">
        <v>2439</v>
      </c>
      <c r="L1323" s="835">
        <v>0</v>
      </c>
      <c r="M1323" s="835">
        <v>0</v>
      </c>
      <c r="N1323" s="832">
        <v>1</v>
      </c>
      <c r="O1323" s="836">
        <v>1</v>
      </c>
      <c r="P1323" s="835">
        <v>0</v>
      </c>
      <c r="Q1323" s="837"/>
      <c r="R1323" s="832">
        <v>1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13</v>
      </c>
      <c r="B1324" s="832" t="s">
        <v>1257</v>
      </c>
      <c r="C1324" s="832" t="s">
        <v>1267</v>
      </c>
      <c r="D1324" s="833" t="s">
        <v>2505</v>
      </c>
      <c r="E1324" s="834" t="s">
        <v>1289</v>
      </c>
      <c r="F1324" s="832" t="s">
        <v>1258</v>
      </c>
      <c r="G1324" s="832" t="s">
        <v>2440</v>
      </c>
      <c r="H1324" s="832" t="s">
        <v>586</v>
      </c>
      <c r="I1324" s="832" t="s">
        <v>2441</v>
      </c>
      <c r="J1324" s="832" t="s">
        <v>2442</v>
      </c>
      <c r="K1324" s="832" t="s">
        <v>2443</v>
      </c>
      <c r="L1324" s="835">
        <v>0</v>
      </c>
      <c r="M1324" s="835">
        <v>0</v>
      </c>
      <c r="N1324" s="832">
        <v>1</v>
      </c>
      <c r="O1324" s="836">
        <v>1</v>
      </c>
      <c r="P1324" s="835"/>
      <c r="Q1324" s="837"/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13</v>
      </c>
      <c r="B1325" s="832" t="s">
        <v>1257</v>
      </c>
      <c r="C1325" s="832" t="s">
        <v>1267</v>
      </c>
      <c r="D1325" s="833" t="s">
        <v>2505</v>
      </c>
      <c r="E1325" s="834" t="s">
        <v>1289</v>
      </c>
      <c r="F1325" s="832" t="s">
        <v>1258</v>
      </c>
      <c r="G1325" s="832" t="s">
        <v>1800</v>
      </c>
      <c r="H1325" s="832" t="s">
        <v>586</v>
      </c>
      <c r="I1325" s="832" t="s">
        <v>1930</v>
      </c>
      <c r="J1325" s="832" t="s">
        <v>1804</v>
      </c>
      <c r="K1325" s="832" t="s">
        <v>1931</v>
      </c>
      <c r="L1325" s="835">
        <v>39.18</v>
      </c>
      <c r="M1325" s="835">
        <v>39.18</v>
      </c>
      <c r="N1325" s="832">
        <v>1</v>
      </c>
      <c r="O1325" s="836">
        <v>1</v>
      </c>
      <c r="P1325" s="835">
        <v>39.18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13</v>
      </c>
      <c r="B1326" s="832" t="s">
        <v>1257</v>
      </c>
      <c r="C1326" s="832" t="s">
        <v>1267</v>
      </c>
      <c r="D1326" s="833" t="s">
        <v>2505</v>
      </c>
      <c r="E1326" s="834" t="s">
        <v>1289</v>
      </c>
      <c r="F1326" s="832" t="s">
        <v>1258</v>
      </c>
      <c r="G1326" s="832" t="s">
        <v>1877</v>
      </c>
      <c r="H1326" s="832" t="s">
        <v>651</v>
      </c>
      <c r="I1326" s="832" t="s">
        <v>1878</v>
      </c>
      <c r="J1326" s="832" t="s">
        <v>721</v>
      </c>
      <c r="K1326" s="832" t="s">
        <v>1222</v>
      </c>
      <c r="L1326" s="835">
        <v>58.77</v>
      </c>
      <c r="M1326" s="835">
        <v>58.77</v>
      </c>
      <c r="N1326" s="832">
        <v>1</v>
      </c>
      <c r="O1326" s="836">
        <v>1</v>
      </c>
      <c r="P1326" s="835">
        <v>58.77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13</v>
      </c>
      <c r="B1327" s="832" t="s">
        <v>1257</v>
      </c>
      <c r="C1327" s="832" t="s">
        <v>1267</v>
      </c>
      <c r="D1327" s="833" t="s">
        <v>2505</v>
      </c>
      <c r="E1327" s="834" t="s">
        <v>1289</v>
      </c>
      <c r="F1327" s="832" t="s">
        <v>1258</v>
      </c>
      <c r="G1327" s="832" t="s">
        <v>1394</v>
      </c>
      <c r="H1327" s="832" t="s">
        <v>651</v>
      </c>
      <c r="I1327" s="832" t="s">
        <v>1395</v>
      </c>
      <c r="J1327" s="832" t="s">
        <v>1396</v>
      </c>
      <c r="K1327" s="832" t="s">
        <v>1397</v>
      </c>
      <c r="L1327" s="835">
        <v>141.25</v>
      </c>
      <c r="M1327" s="835">
        <v>847.5</v>
      </c>
      <c r="N1327" s="832">
        <v>6</v>
      </c>
      <c r="O1327" s="836">
        <v>5.5</v>
      </c>
      <c r="P1327" s="835">
        <v>565</v>
      </c>
      <c r="Q1327" s="837">
        <v>0.66666666666666663</v>
      </c>
      <c r="R1327" s="832">
        <v>4</v>
      </c>
      <c r="S1327" s="837">
        <v>0.66666666666666663</v>
      </c>
      <c r="T1327" s="836">
        <v>4</v>
      </c>
      <c r="U1327" s="838">
        <v>0.72727272727272729</v>
      </c>
    </row>
    <row r="1328" spans="1:21" ht="14.4" customHeight="1" x14ac:dyDescent="0.3">
      <c r="A1328" s="831">
        <v>13</v>
      </c>
      <c r="B1328" s="832" t="s">
        <v>1257</v>
      </c>
      <c r="C1328" s="832" t="s">
        <v>1267</v>
      </c>
      <c r="D1328" s="833" t="s">
        <v>2505</v>
      </c>
      <c r="E1328" s="834" t="s">
        <v>1289</v>
      </c>
      <c r="F1328" s="832" t="s">
        <v>1258</v>
      </c>
      <c r="G1328" s="832" t="s">
        <v>1492</v>
      </c>
      <c r="H1328" s="832" t="s">
        <v>586</v>
      </c>
      <c r="I1328" s="832" t="s">
        <v>1621</v>
      </c>
      <c r="J1328" s="832" t="s">
        <v>633</v>
      </c>
      <c r="K1328" s="832" t="s">
        <v>1622</v>
      </c>
      <c r="L1328" s="835">
        <v>35.25</v>
      </c>
      <c r="M1328" s="835">
        <v>35.25</v>
      </c>
      <c r="N1328" s="832">
        <v>1</v>
      </c>
      <c r="O1328" s="836">
        <v>1</v>
      </c>
      <c r="P1328" s="835">
        <v>35.25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13</v>
      </c>
      <c r="B1329" s="832" t="s">
        <v>1257</v>
      </c>
      <c r="C1329" s="832" t="s">
        <v>1267</v>
      </c>
      <c r="D1329" s="833" t="s">
        <v>2505</v>
      </c>
      <c r="E1329" s="834" t="s">
        <v>1289</v>
      </c>
      <c r="F1329" s="832" t="s">
        <v>1258</v>
      </c>
      <c r="G1329" s="832" t="s">
        <v>2054</v>
      </c>
      <c r="H1329" s="832" t="s">
        <v>586</v>
      </c>
      <c r="I1329" s="832" t="s">
        <v>2059</v>
      </c>
      <c r="J1329" s="832" t="s">
        <v>1085</v>
      </c>
      <c r="K1329" s="832" t="s">
        <v>2060</v>
      </c>
      <c r="L1329" s="835">
        <v>103.67</v>
      </c>
      <c r="M1329" s="835">
        <v>103.67</v>
      </c>
      <c r="N1329" s="832">
        <v>1</v>
      </c>
      <c r="O1329" s="836">
        <v>1</v>
      </c>
      <c r="P1329" s="835">
        <v>103.67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13</v>
      </c>
      <c r="B1330" s="832" t="s">
        <v>1257</v>
      </c>
      <c r="C1330" s="832" t="s">
        <v>1267</v>
      </c>
      <c r="D1330" s="833" t="s">
        <v>2505</v>
      </c>
      <c r="E1330" s="834" t="s">
        <v>1289</v>
      </c>
      <c r="F1330" s="832" t="s">
        <v>1258</v>
      </c>
      <c r="G1330" s="832" t="s">
        <v>1516</v>
      </c>
      <c r="H1330" s="832" t="s">
        <v>586</v>
      </c>
      <c r="I1330" s="832" t="s">
        <v>2444</v>
      </c>
      <c r="J1330" s="832" t="s">
        <v>2445</v>
      </c>
      <c r="K1330" s="832" t="s">
        <v>2446</v>
      </c>
      <c r="L1330" s="835">
        <v>218.41</v>
      </c>
      <c r="M1330" s="835">
        <v>218.41</v>
      </c>
      <c r="N1330" s="832">
        <v>1</v>
      </c>
      <c r="O1330" s="836">
        <v>0.5</v>
      </c>
      <c r="P1330" s="835">
        <v>218.41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13</v>
      </c>
      <c r="B1331" s="832" t="s">
        <v>1257</v>
      </c>
      <c r="C1331" s="832" t="s">
        <v>1267</v>
      </c>
      <c r="D1331" s="833" t="s">
        <v>2505</v>
      </c>
      <c r="E1331" s="834" t="s">
        <v>1289</v>
      </c>
      <c r="F1331" s="832" t="s">
        <v>1258</v>
      </c>
      <c r="G1331" s="832" t="s">
        <v>1411</v>
      </c>
      <c r="H1331" s="832" t="s">
        <v>586</v>
      </c>
      <c r="I1331" s="832" t="s">
        <v>1780</v>
      </c>
      <c r="J1331" s="832" t="s">
        <v>1413</v>
      </c>
      <c r="K1331" s="832" t="s">
        <v>1781</v>
      </c>
      <c r="L1331" s="835">
        <v>98.2</v>
      </c>
      <c r="M1331" s="835">
        <v>98.2</v>
      </c>
      <c r="N1331" s="832">
        <v>1</v>
      </c>
      <c r="O1331" s="836">
        <v>1</v>
      </c>
      <c r="P1331" s="835">
        <v>98.2</v>
      </c>
      <c r="Q1331" s="837">
        <v>1</v>
      </c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13</v>
      </c>
      <c r="B1332" s="832" t="s">
        <v>1257</v>
      </c>
      <c r="C1332" s="832" t="s">
        <v>1267</v>
      </c>
      <c r="D1332" s="833" t="s">
        <v>2505</v>
      </c>
      <c r="E1332" s="834" t="s">
        <v>1289</v>
      </c>
      <c r="F1332" s="832" t="s">
        <v>1258</v>
      </c>
      <c r="G1332" s="832" t="s">
        <v>1550</v>
      </c>
      <c r="H1332" s="832" t="s">
        <v>586</v>
      </c>
      <c r="I1332" s="832" t="s">
        <v>1551</v>
      </c>
      <c r="J1332" s="832" t="s">
        <v>1552</v>
      </c>
      <c r="K1332" s="832" t="s">
        <v>1553</v>
      </c>
      <c r="L1332" s="835">
        <v>75.819999999999993</v>
      </c>
      <c r="M1332" s="835">
        <v>151.63999999999999</v>
      </c>
      <c r="N1332" s="832">
        <v>2</v>
      </c>
      <c r="O1332" s="836">
        <v>2</v>
      </c>
      <c r="P1332" s="835">
        <v>151.63999999999999</v>
      </c>
      <c r="Q1332" s="837">
        <v>1</v>
      </c>
      <c r="R1332" s="832">
        <v>2</v>
      </c>
      <c r="S1332" s="837">
        <v>1</v>
      </c>
      <c r="T1332" s="836">
        <v>2</v>
      </c>
      <c r="U1332" s="838">
        <v>1</v>
      </c>
    </row>
    <row r="1333" spans="1:21" ht="14.4" customHeight="1" x14ac:dyDescent="0.3">
      <c r="A1333" s="831">
        <v>13</v>
      </c>
      <c r="B1333" s="832" t="s">
        <v>1257</v>
      </c>
      <c r="C1333" s="832" t="s">
        <v>1267</v>
      </c>
      <c r="D1333" s="833" t="s">
        <v>2505</v>
      </c>
      <c r="E1333" s="834" t="s">
        <v>1289</v>
      </c>
      <c r="F1333" s="832" t="s">
        <v>1258</v>
      </c>
      <c r="G1333" s="832" t="s">
        <v>1420</v>
      </c>
      <c r="H1333" s="832" t="s">
        <v>651</v>
      </c>
      <c r="I1333" s="832" t="s">
        <v>1421</v>
      </c>
      <c r="J1333" s="832" t="s">
        <v>952</v>
      </c>
      <c r="K1333" s="832" t="s">
        <v>1422</v>
      </c>
      <c r="L1333" s="835">
        <v>154.36000000000001</v>
      </c>
      <c r="M1333" s="835">
        <v>617.44000000000005</v>
      </c>
      <c r="N1333" s="832">
        <v>4</v>
      </c>
      <c r="O1333" s="836">
        <v>4</v>
      </c>
      <c r="P1333" s="835">
        <v>463.08000000000004</v>
      </c>
      <c r="Q1333" s="837">
        <v>0.75</v>
      </c>
      <c r="R1333" s="832">
        <v>3</v>
      </c>
      <c r="S1333" s="837">
        <v>0.75</v>
      </c>
      <c r="T1333" s="836">
        <v>3</v>
      </c>
      <c r="U1333" s="838">
        <v>0.75</v>
      </c>
    </row>
    <row r="1334" spans="1:21" ht="14.4" customHeight="1" x14ac:dyDescent="0.3">
      <c r="A1334" s="831">
        <v>13</v>
      </c>
      <c r="B1334" s="832" t="s">
        <v>1257</v>
      </c>
      <c r="C1334" s="832" t="s">
        <v>1267</v>
      </c>
      <c r="D1334" s="833" t="s">
        <v>2505</v>
      </c>
      <c r="E1334" s="834" t="s">
        <v>1289</v>
      </c>
      <c r="F1334" s="832" t="s">
        <v>1258</v>
      </c>
      <c r="G1334" s="832" t="s">
        <v>1420</v>
      </c>
      <c r="H1334" s="832" t="s">
        <v>651</v>
      </c>
      <c r="I1334" s="832" t="s">
        <v>1423</v>
      </c>
      <c r="J1334" s="832" t="s">
        <v>1424</v>
      </c>
      <c r="K1334" s="832" t="s">
        <v>1425</v>
      </c>
      <c r="L1334" s="835">
        <v>75.73</v>
      </c>
      <c r="M1334" s="835">
        <v>151.46</v>
      </c>
      <c r="N1334" s="832">
        <v>2</v>
      </c>
      <c r="O1334" s="836">
        <v>2</v>
      </c>
      <c r="P1334" s="835">
        <v>75.73</v>
      </c>
      <c r="Q1334" s="837">
        <v>0.5</v>
      </c>
      <c r="R1334" s="832">
        <v>1</v>
      </c>
      <c r="S1334" s="837">
        <v>0.5</v>
      </c>
      <c r="T1334" s="836">
        <v>1</v>
      </c>
      <c r="U1334" s="838">
        <v>0.5</v>
      </c>
    </row>
    <row r="1335" spans="1:21" ht="14.4" customHeight="1" x14ac:dyDescent="0.3">
      <c r="A1335" s="831">
        <v>13</v>
      </c>
      <c r="B1335" s="832" t="s">
        <v>1257</v>
      </c>
      <c r="C1335" s="832" t="s">
        <v>1267</v>
      </c>
      <c r="D1335" s="833" t="s">
        <v>2505</v>
      </c>
      <c r="E1335" s="834" t="s">
        <v>1289</v>
      </c>
      <c r="F1335" s="832" t="s">
        <v>1258</v>
      </c>
      <c r="G1335" s="832" t="s">
        <v>1420</v>
      </c>
      <c r="H1335" s="832" t="s">
        <v>651</v>
      </c>
      <c r="I1335" s="832" t="s">
        <v>1140</v>
      </c>
      <c r="J1335" s="832" t="s">
        <v>952</v>
      </c>
      <c r="K1335" s="832" t="s">
        <v>1141</v>
      </c>
      <c r="L1335" s="835">
        <v>225.06</v>
      </c>
      <c r="M1335" s="835">
        <v>225.06</v>
      </c>
      <c r="N1335" s="832">
        <v>1</v>
      </c>
      <c r="O1335" s="836">
        <v>1</v>
      </c>
      <c r="P1335" s="835">
        <v>225.06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13</v>
      </c>
      <c r="B1336" s="832" t="s">
        <v>1257</v>
      </c>
      <c r="C1336" s="832" t="s">
        <v>1267</v>
      </c>
      <c r="D1336" s="833" t="s">
        <v>2505</v>
      </c>
      <c r="E1336" s="834" t="s">
        <v>1289</v>
      </c>
      <c r="F1336" s="832" t="s">
        <v>1259</v>
      </c>
      <c r="G1336" s="832" t="s">
        <v>1431</v>
      </c>
      <c r="H1336" s="832" t="s">
        <v>586</v>
      </c>
      <c r="I1336" s="832" t="s">
        <v>2447</v>
      </c>
      <c r="J1336" s="832" t="s">
        <v>1433</v>
      </c>
      <c r="K1336" s="832"/>
      <c r="L1336" s="835">
        <v>0</v>
      </c>
      <c r="M1336" s="835">
        <v>0</v>
      </c>
      <c r="N1336" s="832">
        <v>1</v>
      </c>
      <c r="O1336" s="836">
        <v>1</v>
      </c>
      <c r="P1336" s="835">
        <v>0</v>
      </c>
      <c r="Q1336" s="837"/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13</v>
      </c>
      <c r="B1337" s="832" t="s">
        <v>1257</v>
      </c>
      <c r="C1337" s="832" t="s">
        <v>1267</v>
      </c>
      <c r="D1337" s="833" t="s">
        <v>2505</v>
      </c>
      <c r="E1337" s="834" t="s">
        <v>1289</v>
      </c>
      <c r="F1337" s="832" t="s">
        <v>1260</v>
      </c>
      <c r="G1337" s="832" t="s">
        <v>1677</v>
      </c>
      <c r="H1337" s="832" t="s">
        <v>586</v>
      </c>
      <c r="I1337" s="832" t="s">
        <v>2448</v>
      </c>
      <c r="J1337" s="832" t="s">
        <v>2449</v>
      </c>
      <c r="K1337" s="832" t="s">
        <v>2450</v>
      </c>
      <c r="L1337" s="835">
        <v>809</v>
      </c>
      <c r="M1337" s="835">
        <v>3236</v>
      </c>
      <c r="N1337" s="832">
        <v>4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13</v>
      </c>
      <c r="B1338" s="832" t="s">
        <v>1257</v>
      </c>
      <c r="C1338" s="832" t="s">
        <v>1267</v>
      </c>
      <c r="D1338" s="833" t="s">
        <v>2505</v>
      </c>
      <c r="E1338" s="834" t="s">
        <v>1289</v>
      </c>
      <c r="F1338" s="832" t="s">
        <v>1260</v>
      </c>
      <c r="G1338" s="832" t="s">
        <v>1563</v>
      </c>
      <c r="H1338" s="832" t="s">
        <v>586</v>
      </c>
      <c r="I1338" s="832" t="s">
        <v>1691</v>
      </c>
      <c r="J1338" s="832" t="s">
        <v>1692</v>
      </c>
      <c r="K1338" s="832" t="s">
        <v>1693</v>
      </c>
      <c r="L1338" s="835">
        <v>725.45</v>
      </c>
      <c r="M1338" s="835">
        <v>725.45</v>
      </c>
      <c r="N1338" s="832">
        <v>1</v>
      </c>
      <c r="O1338" s="836">
        <v>1</v>
      </c>
      <c r="P1338" s="835">
        <v>725.45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13</v>
      </c>
      <c r="B1339" s="832" t="s">
        <v>1257</v>
      </c>
      <c r="C1339" s="832" t="s">
        <v>1267</v>
      </c>
      <c r="D1339" s="833" t="s">
        <v>2505</v>
      </c>
      <c r="E1339" s="834" t="s">
        <v>1289</v>
      </c>
      <c r="F1339" s="832" t="s">
        <v>1260</v>
      </c>
      <c r="G1339" s="832" t="s">
        <v>1563</v>
      </c>
      <c r="H1339" s="832" t="s">
        <v>586</v>
      </c>
      <c r="I1339" s="832" t="s">
        <v>1694</v>
      </c>
      <c r="J1339" s="832" t="s">
        <v>1695</v>
      </c>
      <c r="K1339" s="832" t="s">
        <v>1696</v>
      </c>
      <c r="L1339" s="835">
        <v>46.47</v>
      </c>
      <c r="M1339" s="835">
        <v>46.47</v>
      </c>
      <c r="N1339" s="832">
        <v>1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13</v>
      </c>
      <c r="B1340" s="832" t="s">
        <v>1257</v>
      </c>
      <c r="C1340" s="832" t="s">
        <v>1267</v>
      </c>
      <c r="D1340" s="833" t="s">
        <v>2505</v>
      </c>
      <c r="E1340" s="834" t="s">
        <v>1289</v>
      </c>
      <c r="F1340" s="832" t="s">
        <v>1260</v>
      </c>
      <c r="G1340" s="832" t="s">
        <v>1563</v>
      </c>
      <c r="H1340" s="832" t="s">
        <v>586</v>
      </c>
      <c r="I1340" s="832" t="s">
        <v>2451</v>
      </c>
      <c r="J1340" s="832" t="s">
        <v>1692</v>
      </c>
      <c r="K1340" s="832" t="s">
        <v>2452</v>
      </c>
      <c r="L1340" s="835">
        <v>2000</v>
      </c>
      <c r="M1340" s="835">
        <v>2000</v>
      </c>
      <c r="N1340" s="832">
        <v>1</v>
      </c>
      <c r="O1340" s="836">
        <v>1</v>
      </c>
      <c r="P1340" s="835">
        <v>2000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13</v>
      </c>
      <c r="B1341" s="832" t="s">
        <v>1257</v>
      </c>
      <c r="C1341" s="832" t="s">
        <v>1267</v>
      </c>
      <c r="D1341" s="833" t="s">
        <v>2505</v>
      </c>
      <c r="E1341" s="834" t="s">
        <v>1280</v>
      </c>
      <c r="F1341" s="832" t="s">
        <v>1258</v>
      </c>
      <c r="G1341" s="832" t="s">
        <v>1567</v>
      </c>
      <c r="H1341" s="832" t="s">
        <v>586</v>
      </c>
      <c r="I1341" s="832" t="s">
        <v>1568</v>
      </c>
      <c r="J1341" s="832" t="s">
        <v>749</v>
      </c>
      <c r="K1341" s="832" t="s">
        <v>1569</v>
      </c>
      <c r="L1341" s="835">
        <v>462.73</v>
      </c>
      <c r="M1341" s="835">
        <v>1850.92</v>
      </c>
      <c r="N1341" s="832">
        <v>4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13</v>
      </c>
      <c r="B1342" s="832" t="s">
        <v>1257</v>
      </c>
      <c r="C1342" s="832" t="s">
        <v>1267</v>
      </c>
      <c r="D1342" s="833" t="s">
        <v>2505</v>
      </c>
      <c r="E1342" s="834" t="s">
        <v>1280</v>
      </c>
      <c r="F1342" s="832" t="s">
        <v>1258</v>
      </c>
      <c r="G1342" s="832" t="s">
        <v>1293</v>
      </c>
      <c r="H1342" s="832" t="s">
        <v>586</v>
      </c>
      <c r="I1342" s="832" t="s">
        <v>1294</v>
      </c>
      <c r="J1342" s="832" t="s">
        <v>1295</v>
      </c>
      <c r="K1342" s="832" t="s">
        <v>1296</v>
      </c>
      <c r="L1342" s="835">
        <v>57.76</v>
      </c>
      <c r="M1342" s="835">
        <v>57.76</v>
      </c>
      <c r="N1342" s="832">
        <v>1</v>
      </c>
      <c r="O1342" s="836">
        <v>1</v>
      </c>
      <c r="P1342" s="835">
        <v>57.76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13</v>
      </c>
      <c r="B1343" s="832" t="s">
        <v>1257</v>
      </c>
      <c r="C1343" s="832" t="s">
        <v>1267</v>
      </c>
      <c r="D1343" s="833" t="s">
        <v>2505</v>
      </c>
      <c r="E1343" s="834" t="s">
        <v>1280</v>
      </c>
      <c r="F1343" s="832" t="s">
        <v>1258</v>
      </c>
      <c r="G1343" s="832" t="s">
        <v>1315</v>
      </c>
      <c r="H1343" s="832" t="s">
        <v>586</v>
      </c>
      <c r="I1343" s="832" t="s">
        <v>1438</v>
      </c>
      <c r="J1343" s="832" t="s">
        <v>642</v>
      </c>
      <c r="K1343" s="832" t="s">
        <v>643</v>
      </c>
      <c r="L1343" s="835">
        <v>103.8</v>
      </c>
      <c r="M1343" s="835">
        <v>311.39999999999998</v>
      </c>
      <c r="N1343" s="832">
        <v>3</v>
      </c>
      <c r="O1343" s="836">
        <v>1</v>
      </c>
      <c r="P1343" s="835">
        <v>311.39999999999998</v>
      </c>
      <c r="Q1343" s="837">
        <v>1</v>
      </c>
      <c r="R1343" s="832">
        <v>3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13</v>
      </c>
      <c r="B1344" s="832" t="s">
        <v>1257</v>
      </c>
      <c r="C1344" s="832" t="s">
        <v>1267</v>
      </c>
      <c r="D1344" s="833" t="s">
        <v>2505</v>
      </c>
      <c r="E1344" s="834" t="s">
        <v>1280</v>
      </c>
      <c r="F1344" s="832" t="s">
        <v>1258</v>
      </c>
      <c r="G1344" s="832" t="s">
        <v>1315</v>
      </c>
      <c r="H1344" s="832" t="s">
        <v>651</v>
      </c>
      <c r="I1344" s="832" t="s">
        <v>1576</v>
      </c>
      <c r="J1344" s="832" t="s">
        <v>1440</v>
      </c>
      <c r="K1344" s="832" t="s">
        <v>643</v>
      </c>
      <c r="L1344" s="835">
        <v>103.8</v>
      </c>
      <c r="M1344" s="835">
        <v>207.6</v>
      </c>
      <c r="N1344" s="832">
        <v>2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13</v>
      </c>
      <c r="B1345" s="832" t="s">
        <v>1257</v>
      </c>
      <c r="C1345" s="832" t="s">
        <v>1267</v>
      </c>
      <c r="D1345" s="833" t="s">
        <v>2505</v>
      </c>
      <c r="E1345" s="834" t="s">
        <v>1280</v>
      </c>
      <c r="F1345" s="832" t="s">
        <v>1258</v>
      </c>
      <c r="G1345" s="832" t="s">
        <v>1866</v>
      </c>
      <c r="H1345" s="832" t="s">
        <v>586</v>
      </c>
      <c r="I1345" s="832" t="s">
        <v>1867</v>
      </c>
      <c r="J1345" s="832" t="s">
        <v>1868</v>
      </c>
      <c r="K1345" s="832" t="s">
        <v>1869</v>
      </c>
      <c r="L1345" s="835">
        <v>97.96</v>
      </c>
      <c r="M1345" s="835">
        <v>97.96</v>
      </c>
      <c r="N1345" s="832">
        <v>1</v>
      </c>
      <c r="O1345" s="836">
        <v>0.5</v>
      </c>
      <c r="P1345" s="835">
        <v>97.96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13</v>
      </c>
      <c r="B1346" s="832" t="s">
        <v>1257</v>
      </c>
      <c r="C1346" s="832" t="s">
        <v>1267</v>
      </c>
      <c r="D1346" s="833" t="s">
        <v>2505</v>
      </c>
      <c r="E1346" s="834" t="s">
        <v>1280</v>
      </c>
      <c r="F1346" s="832" t="s">
        <v>1258</v>
      </c>
      <c r="G1346" s="832" t="s">
        <v>1328</v>
      </c>
      <c r="H1346" s="832" t="s">
        <v>651</v>
      </c>
      <c r="I1346" s="832" t="s">
        <v>1147</v>
      </c>
      <c r="J1346" s="832" t="s">
        <v>1148</v>
      </c>
      <c r="K1346" s="832" t="s">
        <v>1149</v>
      </c>
      <c r="L1346" s="835">
        <v>170.52</v>
      </c>
      <c r="M1346" s="835">
        <v>341.04</v>
      </c>
      <c r="N1346" s="832">
        <v>2</v>
      </c>
      <c r="O1346" s="836">
        <v>1</v>
      </c>
      <c r="P1346" s="835">
        <v>341.04</v>
      </c>
      <c r="Q1346" s="837">
        <v>1</v>
      </c>
      <c r="R1346" s="832">
        <v>2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13</v>
      </c>
      <c r="B1347" s="832" t="s">
        <v>1257</v>
      </c>
      <c r="C1347" s="832" t="s">
        <v>1267</v>
      </c>
      <c r="D1347" s="833" t="s">
        <v>2505</v>
      </c>
      <c r="E1347" s="834" t="s">
        <v>1280</v>
      </c>
      <c r="F1347" s="832" t="s">
        <v>1258</v>
      </c>
      <c r="G1347" s="832" t="s">
        <v>1328</v>
      </c>
      <c r="H1347" s="832" t="s">
        <v>651</v>
      </c>
      <c r="I1347" s="832" t="s">
        <v>1329</v>
      </c>
      <c r="J1347" s="832" t="s">
        <v>1148</v>
      </c>
      <c r="K1347" s="832" t="s">
        <v>1327</v>
      </c>
      <c r="L1347" s="835">
        <v>85.27</v>
      </c>
      <c r="M1347" s="835">
        <v>170.54</v>
      </c>
      <c r="N1347" s="832">
        <v>2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13</v>
      </c>
      <c r="B1348" s="832" t="s">
        <v>1257</v>
      </c>
      <c r="C1348" s="832" t="s">
        <v>1267</v>
      </c>
      <c r="D1348" s="833" t="s">
        <v>2505</v>
      </c>
      <c r="E1348" s="834" t="s">
        <v>1280</v>
      </c>
      <c r="F1348" s="832" t="s">
        <v>1258</v>
      </c>
      <c r="G1348" s="832" t="s">
        <v>1328</v>
      </c>
      <c r="H1348" s="832" t="s">
        <v>651</v>
      </c>
      <c r="I1348" s="832" t="s">
        <v>1912</v>
      </c>
      <c r="J1348" s="832" t="s">
        <v>1148</v>
      </c>
      <c r="K1348" s="832" t="s">
        <v>1913</v>
      </c>
      <c r="L1348" s="835">
        <v>272.83</v>
      </c>
      <c r="M1348" s="835">
        <v>1636.9799999999998</v>
      </c>
      <c r="N1348" s="832">
        <v>6</v>
      </c>
      <c r="O1348" s="836">
        <v>3.5</v>
      </c>
      <c r="P1348" s="835">
        <v>1364.1499999999999</v>
      </c>
      <c r="Q1348" s="837">
        <v>0.83333333333333337</v>
      </c>
      <c r="R1348" s="832">
        <v>5</v>
      </c>
      <c r="S1348" s="837">
        <v>0.83333333333333337</v>
      </c>
      <c r="T1348" s="836">
        <v>3</v>
      </c>
      <c r="U1348" s="838">
        <v>0.8571428571428571</v>
      </c>
    </row>
    <row r="1349" spans="1:21" ht="14.4" customHeight="1" x14ac:dyDescent="0.3">
      <c r="A1349" s="831">
        <v>13</v>
      </c>
      <c r="B1349" s="832" t="s">
        <v>1257</v>
      </c>
      <c r="C1349" s="832" t="s">
        <v>1267</v>
      </c>
      <c r="D1349" s="833" t="s">
        <v>2505</v>
      </c>
      <c r="E1349" s="834" t="s">
        <v>1280</v>
      </c>
      <c r="F1349" s="832" t="s">
        <v>1258</v>
      </c>
      <c r="G1349" s="832" t="s">
        <v>1328</v>
      </c>
      <c r="H1349" s="832" t="s">
        <v>586</v>
      </c>
      <c r="I1349" s="832" t="s">
        <v>2453</v>
      </c>
      <c r="J1349" s="832" t="s">
        <v>1148</v>
      </c>
      <c r="K1349" s="832" t="s">
        <v>1389</v>
      </c>
      <c r="L1349" s="835">
        <v>238.72</v>
      </c>
      <c r="M1349" s="835">
        <v>477.44</v>
      </c>
      <c r="N1349" s="832">
        <v>2</v>
      </c>
      <c r="O1349" s="836">
        <v>1.5</v>
      </c>
      <c r="P1349" s="835">
        <v>477.44</v>
      </c>
      <c r="Q1349" s="837">
        <v>1</v>
      </c>
      <c r="R1349" s="832">
        <v>2</v>
      </c>
      <c r="S1349" s="837">
        <v>1</v>
      </c>
      <c r="T1349" s="836">
        <v>1.5</v>
      </c>
      <c r="U1349" s="838">
        <v>1</v>
      </c>
    </row>
    <row r="1350" spans="1:21" ht="14.4" customHeight="1" x14ac:dyDescent="0.3">
      <c r="A1350" s="831">
        <v>13</v>
      </c>
      <c r="B1350" s="832" t="s">
        <v>1257</v>
      </c>
      <c r="C1350" s="832" t="s">
        <v>1267</v>
      </c>
      <c r="D1350" s="833" t="s">
        <v>2505</v>
      </c>
      <c r="E1350" s="834" t="s">
        <v>1280</v>
      </c>
      <c r="F1350" s="832" t="s">
        <v>1258</v>
      </c>
      <c r="G1350" s="832" t="s">
        <v>1334</v>
      </c>
      <c r="H1350" s="832" t="s">
        <v>586</v>
      </c>
      <c r="I1350" s="832" t="s">
        <v>1335</v>
      </c>
      <c r="J1350" s="832" t="s">
        <v>1336</v>
      </c>
      <c r="K1350" s="832" t="s">
        <v>659</v>
      </c>
      <c r="L1350" s="835">
        <v>75.819999999999993</v>
      </c>
      <c r="M1350" s="835">
        <v>227.45999999999998</v>
      </c>
      <c r="N1350" s="832">
        <v>3</v>
      </c>
      <c r="O1350" s="836">
        <v>3</v>
      </c>
      <c r="P1350" s="835">
        <v>151.63999999999999</v>
      </c>
      <c r="Q1350" s="837">
        <v>0.66666666666666663</v>
      </c>
      <c r="R1350" s="832">
        <v>2</v>
      </c>
      <c r="S1350" s="837">
        <v>0.66666666666666663</v>
      </c>
      <c r="T1350" s="836">
        <v>2</v>
      </c>
      <c r="U1350" s="838">
        <v>0.66666666666666663</v>
      </c>
    </row>
    <row r="1351" spans="1:21" ht="14.4" customHeight="1" x14ac:dyDescent="0.3">
      <c r="A1351" s="831">
        <v>13</v>
      </c>
      <c r="B1351" s="832" t="s">
        <v>1257</v>
      </c>
      <c r="C1351" s="832" t="s">
        <v>1267</v>
      </c>
      <c r="D1351" s="833" t="s">
        <v>2505</v>
      </c>
      <c r="E1351" s="834" t="s">
        <v>1280</v>
      </c>
      <c r="F1351" s="832" t="s">
        <v>1258</v>
      </c>
      <c r="G1351" s="832" t="s">
        <v>1334</v>
      </c>
      <c r="H1351" s="832" t="s">
        <v>586</v>
      </c>
      <c r="I1351" s="832" t="s">
        <v>1337</v>
      </c>
      <c r="J1351" s="832" t="s">
        <v>1336</v>
      </c>
      <c r="K1351" s="832" t="s">
        <v>1149</v>
      </c>
      <c r="L1351" s="835">
        <v>78.33</v>
      </c>
      <c r="M1351" s="835">
        <v>156.66</v>
      </c>
      <c r="N1351" s="832">
        <v>2</v>
      </c>
      <c r="O1351" s="836">
        <v>1</v>
      </c>
      <c r="P1351" s="835">
        <v>156.66</v>
      </c>
      <c r="Q1351" s="837">
        <v>1</v>
      </c>
      <c r="R1351" s="832">
        <v>2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13</v>
      </c>
      <c r="B1352" s="832" t="s">
        <v>1257</v>
      </c>
      <c r="C1352" s="832" t="s">
        <v>1267</v>
      </c>
      <c r="D1352" s="833" t="s">
        <v>2505</v>
      </c>
      <c r="E1352" s="834" t="s">
        <v>1280</v>
      </c>
      <c r="F1352" s="832" t="s">
        <v>1258</v>
      </c>
      <c r="G1352" s="832" t="s">
        <v>1342</v>
      </c>
      <c r="H1352" s="832" t="s">
        <v>586</v>
      </c>
      <c r="I1352" s="832" t="s">
        <v>1350</v>
      </c>
      <c r="J1352" s="832" t="s">
        <v>1351</v>
      </c>
      <c r="K1352" s="832" t="s">
        <v>1352</v>
      </c>
      <c r="L1352" s="835">
        <v>11.75</v>
      </c>
      <c r="M1352" s="835">
        <v>11.75</v>
      </c>
      <c r="N1352" s="832">
        <v>1</v>
      </c>
      <c r="O1352" s="836">
        <v>0.5</v>
      </c>
      <c r="P1352" s="835">
        <v>11.75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13</v>
      </c>
      <c r="B1353" s="832" t="s">
        <v>1257</v>
      </c>
      <c r="C1353" s="832" t="s">
        <v>1267</v>
      </c>
      <c r="D1353" s="833" t="s">
        <v>2505</v>
      </c>
      <c r="E1353" s="834" t="s">
        <v>1280</v>
      </c>
      <c r="F1353" s="832" t="s">
        <v>1258</v>
      </c>
      <c r="G1353" s="832" t="s">
        <v>1342</v>
      </c>
      <c r="H1353" s="832" t="s">
        <v>586</v>
      </c>
      <c r="I1353" s="832" t="s">
        <v>1452</v>
      </c>
      <c r="J1353" s="832" t="s">
        <v>1351</v>
      </c>
      <c r="K1353" s="832" t="s">
        <v>1453</v>
      </c>
      <c r="L1353" s="835">
        <v>23.51</v>
      </c>
      <c r="M1353" s="835">
        <v>47.02</v>
      </c>
      <c r="N1353" s="832">
        <v>2</v>
      </c>
      <c r="O1353" s="836">
        <v>1</v>
      </c>
      <c r="P1353" s="835">
        <v>47.02</v>
      </c>
      <c r="Q1353" s="837">
        <v>1</v>
      </c>
      <c r="R1353" s="832">
        <v>2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13</v>
      </c>
      <c r="B1354" s="832" t="s">
        <v>1257</v>
      </c>
      <c r="C1354" s="832" t="s">
        <v>1267</v>
      </c>
      <c r="D1354" s="833" t="s">
        <v>2505</v>
      </c>
      <c r="E1354" s="834" t="s">
        <v>1280</v>
      </c>
      <c r="F1354" s="832" t="s">
        <v>1258</v>
      </c>
      <c r="G1354" s="832" t="s">
        <v>1360</v>
      </c>
      <c r="H1354" s="832" t="s">
        <v>586</v>
      </c>
      <c r="I1354" s="832" t="s">
        <v>1363</v>
      </c>
      <c r="J1354" s="832" t="s">
        <v>840</v>
      </c>
      <c r="K1354" s="832" t="s">
        <v>1364</v>
      </c>
      <c r="L1354" s="835">
        <v>147.85</v>
      </c>
      <c r="M1354" s="835">
        <v>9905.950000000008</v>
      </c>
      <c r="N1354" s="832">
        <v>67</v>
      </c>
      <c r="O1354" s="836">
        <v>63</v>
      </c>
      <c r="P1354" s="835">
        <v>8723.1500000000087</v>
      </c>
      <c r="Q1354" s="837">
        <v>0.88059701492537334</v>
      </c>
      <c r="R1354" s="832">
        <v>59</v>
      </c>
      <c r="S1354" s="837">
        <v>0.88059701492537312</v>
      </c>
      <c r="T1354" s="836">
        <v>56</v>
      </c>
      <c r="U1354" s="838">
        <v>0.88888888888888884</v>
      </c>
    </row>
    <row r="1355" spans="1:21" ht="14.4" customHeight="1" x14ac:dyDescent="0.3">
      <c r="A1355" s="831">
        <v>13</v>
      </c>
      <c r="B1355" s="832" t="s">
        <v>1257</v>
      </c>
      <c r="C1355" s="832" t="s">
        <v>1267</v>
      </c>
      <c r="D1355" s="833" t="s">
        <v>2505</v>
      </c>
      <c r="E1355" s="834" t="s">
        <v>1280</v>
      </c>
      <c r="F1355" s="832" t="s">
        <v>1258</v>
      </c>
      <c r="G1355" s="832" t="s">
        <v>1365</v>
      </c>
      <c r="H1355" s="832" t="s">
        <v>586</v>
      </c>
      <c r="I1355" s="832" t="s">
        <v>1366</v>
      </c>
      <c r="J1355" s="832" t="s">
        <v>1367</v>
      </c>
      <c r="K1355" s="832" t="s">
        <v>1368</v>
      </c>
      <c r="L1355" s="835">
        <v>0</v>
      </c>
      <c r="M1355" s="835">
        <v>0</v>
      </c>
      <c r="N1355" s="832">
        <v>8</v>
      </c>
      <c r="O1355" s="836">
        <v>7.5</v>
      </c>
      <c r="P1355" s="835">
        <v>0</v>
      </c>
      <c r="Q1355" s="837"/>
      <c r="R1355" s="832">
        <v>7</v>
      </c>
      <c r="S1355" s="837">
        <v>0.875</v>
      </c>
      <c r="T1355" s="836">
        <v>6.5</v>
      </c>
      <c r="U1355" s="838">
        <v>0.8666666666666667</v>
      </c>
    </row>
    <row r="1356" spans="1:21" ht="14.4" customHeight="1" x14ac:dyDescent="0.3">
      <c r="A1356" s="831">
        <v>13</v>
      </c>
      <c r="B1356" s="832" t="s">
        <v>1257</v>
      </c>
      <c r="C1356" s="832" t="s">
        <v>1267</v>
      </c>
      <c r="D1356" s="833" t="s">
        <v>2505</v>
      </c>
      <c r="E1356" s="834" t="s">
        <v>1280</v>
      </c>
      <c r="F1356" s="832" t="s">
        <v>1258</v>
      </c>
      <c r="G1356" s="832" t="s">
        <v>1365</v>
      </c>
      <c r="H1356" s="832" t="s">
        <v>586</v>
      </c>
      <c r="I1356" s="832" t="s">
        <v>1369</v>
      </c>
      <c r="J1356" s="832" t="s">
        <v>804</v>
      </c>
      <c r="K1356" s="832" t="s">
        <v>805</v>
      </c>
      <c r="L1356" s="835">
        <v>42.05</v>
      </c>
      <c r="M1356" s="835">
        <v>84.1</v>
      </c>
      <c r="N1356" s="832">
        <v>2</v>
      </c>
      <c r="O1356" s="836">
        <v>2</v>
      </c>
      <c r="P1356" s="835">
        <v>84.1</v>
      </c>
      <c r="Q1356" s="837">
        <v>1</v>
      </c>
      <c r="R1356" s="832">
        <v>2</v>
      </c>
      <c r="S1356" s="837">
        <v>1</v>
      </c>
      <c r="T1356" s="836">
        <v>2</v>
      </c>
      <c r="U1356" s="838">
        <v>1</v>
      </c>
    </row>
    <row r="1357" spans="1:21" ht="14.4" customHeight="1" x14ac:dyDescent="0.3">
      <c r="A1357" s="831">
        <v>13</v>
      </c>
      <c r="B1357" s="832" t="s">
        <v>1257</v>
      </c>
      <c r="C1357" s="832" t="s">
        <v>1267</v>
      </c>
      <c r="D1357" s="833" t="s">
        <v>2505</v>
      </c>
      <c r="E1357" s="834" t="s">
        <v>1280</v>
      </c>
      <c r="F1357" s="832" t="s">
        <v>1258</v>
      </c>
      <c r="G1357" s="832" t="s">
        <v>1462</v>
      </c>
      <c r="H1357" s="832" t="s">
        <v>586</v>
      </c>
      <c r="I1357" s="832" t="s">
        <v>1463</v>
      </c>
      <c r="J1357" s="832" t="s">
        <v>1464</v>
      </c>
      <c r="K1357" s="832" t="s">
        <v>1465</v>
      </c>
      <c r="L1357" s="835">
        <v>140.96</v>
      </c>
      <c r="M1357" s="835">
        <v>281.92</v>
      </c>
      <c r="N1357" s="832">
        <v>2</v>
      </c>
      <c r="O1357" s="836">
        <v>2</v>
      </c>
      <c r="P1357" s="835">
        <v>281.92</v>
      </c>
      <c r="Q1357" s="837">
        <v>1</v>
      </c>
      <c r="R1357" s="832">
        <v>2</v>
      </c>
      <c r="S1357" s="837">
        <v>1</v>
      </c>
      <c r="T1357" s="836">
        <v>2</v>
      </c>
      <c r="U1357" s="838">
        <v>1</v>
      </c>
    </row>
    <row r="1358" spans="1:21" ht="14.4" customHeight="1" x14ac:dyDescent="0.3">
      <c r="A1358" s="831">
        <v>13</v>
      </c>
      <c r="B1358" s="832" t="s">
        <v>1257</v>
      </c>
      <c r="C1358" s="832" t="s">
        <v>1267</v>
      </c>
      <c r="D1358" s="833" t="s">
        <v>2505</v>
      </c>
      <c r="E1358" s="834" t="s">
        <v>1280</v>
      </c>
      <c r="F1358" s="832" t="s">
        <v>1258</v>
      </c>
      <c r="G1358" s="832" t="s">
        <v>1462</v>
      </c>
      <c r="H1358" s="832" t="s">
        <v>586</v>
      </c>
      <c r="I1358" s="832" t="s">
        <v>1921</v>
      </c>
      <c r="J1358" s="832" t="s">
        <v>1464</v>
      </c>
      <c r="K1358" s="832" t="s">
        <v>1465</v>
      </c>
      <c r="L1358" s="835">
        <v>140.96</v>
      </c>
      <c r="M1358" s="835">
        <v>1268.6400000000001</v>
      </c>
      <c r="N1358" s="832">
        <v>9</v>
      </c>
      <c r="O1358" s="836">
        <v>9</v>
      </c>
      <c r="P1358" s="835">
        <v>986.72000000000014</v>
      </c>
      <c r="Q1358" s="837">
        <v>0.77777777777777779</v>
      </c>
      <c r="R1358" s="832">
        <v>7</v>
      </c>
      <c r="S1358" s="837">
        <v>0.77777777777777779</v>
      </c>
      <c r="T1358" s="836">
        <v>7</v>
      </c>
      <c r="U1358" s="838">
        <v>0.77777777777777779</v>
      </c>
    </row>
    <row r="1359" spans="1:21" ht="14.4" customHeight="1" x14ac:dyDescent="0.3">
      <c r="A1359" s="831">
        <v>13</v>
      </c>
      <c r="B1359" s="832" t="s">
        <v>1257</v>
      </c>
      <c r="C1359" s="832" t="s">
        <v>1267</v>
      </c>
      <c r="D1359" s="833" t="s">
        <v>2505</v>
      </c>
      <c r="E1359" s="834" t="s">
        <v>1280</v>
      </c>
      <c r="F1359" s="832" t="s">
        <v>1258</v>
      </c>
      <c r="G1359" s="832" t="s">
        <v>1386</v>
      </c>
      <c r="H1359" s="832" t="s">
        <v>586</v>
      </c>
      <c r="I1359" s="832" t="s">
        <v>1387</v>
      </c>
      <c r="J1359" s="832" t="s">
        <v>1388</v>
      </c>
      <c r="K1359" s="832" t="s">
        <v>1389</v>
      </c>
      <c r="L1359" s="835">
        <v>111.72</v>
      </c>
      <c r="M1359" s="835">
        <v>446.88</v>
      </c>
      <c r="N1359" s="832">
        <v>4</v>
      </c>
      <c r="O1359" s="836">
        <v>3</v>
      </c>
      <c r="P1359" s="835">
        <v>335.15999999999997</v>
      </c>
      <c r="Q1359" s="837">
        <v>0.74999999999999989</v>
      </c>
      <c r="R1359" s="832">
        <v>3</v>
      </c>
      <c r="S1359" s="837">
        <v>0.75</v>
      </c>
      <c r="T1359" s="836">
        <v>2.5</v>
      </c>
      <c r="U1359" s="838">
        <v>0.83333333333333337</v>
      </c>
    </row>
    <row r="1360" spans="1:21" ht="14.4" customHeight="1" x14ac:dyDescent="0.3">
      <c r="A1360" s="831">
        <v>13</v>
      </c>
      <c r="B1360" s="832" t="s">
        <v>1257</v>
      </c>
      <c r="C1360" s="832" t="s">
        <v>1267</v>
      </c>
      <c r="D1360" s="833" t="s">
        <v>2505</v>
      </c>
      <c r="E1360" s="834" t="s">
        <v>1280</v>
      </c>
      <c r="F1360" s="832" t="s">
        <v>1258</v>
      </c>
      <c r="G1360" s="832" t="s">
        <v>1386</v>
      </c>
      <c r="H1360" s="832" t="s">
        <v>586</v>
      </c>
      <c r="I1360" s="832" t="s">
        <v>2454</v>
      </c>
      <c r="J1360" s="832" t="s">
        <v>1388</v>
      </c>
      <c r="K1360" s="832" t="s">
        <v>2455</v>
      </c>
      <c r="L1360" s="835">
        <v>83.79</v>
      </c>
      <c r="M1360" s="835">
        <v>83.79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13</v>
      </c>
      <c r="B1361" s="832" t="s">
        <v>1257</v>
      </c>
      <c r="C1361" s="832" t="s">
        <v>1267</v>
      </c>
      <c r="D1361" s="833" t="s">
        <v>2505</v>
      </c>
      <c r="E1361" s="834" t="s">
        <v>1280</v>
      </c>
      <c r="F1361" s="832" t="s">
        <v>1258</v>
      </c>
      <c r="G1361" s="832" t="s">
        <v>1386</v>
      </c>
      <c r="H1361" s="832" t="s">
        <v>586</v>
      </c>
      <c r="I1361" s="832" t="s">
        <v>2456</v>
      </c>
      <c r="J1361" s="832" t="s">
        <v>2457</v>
      </c>
      <c r="K1361" s="832" t="s">
        <v>2458</v>
      </c>
      <c r="L1361" s="835">
        <v>83.79</v>
      </c>
      <c r="M1361" s="835">
        <v>83.79</v>
      </c>
      <c r="N1361" s="832">
        <v>1</v>
      </c>
      <c r="O1361" s="836">
        <v>1</v>
      </c>
      <c r="P1361" s="835">
        <v>83.79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13</v>
      </c>
      <c r="B1362" s="832" t="s">
        <v>1257</v>
      </c>
      <c r="C1362" s="832" t="s">
        <v>1267</v>
      </c>
      <c r="D1362" s="833" t="s">
        <v>2505</v>
      </c>
      <c r="E1362" s="834" t="s">
        <v>1280</v>
      </c>
      <c r="F1362" s="832" t="s">
        <v>1258</v>
      </c>
      <c r="G1362" s="832" t="s">
        <v>1386</v>
      </c>
      <c r="H1362" s="832" t="s">
        <v>586</v>
      </c>
      <c r="I1362" s="832" t="s">
        <v>2459</v>
      </c>
      <c r="J1362" s="832" t="s">
        <v>1388</v>
      </c>
      <c r="K1362" s="832" t="s">
        <v>2460</v>
      </c>
      <c r="L1362" s="835">
        <v>79</v>
      </c>
      <c r="M1362" s="835">
        <v>79</v>
      </c>
      <c r="N1362" s="832">
        <v>1</v>
      </c>
      <c r="O1362" s="836">
        <v>1</v>
      </c>
      <c r="P1362" s="835">
        <v>79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13</v>
      </c>
      <c r="B1363" s="832" t="s">
        <v>1257</v>
      </c>
      <c r="C1363" s="832" t="s">
        <v>1267</v>
      </c>
      <c r="D1363" s="833" t="s">
        <v>2505</v>
      </c>
      <c r="E1363" s="834" t="s">
        <v>1280</v>
      </c>
      <c r="F1363" s="832" t="s">
        <v>1258</v>
      </c>
      <c r="G1363" s="832" t="s">
        <v>1840</v>
      </c>
      <c r="H1363" s="832" t="s">
        <v>586</v>
      </c>
      <c r="I1363" s="832" t="s">
        <v>1841</v>
      </c>
      <c r="J1363" s="832" t="s">
        <v>1842</v>
      </c>
      <c r="K1363" s="832" t="s">
        <v>1843</v>
      </c>
      <c r="L1363" s="835">
        <v>132.97999999999999</v>
      </c>
      <c r="M1363" s="835">
        <v>797.87999999999988</v>
      </c>
      <c r="N1363" s="832">
        <v>6</v>
      </c>
      <c r="O1363" s="836">
        <v>2.5</v>
      </c>
      <c r="P1363" s="835">
        <v>797.87999999999988</v>
      </c>
      <c r="Q1363" s="837">
        <v>1</v>
      </c>
      <c r="R1363" s="832">
        <v>6</v>
      </c>
      <c r="S1363" s="837">
        <v>1</v>
      </c>
      <c r="T1363" s="836">
        <v>2.5</v>
      </c>
      <c r="U1363" s="838">
        <v>1</v>
      </c>
    </row>
    <row r="1364" spans="1:21" ht="14.4" customHeight="1" x14ac:dyDescent="0.3">
      <c r="A1364" s="831">
        <v>13</v>
      </c>
      <c r="B1364" s="832" t="s">
        <v>1257</v>
      </c>
      <c r="C1364" s="832" t="s">
        <v>1267</v>
      </c>
      <c r="D1364" s="833" t="s">
        <v>2505</v>
      </c>
      <c r="E1364" s="834" t="s">
        <v>1280</v>
      </c>
      <c r="F1364" s="832" t="s">
        <v>1258</v>
      </c>
      <c r="G1364" s="832" t="s">
        <v>1390</v>
      </c>
      <c r="H1364" s="832" t="s">
        <v>586</v>
      </c>
      <c r="I1364" s="832" t="s">
        <v>1606</v>
      </c>
      <c r="J1364" s="832" t="s">
        <v>1392</v>
      </c>
      <c r="K1364" s="832" t="s">
        <v>1607</v>
      </c>
      <c r="L1364" s="835">
        <v>38.5</v>
      </c>
      <c r="M1364" s="835">
        <v>38.5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13</v>
      </c>
      <c r="B1365" s="832" t="s">
        <v>1257</v>
      </c>
      <c r="C1365" s="832" t="s">
        <v>1267</v>
      </c>
      <c r="D1365" s="833" t="s">
        <v>2505</v>
      </c>
      <c r="E1365" s="834" t="s">
        <v>1280</v>
      </c>
      <c r="F1365" s="832" t="s">
        <v>1258</v>
      </c>
      <c r="G1365" s="832" t="s">
        <v>1390</v>
      </c>
      <c r="H1365" s="832" t="s">
        <v>586</v>
      </c>
      <c r="I1365" s="832" t="s">
        <v>1391</v>
      </c>
      <c r="J1365" s="832" t="s">
        <v>1392</v>
      </c>
      <c r="K1365" s="832" t="s">
        <v>1393</v>
      </c>
      <c r="L1365" s="835">
        <v>73.989999999999995</v>
      </c>
      <c r="M1365" s="835">
        <v>295.95999999999998</v>
      </c>
      <c r="N1365" s="832">
        <v>4</v>
      </c>
      <c r="O1365" s="836">
        <v>4</v>
      </c>
      <c r="P1365" s="835">
        <v>147.97999999999999</v>
      </c>
      <c r="Q1365" s="837">
        <v>0.5</v>
      </c>
      <c r="R1365" s="832">
        <v>2</v>
      </c>
      <c r="S1365" s="837">
        <v>0.5</v>
      </c>
      <c r="T1365" s="836">
        <v>2</v>
      </c>
      <c r="U1365" s="838">
        <v>0.5</v>
      </c>
    </row>
    <row r="1366" spans="1:21" ht="14.4" customHeight="1" x14ac:dyDescent="0.3">
      <c r="A1366" s="831">
        <v>13</v>
      </c>
      <c r="B1366" s="832" t="s">
        <v>1257</v>
      </c>
      <c r="C1366" s="832" t="s">
        <v>1267</v>
      </c>
      <c r="D1366" s="833" t="s">
        <v>2505</v>
      </c>
      <c r="E1366" s="834" t="s">
        <v>1280</v>
      </c>
      <c r="F1366" s="832" t="s">
        <v>1258</v>
      </c>
      <c r="G1366" s="832" t="s">
        <v>1800</v>
      </c>
      <c r="H1366" s="832" t="s">
        <v>586</v>
      </c>
      <c r="I1366" s="832" t="s">
        <v>1847</v>
      </c>
      <c r="J1366" s="832" t="s">
        <v>1802</v>
      </c>
      <c r="K1366" s="832" t="s">
        <v>1355</v>
      </c>
      <c r="L1366" s="835">
        <v>58.77</v>
      </c>
      <c r="M1366" s="835">
        <v>58.77</v>
      </c>
      <c r="N1366" s="832">
        <v>1</v>
      </c>
      <c r="O1366" s="836">
        <v>1</v>
      </c>
      <c r="P1366" s="835">
        <v>58.77</v>
      </c>
      <c r="Q1366" s="837">
        <v>1</v>
      </c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13</v>
      </c>
      <c r="B1367" s="832" t="s">
        <v>1257</v>
      </c>
      <c r="C1367" s="832" t="s">
        <v>1267</v>
      </c>
      <c r="D1367" s="833" t="s">
        <v>2505</v>
      </c>
      <c r="E1367" s="834" t="s">
        <v>1280</v>
      </c>
      <c r="F1367" s="832" t="s">
        <v>1258</v>
      </c>
      <c r="G1367" s="832" t="s">
        <v>2461</v>
      </c>
      <c r="H1367" s="832" t="s">
        <v>586</v>
      </c>
      <c r="I1367" s="832" t="s">
        <v>2462</v>
      </c>
      <c r="J1367" s="832" t="s">
        <v>2463</v>
      </c>
      <c r="K1367" s="832" t="s">
        <v>2464</v>
      </c>
      <c r="L1367" s="835">
        <v>248.55</v>
      </c>
      <c r="M1367" s="835">
        <v>248.55</v>
      </c>
      <c r="N1367" s="832">
        <v>1</v>
      </c>
      <c r="O1367" s="836">
        <v>1</v>
      </c>
      <c r="P1367" s="835">
        <v>248.55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13</v>
      </c>
      <c r="B1368" s="832" t="s">
        <v>1257</v>
      </c>
      <c r="C1368" s="832" t="s">
        <v>1267</v>
      </c>
      <c r="D1368" s="833" t="s">
        <v>2505</v>
      </c>
      <c r="E1368" s="834" t="s">
        <v>1280</v>
      </c>
      <c r="F1368" s="832" t="s">
        <v>1258</v>
      </c>
      <c r="G1368" s="832" t="s">
        <v>1394</v>
      </c>
      <c r="H1368" s="832" t="s">
        <v>651</v>
      </c>
      <c r="I1368" s="832" t="s">
        <v>1395</v>
      </c>
      <c r="J1368" s="832" t="s">
        <v>1396</v>
      </c>
      <c r="K1368" s="832" t="s">
        <v>1397</v>
      </c>
      <c r="L1368" s="835">
        <v>141.25</v>
      </c>
      <c r="M1368" s="835">
        <v>2683.75</v>
      </c>
      <c r="N1368" s="832">
        <v>19</v>
      </c>
      <c r="O1368" s="836">
        <v>13</v>
      </c>
      <c r="P1368" s="835">
        <v>2118.75</v>
      </c>
      <c r="Q1368" s="837">
        <v>0.78947368421052633</v>
      </c>
      <c r="R1368" s="832">
        <v>15</v>
      </c>
      <c r="S1368" s="837">
        <v>0.78947368421052633</v>
      </c>
      <c r="T1368" s="836">
        <v>10.5</v>
      </c>
      <c r="U1368" s="838">
        <v>0.80769230769230771</v>
      </c>
    </row>
    <row r="1369" spans="1:21" ht="14.4" customHeight="1" x14ac:dyDescent="0.3">
      <c r="A1369" s="831">
        <v>13</v>
      </c>
      <c r="B1369" s="832" t="s">
        <v>1257</v>
      </c>
      <c r="C1369" s="832" t="s">
        <v>1267</v>
      </c>
      <c r="D1369" s="833" t="s">
        <v>2505</v>
      </c>
      <c r="E1369" s="834" t="s">
        <v>1280</v>
      </c>
      <c r="F1369" s="832" t="s">
        <v>1258</v>
      </c>
      <c r="G1369" s="832" t="s">
        <v>1394</v>
      </c>
      <c r="H1369" s="832" t="s">
        <v>586</v>
      </c>
      <c r="I1369" s="832" t="s">
        <v>1806</v>
      </c>
      <c r="J1369" s="832" t="s">
        <v>1396</v>
      </c>
      <c r="K1369" s="832" t="s">
        <v>1807</v>
      </c>
      <c r="L1369" s="835">
        <v>423.75</v>
      </c>
      <c r="M1369" s="835">
        <v>1271.25</v>
      </c>
      <c r="N1369" s="832">
        <v>3</v>
      </c>
      <c r="O1369" s="836">
        <v>2</v>
      </c>
      <c r="P1369" s="835">
        <v>1271.25</v>
      </c>
      <c r="Q1369" s="837">
        <v>1</v>
      </c>
      <c r="R1369" s="832">
        <v>3</v>
      </c>
      <c r="S1369" s="837">
        <v>1</v>
      </c>
      <c r="T1369" s="836">
        <v>2</v>
      </c>
      <c r="U1369" s="838">
        <v>1</v>
      </c>
    </row>
    <row r="1370" spans="1:21" ht="14.4" customHeight="1" x14ac:dyDescent="0.3">
      <c r="A1370" s="831">
        <v>13</v>
      </c>
      <c r="B1370" s="832" t="s">
        <v>1257</v>
      </c>
      <c r="C1370" s="832" t="s">
        <v>1267</v>
      </c>
      <c r="D1370" s="833" t="s">
        <v>2505</v>
      </c>
      <c r="E1370" s="834" t="s">
        <v>1280</v>
      </c>
      <c r="F1370" s="832" t="s">
        <v>1258</v>
      </c>
      <c r="G1370" s="832" t="s">
        <v>1492</v>
      </c>
      <c r="H1370" s="832" t="s">
        <v>586</v>
      </c>
      <c r="I1370" s="832" t="s">
        <v>1938</v>
      </c>
      <c r="J1370" s="832" t="s">
        <v>633</v>
      </c>
      <c r="K1370" s="832" t="s">
        <v>1939</v>
      </c>
      <c r="L1370" s="835">
        <v>17.62</v>
      </c>
      <c r="M1370" s="835">
        <v>17.62</v>
      </c>
      <c r="N1370" s="832">
        <v>1</v>
      </c>
      <c r="O1370" s="836">
        <v>1</v>
      </c>
      <c r="P1370" s="835">
        <v>17.62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13</v>
      </c>
      <c r="B1371" s="832" t="s">
        <v>1257</v>
      </c>
      <c r="C1371" s="832" t="s">
        <v>1267</v>
      </c>
      <c r="D1371" s="833" t="s">
        <v>2505</v>
      </c>
      <c r="E1371" s="834" t="s">
        <v>1280</v>
      </c>
      <c r="F1371" s="832" t="s">
        <v>1258</v>
      </c>
      <c r="G1371" s="832" t="s">
        <v>1402</v>
      </c>
      <c r="H1371" s="832" t="s">
        <v>586</v>
      </c>
      <c r="I1371" s="832" t="s">
        <v>1505</v>
      </c>
      <c r="J1371" s="832" t="s">
        <v>745</v>
      </c>
      <c r="K1371" s="832" t="s">
        <v>1506</v>
      </c>
      <c r="L1371" s="835">
        <v>103.67</v>
      </c>
      <c r="M1371" s="835">
        <v>622.02</v>
      </c>
      <c r="N1371" s="832">
        <v>6</v>
      </c>
      <c r="O1371" s="836">
        <v>3</v>
      </c>
      <c r="P1371" s="835">
        <v>311.01</v>
      </c>
      <c r="Q1371" s="837">
        <v>0.5</v>
      </c>
      <c r="R1371" s="832">
        <v>3</v>
      </c>
      <c r="S1371" s="837">
        <v>0.5</v>
      </c>
      <c r="T1371" s="836">
        <v>1.5</v>
      </c>
      <c r="U1371" s="838">
        <v>0.5</v>
      </c>
    </row>
    <row r="1372" spans="1:21" ht="14.4" customHeight="1" x14ac:dyDescent="0.3">
      <c r="A1372" s="831">
        <v>13</v>
      </c>
      <c r="B1372" s="832" t="s">
        <v>1257</v>
      </c>
      <c r="C1372" s="832" t="s">
        <v>1267</v>
      </c>
      <c r="D1372" s="833" t="s">
        <v>2505</v>
      </c>
      <c r="E1372" s="834" t="s">
        <v>1280</v>
      </c>
      <c r="F1372" s="832" t="s">
        <v>1258</v>
      </c>
      <c r="G1372" s="832" t="s">
        <v>1516</v>
      </c>
      <c r="H1372" s="832" t="s">
        <v>586</v>
      </c>
      <c r="I1372" s="832" t="s">
        <v>1520</v>
      </c>
      <c r="J1372" s="832" t="s">
        <v>1518</v>
      </c>
      <c r="K1372" s="832" t="s">
        <v>1521</v>
      </c>
      <c r="L1372" s="835">
        <v>87.67</v>
      </c>
      <c r="M1372" s="835">
        <v>263.01</v>
      </c>
      <c r="N1372" s="832">
        <v>3</v>
      </c>
      <c r="O1372" s="836">
        <v>1.5</v>
      </c>
      <c r="P1372" s="835">
        <v>87.67</v>
      </c>
      <c r="Q1372" s="837">
        <v>0.33333333333333337</v>
      </c>
      <c r="R1372" s="832">
        <v>1</v>
      </c>
      <c r="S1372" s="837">
        <v>0.33333333333333331</v>
      </c>
      <c r="T1372" s="836">
        <v>1</v>
      </c>
      <c r="U1372" s="838">
        <v>0.66666666666666663</v>
      </c>
    </row>
    <row r="1373" spans="1:21" ht="14.4" customHeight="1" x14ac:dyDescent="0.3">
      <c r="A1373" s="831">
        <v>13</v>
      </c>
      <c r="B1373" s="832" t="s">
        <v>1257</v>
      </c>
      <c r="C1373" s="832" t="s">
        <v>1267</v>
      </c>
      <c r="D1373" s="833" t="s">
        <v>2505</v>
      </c>
      <c r="E1373" s="834" t="s">
        <v>1280</v>
      </c>
      <c r="F1373" s="832" t="s">
        <v>1258</v>
      </c>
      <c r="G1373" s="832" t="s">
        <v>1522</v>
      </c>
      <c r="H1373" s="832" t="s">
        <v>586</v>
      </c>
      <c r="I1373" s="832" t="s">
        <v>1811</v>
      </c>
      <c r="J1373" s="832" t="s">
        <v>664</v>
      </c>
      <c r="K1373" s="832" t="s">
        <v>1812</v>
      </c>
      <c r="L1373" s="835">
        <v>0</v>
      </c>
      <c r="M1373" s="835">
        <v>0</v>
      </c>
      <c r="N1373" s="832">
        <v>11</v>
      </c>
      <c r="O1373" s="836">
        <v>7.5</v>
      </c>
      <c r="P1373" s="835">
        <v>0</v>
      </c>
      <c r="Q1373" s="837"/>
      <c r="R1373" s="832">
        <v>10</v>
      </c>
      <c r="S1373" s="837">
        <v>0.90909090909090906</v>
      </c>
      <c r="T1373" s="836">
        <v>6.5</v>
      </c>
      <c r="U1373" s="838">
        <v>0.8666666666666667</v>
      </c>
    </row>
    <row r="1374" spans="1:21" ht="14.4" customHeight="1" x14ac:dyDescent="0.3">
      <c r="A1374" s="831">
        <v>13</v>
      </c>
      <c r="B1374" s="832" t="s">
        <v>1257</v>
      </c>
      <c r="C1374" s="832" t="s">
        <v>1267</v>
      </c>
      <c r="D1374" s="833" t="s">
        <v>2505</v>
      </c>
      <c r="E1374" s="834" t="s">
        <v>1280</v>
      </c>
      <c r="F1374" s="832" t="s">
        <v>1258</v>
      </c>
      <c r="G1374" s="832" t="s">
        <v>1634</v>
      </c>
      <c r="H1374" s="832" t="s">
        <v>651</v>
      </c>
      <c r="I1374" s="832" t="s">
        <v>1187</v>
      </c>
      <c r="J1374" s="832" t="s">
        <v>826</v>
      </c>
      <c r="K1374" s="832" t="s">
        <v>828</v>
      </c>
      <c r="L1374" s="835">
        <v>0</v>
      </c>
      <c r="M1374" s="835">
        <v>0</v>
      </c>
      <c r="N1374" s="832">
        <v>3</v>
      </c>
      <c r="O1374" s="836">
        <v>1</v>
      </c>
      <c r="P1374" s="835">
        <v>0</v>
      </c>
      <c r="Q1374" s="837"/>
      <c r="R1374" s="832">
        <v>1</v>
      </c>
      <c r="S1374" s="837">
        <v>0.33333333333333331</v>
      </c>
      <c r="T1374" s="836">
        <v>0.5</v>
      </c>
      <c r="U1374" s="838">
        <v>0.5</v>
      </c>
    </row>
    <row r="1375" spans="1:21" ht="14.4" customHeight="1" x14ac:dyDescent="0.3">
      <c r="A1375" s="831">
        <v>13</v>
      </c>
      <c r="B1375" s="832" t="s">
        <v>1257</v>
      </c>
      <c r="C1375" s="832" t="s">
        <v>1267</v>
      </c>
      <c r="D1375" s="833" t="s">
        <v>2505</v>
      </c>
      <c r="E1375" s="834" t="s">
        <v>1280</v>
      </c>
      <c r="F1375" s="832" t="s">
        <v>1258</v>
      </c>
      <c r="G1375" s="832" t="s">
        <v>1411</v>
      </c>
      <c r="H1375" s="832" t="s">
        <v>586</v>
      </c>
      <c r="I1375" s="832" t="s">
        <v>1412</v>
      </c>
      <c r="J1375" s="832" t="s">
        <v>1413</v>
      </c>
      <c r="K1375" s="832" t="s">
        <v>1414</v>
      </c>
      <c r="L1375" s="835">
        <v>55.16</v>
      </c>
      <c r="M1375" s="835">
        <v>55.16</v>
      </c>
      <c r="N1375" s="832">
        <v>1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13</v>
      </c>
      <c r="B1376" s="832" t="s">
        <v>1257</v>
      </c>
      <c r="C1376" s="832" t="s">
        <v>1267</v>
      </c>
      <c r="D1376" s="833" t="s">
        <v>2505</v>
      </c>
      <c r="E1376" s="834" t="s">
        <v>1280</v>
      </c>
      <c r="F1376" s="832" t="s">
        <v>1258</v>
      </c>
      <c r="G1376" s="832" t="s">
        <v>1550</v>
      </c>
      <c r="H1376" s="832" t="s">
        <v>586</v>
      </c>
      <c r="I1376" s="832" t="s">
        <v>1551</v>
      </c>
      <c r="J1376" s="832" t="s">
        <v>1552</v>
      </c>
      <c r="K1376" s="832" t="s">
        <v>1553</v>
      </c>
      <c r="L1376" s="835">
        <v>75.819999999999993</v>
      </c>
      <c r="M1376" s="835">
        <v>75.819999999999993</v>
      </c>
      <c r="N1376" s="832">
        <v>1</v>
      </c>
      <c r="O1376" s="836">
        <v>1</v>
      </c>
      <c r="P1376" s="835">
        <v>75.819999999999993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13</v>
      </c>
      <c r="B1377" s="832" t="s">
        <v>1257</v>
      </c>
      <c r="C1377" s="832" t="s">
        <v>1267</v>
      </c>
      <c r="D1377" s="833" t="s">
        <v>2505</v>
      </c>
      <c r="E1377" s="834" t="s">
        <v>1280</v>
      </c>
      <c r="F1377" s="832" t="s">
        <v>1258</v>
      </c>
      <c r="G1377" s="832" t="s">
        <v>1659</v>
      </c>
      <c r="H1377" s="832" t="s">
        <v>586</v>
      </c>
      <c r="I1377" s="832" t="s">
        <v>2465</v>
      </c>
      <c r="J1377" s="832" t="s">
        <v>2133</v>
      </c>
      <c r="K1377" s="832" t="s">
        <v>2466</v>
      </c>
      <c r="L1377" s="835">
        <v>150.94</v>
      </c>
      <c r="M1377" s="835">
        <v>150.94</v>
      </c>
      <c r="N1377" s="832">
        <v>1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13</v>
      </c>
      <c r="B1378" s="832" t="s">
        <v>1257</v>
      </c>
      <c r="C1378" s="832" t="s">
        <v>1267</v>
      </c>
      <c r="D1378" s="833" t="s">
        <v>2505</v>
      </c>
      <c r="E1378" s="834" t="s">
        <v>1280</v>
      </c>
      <c r="F1378" s="832" t="s">
        <v>1258</v>
      </c>
      <c r="G1378" s="832" t="s">
        <v>1420</v>
      </c>
      <c r="H1378" s="832" t="s">
        <v>651</v>
      </c>
      <c r="I1378" s="832" t="s">
        <v>1421</v>
      </c>
      <c r="J1378" s="832" t="s">
        <v>952</v>
      </c>
      <c r="K1378" s="832" t="s">
        <v>1422</v>
      </c>
      <c r="L1378" s="835">
        <v>154.36000000000001</v>
      </c>
      <c r="M1378" s="835">
        <v>617.44000000000005</v>
      </c>
      <c r="N1378" s="832">
        <v>4</v>
      </c>
      <c r="O1378" s="836">
        <v>4</v>
      </c>
      <c r="P1378" s="835">
        <v>617.44000000000005</v>
      </c>
      <c r="Q1378" s="837">
        <v>1</v>
      </c>
      <c r="R1378" s="832">
        <v>4</v>
      </c>
      <c r="S1378" s="837">
        <v>1</v>
      </c>
      <c r="T1378" s="836">
        <v>4</v>
      </c>
      <c r="U1378" s="838">
        <v>1</v>
      </c>
    </row>
    <row r="1379" spans="1:21" ht="14.4" customHeight="1" x14ac:dyDescent="0.3">
      <c r="A1379" s="831">
        <v>13</v>
      </c>
      <c r="B1379" s="832" t="s">
        <v>1257</v>
      </c>
      <c r="C1379" s="832" t="s">
        <v>1267</v>
      </c>
      <c r="D1379" s="833" t="s">
        <v>2505</v>
      </c>
      <c r="E1379" s="834" t="s">
        <v>1280</v>
      </c>
      <c r="F1379" s="832" t="s">
        <v>1258</v>
      </c>
      <c r="G1379" s="832" t="s">
        <v>1420</v>
      </c>
      <c r="H1379" s="832" t="s">
        <v>651</v>
      </c>
      <c r="I1379" s="832" t="s">
        <v>1953</v>
      </c>
      <c r="J1379" s="832" t="s">
        <v>1954</v>
      </c>
      <c r="K1379" s="832" t="s">
        <v>1955</v>
      </c>
      <c r="L1379" s="835">
        <v>111.22</v>
      </c>
      <c r="M1379" s="835">
        <v>111.22</v>
      </c>
      <c r="N1379" s="832">
        <v>1</v>
      </c>
      <c r="O1379" s="836">
        <v>1</v>
      </c>
      <c r="P1379" s="835">
        <v>111.22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13</v>
      </c>
      <c r="B1380" s="832" t="s">
        <v>1257</v>
      </c>
      <c r="C1380" s="832" t="s">
        <v>1267</v>
      </c>
      <c r="D1380" s="833" t="s">
        <v>2505</v>
      </c>
      <c r="E1380" s="834" t="s">
        <v>1280</v>
      </c>
      <c r="F1380" s="832" t="s">
        <v>1258</v>
      </c>
      <c r="G1380" s="832" t="s">
        <v>1420</v>
      </c>
      <c r="H1380" s="832" t="s">
        <v>651</v>
      </c>
      <c r="I1380" s="832" t="s">
        <v>2206</v>
      </c>
      <c r="J1380" s="832" t="s">
        <v>2207</v>
      </c>
      <c r="K1380" s="832" t="s">
        <v>2208</v>
      </c>
      <c r="L1380" s="835">
        <v>149.52000000000001</v>
      </c>
      <c r="M1380" s="835">
        <v>1046.6400000000001</v>
      </c>
      <c r="N1380" s="832">
        <v>7</v>
      </c>
      <c r="O1380" s="836">
        <v>7</v>
      </c>
      <c r="P1380" s="835">
        <v>1046.6400000000001</v>
      </c>
      <c r="Q1380" s="837">
        <v>1</v>
      </c>
      <c r="R1380" s="832">
        <v>7</v>
      </c>
      <c r="S1380" s="837">
        <v>1</v>
      </c>
      <c r="T1380" s="836">
        <v>7</v>
      </c>
      <c r="U1380" s="838">
        <v>1</v>
      </c>
    </row>
    <row r="1381" spans="1:21" ht="14.4" customHeight="1" x14ac:dyDescent="0.3">
      <c r="A1381" s="831">
        <v>13</v>
      </c>
      <c r="B1381" s="832" t="s">
        <v>1257</v>
      </c>
      <c r="C1381" s="832" t="s">
        <v>1267</v>
      </c>
      <c r="D1381" s="833" t="s">
        <v>2505</v>
      </c>
      <c r="E1381" s="834" t="s">
        <v>1280</v>
      </c>
      <c r="F1381" s="832" t="s">
        <v>1258</v>
      </c>
      <c r="G1381" s="832" t="s">
        <v>1420</v>
      </c>
      <c r="H1381" s="832" t="s">
        <v>651</v>
      </c>
      <c r="I1381" s="832" t="s">
        <v>1423</v>
      </c>
      <c r="J1381" s="832" t="s">
        <v>1424</v>
      </c>
      <c r="K1381" s="832" t="s">
        <v>1425</v>
      </c>
      <c r="L1381" s="835">
        <v>75.73</v>
      </c>
      <c r="M1381" s="835">
        <v>1968.9800000000002</v>
      </c>
      <c r="N1381" s="832">
        <v>26</v>
      </c>
      <c r="O1381" s="836">
        <v>18.5</v>
      </c>
      <c r="P1381" s="835">
        <v>1817.5200000000002</v>
      </c>
      <c r="Q1381" s="837">
        <v>0.92307692307692302</v>
      </c>
      <c r="R1381" s="832">
        <v>24</v>
      </c>
      <c r="S1381" s="837">
        <v>0.92307692307692313</v>
      </c>
      <c r="T1381" s="836">
        <v>17.5</v>
      </c>
      <c r="U1381" s="838">
        <v>0.94594594594594594</v>
      </c>
    </row>
    <row r="1382" spans="1:21" ht="14.4" customHeight="1" x14ac:dyDescent="0.3">
      <c r="A1382" s="831">
        <v>13</v>
      </c>
      <c r="B1382" s="832" t="s">
        <v>1257</v>
      </c>
      <c r="C1382" s="832" t="s">
        <v>1267</v>
      </c>
      <c r="D1382" s="833" t="s">
        <v>2505</v>
      </c>
      <c r="E1382" s="834" t="s">
        <v>1280</v>
      </c>
      <c r="F1382" s="832" t="s">
        <v>1258</v>
      </c>
      <c r="G1382" s="832" t="s">
        <v>1420</v>
      </c>
      <c r="H1382" s="832" t="s">
        <v>651</v>
      </c>
      <c r="I1382" s="832" t="s">
        <v>1140</v>
      </c>
      <c r="J1382" s="832" t="s">
        <v>952</v>
      </c>
      <c r="K1382" s="832" t="s">
        <v>1141</v>
      </c>
      <c r="L1382" s="835">
        <v>225.06</v>
      </c>
      <c r="M1382" s="835">
        <v>2925.7799999999997</v>
      </c>
      <c r="N1382" s="832">
        <v>13</v>
      </c>
      <c r="O1382" s="836">
        <v>11.5</v>
      </c>
      <c r="P1382" s="835">
        <v>2250.6</v>
      </c>
      <c r="Q1382" s="837">
        <v>0.76923076923076927</v>
      </c>
      <c r="R1382" s="832">
        <v>10</v>
      </c>
      <c r="S1382" s="837">
        <v>0.76923076923076927</v>
      </c>
      <c r="T1382" s="836">
        <v>8.5</v>
      </c>
      <c r="U1382" s="838">
        <v>0.73913043478260865</v>
      </c>
    </row>
    <row r="1383" spans="1:21" ht="14.4" customHeight="1" x14ac:dyDescent="0.3">
      <c r="A1383" s="831">
        <v>13</v>
      </c>
      <c r="B1383" s="832" t="s">
        <v>1257</v>
      </c>
      <c r="C1383" s="832" t="s">
        <v>1267</v>
      </c>
      <c r="D1383" s="833" t="s">
        <v>2505</v>
      </c>
      <c r="E1383" s="834" t="s">
        <v>1280</v>
      </c>
      <c r="F1383" s="832" t="s">
        <v>1258</v>
      </c>
      <c r="G1383" s="832" t="s">
        <v>1420</v>
      </c>
      <c r="H1383" s="832" t="s">
        <v>586</v>
      </c>
      <c r="I1383" s="832" t="s">
        <v>2072</v>
      </c>
      <c r="J1383" s="832" t="s">
        <v>952</v>
      </c>
      <c r="K1383" s="832" t="s">
        <v>1141</v>
      </c>
      <c r="L1383" s="835">
        <v>225.06</v>
      </c>
      <c r="M1383" s="835">
        <v>675.18000000000006</v>
      </c>
      <c r="N1383" s="832">
        <v>3</v>
      </c>
      <c r="O1383" s="836">
        <v>2</v>
      </c>
      <c r="P1383" s="835">
        <v>675.18000000000006</v>
      </c>
      <c r="Q1383" s="837">
        <v>1</v>
      </c>
      <c r="R1383" s="832">
        <v>3</v>
      </c>
      <c r="S1383" s="837">
        <v>1</v>
      </c>
      <c r="T1383" s="836">
        <v>2</v>
      </c>
      <c r="U1383" s="838">
        <v>1</v>
      </c>
    </row>
    <row r="1384" spans="1:21" ht="14.4" customHeight="1" x14ac:dyDescent="0.3">
      <c r="A1384" s="831">
        <v>13</v>
      </c>
      <c r="B1384" s="832" t="s">
        <v>1257</v>
      </c>
      <c r="C1384" s="832" t="s">
        <v>1267</v>
      </c>
      <c r="D1384" s="833" t="s">
        <v>2505</v>
      </c>
      <c r="E1384" s="834" t="s">
        <v>1280</v>
      </c>
      <c r="F1384" s="832" t="s">
        <v>1258</v>
      </c>
      <c r="G1384" s="832" t="s">
        <v>1420</v>
      </c>
      <c r="H1384" s="832" t="s">
        <v>586</v>
      </c>
      <c r="I1384" s="832" t="s">
        <v>1427</v>
      </c>
      <c r="J1384" s="832" t="s">
        <v>952</v>
      </c>
      <c r="K1384" s="832" t="s">
        <v>1422</v>
      </c>
      <c r="L1384" s="835">
        <v>154.36000000000001</v>
      </c>
      <c r="M1384" s="835">
        <v>154.36000000000001</v>
      </c>
      <c r="N1384" s="832">
        <v>1</v>
      </c>
      <c r="O1384" s="836">
        <v>1</v>
      </c>
      <c r="P1384" s="835">
        <v>154.36000000000001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13</v>
      </c>
      <c r="B1385" s="832" t="s">
        <v>1257</v>
      </c>
      <c r="C1385" s="832" t="s">
        <v>1267</v>
      </c>
      <c r="D1385" s="833" t="s">
        <v>2505</v>
      </c>
      <c r="E1385" s="834" t="s">
        <v>1280</v>
      </c>
      <c r="F1385" s="832" t="s">
        <v>1260</v>
      </c>
      <c r="G1385" s="832" t="s">
        <v>1559</v>
      </c>
      <c r="H1385" s="832" t="s">
        <v>586</v>
      </c>
      <c r="I1385" s="832" t="s">
        <v>1560</v>
      </c>
      <c r="J1385" s="832" t="s">
        <v>1561</v>
      </c>
      <c r="K1385" s="832" t="s">
        <v>1562</v>
      </c>
      <c r="L1385" s="835">
        <v>1679</v>
      </c>
      <c r="M1385" s="835">
        <v>1679</v>
      </c>
      <c r="N1385" s="832">
        <v>1</v>
      </c>
      <c r="O1385" s="836">
        <v>1</v>
      </c>
      <c r="P1385" s="835">
        <v>1679</v>
      </c>
      <c r="Q1385" s="837">
        <v>1</v>
      </c>
      <c r="R1385" s="832">
        <v>1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13</v>
      </c>
      <c r="B1386" s="832" t="s">
        <v>1257</v>
      </c>
      <c r="C1386" s="832" t="s">
        <v>1267</v>
      </c>
      <c r="D1386" s="833" t="s">
        <v>2505</v>
      </c>
      <c r="E1386" s="834" t="s">
        <v>1280</v>
      </c>
      <c r="F1386" s="832" t="s">
        <v>1260</v>
      </c>
      <c r="G1386" s="832" t="s">
        <v>1563</v>
      </c>
      <c r="H1386" s="832" t="s">
        <v>586</v>
      </c>
      <c r="I1386" s="832" t="s">
        <v>1564</v>
      </c>
      <c r="J1386" s="832" t="s">
        <v>1565</v>
      </c>
      <c r="K1386" s="832" t="s">
        <v>1566</v>
      </c>
      <c r="L1386" s="835">
        <v>1839</v>
      </c>
      <c r="M1386" s="835">
        <v>1839</v>
      </c>
      <c r="N1386" s="832">
        <v>1</v>
      </c>
      <c r="O1386" s="836">
        <v>1</v>
      </c>
      <c r="P1386" s="835">
        <v>1839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13</v>
      </c>
      <c r="B1387" s="832" t="s">
        <v>1257</v>
      </c>
      <c r="C1387" s="832" t="s">
        <v>1267</v>
      </c>
      <c r="D1387" s="833" t="s">
        <v>2505</v>
      </c>
      <c r="E1387" s="834" t="s">
        <v>1280</v>
      </c>
      <c r="F1387" s="832" t="s">
        <v>1260</v>
      </c>
      <c r="G1387" s="832" t="s">
        <v>1563</v>
      </c>
      <c r="H1387" s="832" t="s">
        <v>586</v>
      </c>
      <c r="I1387" s="832" t="s">
        <v>1961</v>
      </c>
      <c r="J1387" s="832" t="s">
        <v>1962</v>
      </c>
      <c r="K1387" s="832" t="s">
        <v>1963</v>
      </c>
      <c r="L1387" s="835">
        <v>2000</v>
      </c>
      <c r="M1387" s="835">
        <v>2000</v>
      </c>
      <c r="N1387" s="832">
        <v>1</v>
      </c>
      <c r="O1387" s="836">
        <v>1</v>
      </c>
      <c r="P1387" s="835">
        <v>2000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13</v>
      </c>
      <c r="B1388" s="832" t="s">
        <v>1257</v>
      </c>
      <c r="C1388" s="832" t="s">
        <v>1267</v>
      </c>
      <c r="D1388" s="833" t="s">
        <v>2505</v>
      </c>
      <c r="E1388" s="834" t="s">
        <v>1280</v>
      </c>
      <c r="F1388" s="832" t="s">
        <v>1260</v>
      </c>
      <c r="G1388" s="832" t="s">
        <v>1563</v>
      </c>
      <c r="H1388" s="832" t="s">
        <v>586</v>
      </c>
      <c r="I1388" s="832" t="s">
        <v>1964</v>
      </c>
      <c r="J1388" s="832" t="s">
        <v>1965</v>
      </c>
      <c r="K1388" s="832" t="s">
        <v>1966</v>
      </c>
      <c r="L1388" s="835">
        <v>1361</v>
      </c>
      <c r="M1388" s="835">
        <v>1361</v>
      </c>
      <c r="N1388" s="832">
        <v>1</v>
      </c>
      <c r="O1388" s="836">
        <v>1</v>
      </c>
      <c r="P1388" s="835">
        <v>1361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13</v>
      </c>
      <c r="B1389" s="832" t="s">
        <v>1257</v>
      </c>
      <c r="C1389" s="832" t="s">
        <v>1267</v>
      </c>
      <c r="D1389" s="833" t="s">
        <v>2505</v>
      </c>
      <c r="E1389" s="834" t="s">
        <v>1280</v>
      </c>
      <c r="F1389" s="832" t="s">
        <v>1260</v>
      </c>
      <c r="G1389" s="832" t="s">
        <v>1563</v>
      </c>
      <c r="H1389" s="832" t="s">
        <v>586</v>
      </c>
      <c r="I1389" s="832" t="s">
        <v>1697</v>
      </c>
      <c r="J1389" s="832" t="s">
        <v>1698</v>
      </c>
      <c r="K1389" s="832" t="s">
        <v>1699</v>
      </c>
      <c r="L1389" s="835">
        <v>453</v>
      </c>
      <c r="M1389" s="835">
        <v>906</v>
      </c>
      <c r="N1389" s="832">
        <v>2</v>
      </c>
      <c r="O1389" s="836">
        <v>1</v>
      </c>
      <c r="P1389" s="835">
        <v>906</v>
      </c>
      <c r="Q1389" s="837">
        <v>1</v>
      </c>
      <c r="R1389" s="832">
        <v>2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13</v>
      </c>
      <c r="B1390" s="832" t="s">
        <v>1257</v>
      </c>
      <c r="C1390" s="832" t="s">
        <v>1267</v>
      </c>
      <c r="D1390" s="833" t="s">
        <v>2505</v>
      </c>
      <c r="E1390" s="834" t="s">
        <v>1281</v>
      </c>
      <c r="F1390" s="832" t="s">
        <v>1258</v>
      </c>
      <c r="G1390" s="832" t="s">
        <v>1567</v>
      </c>
      <c r="H1390" s="832" t="s">
        <v>586</v>
      </c>
      <c r="I1390" s="832" t="s">
        <v>1568</v>
      </c>
      <c r="J1390" s="832" t="s">
        <v>749</v>
      </c>
      <c r="K1390" s="832" t="s">
        <v>1569</v>
      </c>
      <c r="L1390" s="835">
        <v>462.73</v>
      </c>
      <c r="M1390" s="835">
        <v>462.73</v>
      </c>
      <c r="N1390" s="832">
        <v>1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13</v>
      </c>
      <c r="B1391" s="832" t="s">
        <v>1257</v>
      </c>
      <c r="C1391" s="832" t="s">
        <v>1267</v>
      </c>
      <c r="D1391" s="833" t="s">
        <v>2505</v>
      </c>
      <c r="E1391" s="834" t="s">
        <v>1281</v>
      </c>
      <c r="F1391" s="832" t="s">
        <v>1258</v>
      </c>
      <c r="G1391" s="832" t="s">
        <v>1297</v>
      </c>
      <c r="H1391" s="832" t="s">
        <v>586</v>
      </c>
      <c r="I1391" s="832" t="s">
        <v>1298</v>
      </c>
      <c r="J1391" s="832" t="s">
        <v>1299</v>
      </c>
      <c r="K1391" s="832" t="s">
        <v>1300</v>
      </c>
      <c r="L1391" s="835">
        <v>75.819999999999993</v>
      </c>
      <c r="M1391" s="835">
        <v>151.63999999999999</v>
      </c>
      <c r="N1391" s="832">
        <v>2</v>
      </c>
      <c r="O1391" s="836">
        <v>1.5</v>
      </c>
      <c r="P1391" s="835">
        <v>151.63999999999999</v>
      </c>
      <c r="Q1391" s="837">
        <v>1</v>
      </c>
      <c r="R1391" s="832">
        <v>2</v>
      </c>
      <c r="S1391" s="837">
        <v>1</v>
      </c>
      <c r="T1391" s="836">
        <v>1.5</v>
      </c>
      <c r="U1391" s="838">
        <v>1</v>
      </c>
    </row>
    <row r="1392" spans="1:21" ht="14.4" customHeight="1" x14ac:dyDescent="0.3">
      <c r="A1392" s="831">
        <v>13</v>
      </c>
      <c r="B1392" s="832" t="s">
        <v>1257</v>
      </c>
      <c r="C1392" s="832" t="s">
        <v>1267</v>
      </c>
      <c r="D1392" s="833" t="s">
        <v>2505</v>
      </c>
      <c r="E1392" s="834" t="s">
        <v>1281</v>
      </c>
      <c r="F1392" s="832" t="s">
        <v>1258</v>
      </c>
      <c r="G1392" s="832" t="s">
        <v>1328</v>
      </c>
      <c r="H1392" s="832" t="s">
        <v>651</v>
      </c>
      <c r="I1392" s="832" t="s">
        <v>1147</v>
      </c>
      <c r="J1392" s="832" t="s">
        <v>1148</v>
      </c>
      <c r="K1392" s="832" t="s">
        <v>1149</v>
      </c>
      <c r="L1392" s="835">
        <v>170.52</v>
      </c>
      <c r="M1392" s="835">
        <v>170.52</v>
      </c>
      <c r="N1392" s="832">
        <v>1</v>
      </c>
      <c r="O1392" s="836">
        <v>0.5</v>
      </c>
      <c r="P1392" s="835">
        <v>170.52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13</v>
      </c>
      <c r="B1393" s="832" t="s">
        <v>1257</v>
      </c>
      <c r="C1393" s="832" t="s">
        <v>1267</v>
      </c>
      <c r="D1393" s="833" t="s">
        <v>2505</v>
      </c>
      <c r="E1393" s="834" t="s">
        <v>1281</v>
      </c>
      <c r="F1393" s="832" t="s">
        <v>1258</v>
      </c>
      <c r="G1393" s="832" t="s">
        <v>1328</v>
      </c>
      <c r="H1393" s="832" t="s">
        <v>651</v>
      </c>
      <c r="I1393" s="832" t="s">
        <v>1912</v>
      </c>
      <c r="J1393" s="832" t="s">
        <v>1148</v>
      </c>
      <c r="K1393" s="832" t="s">
        <v>1913</v>
      </c>
      <c r="L1393" s="835">
        <v>272.83</v>
      </c>
      <c r="M1393" s="835">
        <v>545.66</v>
      </c>
      <c r="N1393" s="832">
        <v>2</v>
      </c>
      <c r="O1393" s="836">
        <v>1</v>
      </c>
      <c r="P1393" s="835">
        <v>272.83</v>
      </c>
      <c r="Q1393" s="837">
        <v>0.5</v>
      </c>
      <c r="R1393" s="832">
        <v>1</v>
      </c>
      <c r="S1393" s="837">
        <v>0.5</v>
      </c>
      <c r="T1393" s="836">
        <v>0.5</v>
      </c>
      <c r="U1393" s="838">
        <v>0.5</v>
      </c>
    </row>
    <row r="1394" spans="1:21" ht="14.4" customHeight="1" x14ac:dyDescent="0.3">
      <c r="A1394" s="831">
        <v>13</v>
      </c>
      <c r="B1394" s="832" t="s">
        <v>1257</v>
      </c>
      <c r="C1394" s="832" t="s">
        <v>1267</v>
      </c>
      <c r="D1394" s="833" t="s">
        <v>2505</v>
      </c>
      <c r="E1394" s="834" t="s">
        <v>1281</v>
      </c>
      <c r="F1394" s="832" t="s">
        <v>1258</v>
      </c>
      <c r="G1394" s="832" t="s">
        <v>1328</v>
      </c>
      <c r="H1394" s="832" t="s">
        <v>586</v>
      </c>
      <c r="I1394" s="832" t="s">
        <v>2379</v>
      </c>
      <c r="J1394" s="832" t="s">
        <v>1582</v>
      </c>
      <c r="K1394" s="832" t="s">
        <v>1389</v>
      </c>
      <c r="L1394" s="835">
        <v>238.72</v>
      </c>
      <c r="M1394" s="835">
        <v>716.16</v>
      </c>
      <c r="N1394" s="832">
        <v>3</v>
      </c>
      <c r="O1394" s="836">
        <v>1.5</v>
      </c>
      <c r="P1394" s="835">
        <v>477.44</v>
      </c>
      <c r="Q1394" s="837">
        <v>0.66666666666666674</v>
      </c>
      <c r="R1394" s="832">
        <v>2</v>
      </c>
      <c r="S1394" s="837">
        <v>0.66666666666666663</v>
      </c>
      <c r="T1394" s="836">
        <v>1</v>
      </c>
      <c r="U1394" s="838">
        <v>0.66666666666666663</v>
      </c>
    </row>
    <row r="1395" spans="1:21" ht="14.4" customHeight="1" x14ac:dyDescent="0.3">
      <c r="A1395" s="831">
        <v>13</v>
      </c>
      <c r="B1395" s="832" t="s">
        <v>1257</v>
      </c>
      <c r="C1395" s="832" t="s">
        <v>1267</v>
      </c>
      <c r="D1395" s="833" t="s">
        <v>2505</v>
      </c>
      <c r="E1395" s="834" t="s">
        <v>1281</v>
      </c>
      <c r="F1395" s="832" t="s">
        <v>1258</v>
      </c>
      <c r="G1395" s="832" t="s">
        <v>1442</v>
      </c>
      <c r="H1395" s="832" t="s">
        <v>586</v>
      </c>
      <c r="I1395" s="832" t="s">
        <v>1443</v>
      </c>
      <c r="J1395" s="832" t="s">
        <v>1444</v>
      </c>
      <c r="K1395" s="832" t="s">
        <v>1445</v>
      </c>
      <c r="L1395" s="835">
        <v>58.86</v>
      </c>
      <c r="M1395" s="835">
        <v>176.57999999999998</v>
      </c>
      <c r="N1395" s="832">
        <v>3</v>
      </c>
      <c r="O1395" s="836">
        <v>3</v>
      </c>
      <c r="P1395" s="835">
        <v>176.57999999999998</v>
      </c>
      <c r="Q1395" s="837">
        <v>1</v>
      </c>
      <c r="R1395" s="832">
        <v>3</v>
      </c>
      <c r="S1395" s="837">
        <v>1</v>
      </c>
      <c r="T1395" s="836">
        <v>3</v>
      </c>
      <c r="U1395" s="838">
        <v>1</v>
      </c>
    </row>
    <row r="1396" spans="1:21" ht="14.4" customHeight="1" x14ac:dyDescent="0.3">
      <c r="A1396" s="831">
        <v>13</v>
      </c>
      <c r="B1396" s="832" t="s">
        <v>1257</v>
      </c>
      <c r="C1396" s="832" t="s">
        <v>1267</v>
      </c>
      <c r="D1396" s="833" t="s">
        <v>2505</v>
      </c>
      <c r="E1396" s="834" t="s">
        <v>1281</v>
      </c>
      <c r="F1396" s="832" t="s">
        <v>1258</v>
      </c>
      <c r="G1396" s="832" t="s">
        <v>1334</v>
      </c>
      <c r="H1396" s="832" t="s">
        <v>586</v>
      </c>
      <c r="I1396" s="832" t="s">
        <v>1335</v>
      </c>
      <c r="J1396" s="832" t="s">
        <v>1336</v>
      </c>
      <c r="K1396" s="832" t="s">
        <v>659</v>
      </c>
      <c r="L1396" s="835">
        <v>75.819999999999993</v>
      </c>
      <c r="M1396" s="835">
        <v>379.09999999999997</v>
      </c>
      <c r="N1396" s="832">
        <v>5</v>
      </c>
      <c r="O1396" s="836">
        <v>5</v>
      </c>
      <c r="P1396" s="835">
        <v>75.819999999999993</v>
      </c>
      <c r="Q1396" s="837">
        <v>0.2</v>
      </c>
      <c r="R1396" s="832">
        <v>1</v>
      </c>
      <c r="S1396" s="837">
        <v>0.2</v>
      </c>
      <c r="T1396" s="836">
        <v>1</v>
      </c>
      <c r="U1396" s="838">
        <v>0.2</v>
      </c>
    </row>
    <row r="1397" spans="1:21" ht="14.4" customHeight="1" x14ac:dyDescent="0.3">
      <c r="A1397" s="831">
        <v>13</v>
      </c>
      <c r="B1397" s="832" t="s">
        <v>1257</v>
      </c>
      <c r="C1397" s="832" t="s">
        <v>1267</v>
      </c>
      <c r="D1397" s="833" t="s">
        <v>2505</v>
      </c>
      <c r="E1397" s="834" t="s">
        <v>1281</v>
      </c>
      <c r="F1397" s="832" t="s">
        <v>1258</v>
      </c>
      <c r="G1397" s="832" t="s">
        <v>1342</v>
      </c>
      <c r="H1397" s="832" t="s">
        <v>586</v>
      </c>
      <c r="I1397" s="832" t="s">
        <v>1446</v>
      </c>
      <c r="J1397" s="832" t="s">
        <v>1351</v>
      </c>
      <c r="K1397" s="832" t="s">
        <v>1447</v>
      </c>
      <c r="L1397" s="835">
        <v>29.39</v>
      </c>
      <c r="M1397" s="835">
        <v>29.39</v>
      </c>
      <c r="N1397" s="832">
        <v>1</v>
      </c>
      <c r="O1397" s="836">
        <v>1</v>
      </c>
      <c r="P1397" s="835">
        <v>29.39</v>
      </c>
      <c r="Q1397" s="837">
        <v>1</v>
      </c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13</v>
      </c>
      <c r="B1398" s="832" t="s">
        <v>1257</v>
      </c>
      <c r="C1398" s="832" t="s">
        <v>1267</v>
      </c>
      <c r="D1398" s="833" t="s">
        <v>2505</v>
      </c>
      <c r="E1398" s="834" t="s">
        <v>1281</v>
      </c>
      <c r="F1398" s="832" t="s">
        <v>1258</v>
      </c>
      <c r="G1398" s="832" t="s">
        <v>1342</v>
      </c>
      <c r="H1398" s="832" t="s">
        <v>586</v>
      </c>
      <c r="I1398" s="832" t="s">
        <v>1350</v>
      </c>
      <c r="J1398" s="832" t="s">
        <v>1351</v>
      </c>
      <c r="K1398" s="832" t="s">
        <v>1352</v>
      </c>
      <c r="L1398" s="835">
        <v>11.75</v>
      </c>
      <c r="M1398" s="835">
        <v>11.75</v>
      </c>
      <c r="N1398" s="832">
        <v>1</v>
      </c>
      <c r="O1398" s="836">
        <v>0.5</v>
      </c>
      <c r="P1398" s="835">
        <v>11.75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13</v>
      </c>
      <c r="B1399" s="832" t="s">
        <v>1257</v>
      </c>
      <c r="C1399" s="832" t="s">
        <v>1267</v>
      </c>
      <c r="D1399" s="833" t="s">
        <v>2505</v>
      </c>
      <c r="E1399" s="834" t="s">
        <v>1281</v>
      </c>
      <c r="F1399" s="832" t="s">
        <v>1258</v>
      </c>
      <c r="G1399" s="832" t="s">
        <v>1342</v>
      </c>
      <c r="H1399" s="832" t="s">
        <v>586</v>
      </c>
      <c r="I1399" s="832" t="s">
        <v>1452</v>
      </c>
      <c r="J1399" s="832" t="s">
        <v>1351</v>
      </c>
      <c r="K1399" s="832" t="s">
        <v>1453</v>
      </c>
      <c r="L1399" s="835">
        <v>23.51</v>
      </c>
      <c r="M1399" s="835">
        <v>94.04</v>
      </c>
      <c r="N1399" s="832">
        <v>4</v>
      </c>
      <c r="O1399" s="836">
        <v>2.5</v>
      </c>
      <c r="P1399" s="835">
        <v>70.53</v>
      </c>
      <c r="Q1399" s="837">
        <v>0.75</v>
      </c>
      <c r="R1399" s="832">
        <v>3</v>
      </c>
      <c r="S1399" s="837">
        <v>0.75</v>
      </c>
      <c r="T1399" s="836">
        <v>2</v>
      </c>
      <c r="U1399" s="838">
        <v>0.8</v>
      </c>
    </row>
    <row r="1400" spans="1:21" ht="14.4" customHeight="1" x14ac:dyDescent="0.3">
      <c r="A1400" s="831">
        <v>13</v>
      </c>
      <c r="B1400" s="832" t="s">
        <v>1257</v>
      </c>
      <c r="C1400" s="832" t="s">
        <v>1267</v>
      </c>
      <c r="D1400" s="833" t="s">
        <v>2505</v>
      </c>
      <c r="E1400" s="834" t="s">
        <v>1281</v>
      </c>
      <c r="F1400" s="832" t="s">
        <v>1258</v>
      </c>
      <c r="G1400" s="832" t="s">
        <v>1360</v>
      </c>
      <c r="H1400" s="832" t="s">
        <v>586</v>
      </c>
      <c r="I1400" s="832" t="s">
        <v>1361</v>
      </c>
      <c r="J1400" s="832" t="s">
        <v>679</v>
      </c>
      <c r="K1400" s="832" t="s">
        <v>1362</v>
      </c>
      <c r="L1400" s="835">
        <v>85.15</v>
      </c>
      <c r="M1400" s="835">
        <v>85.15</v>
      </c>
      <c r="N1400" s="832">
        <v>1</v>
      </c>
      <c r="O1400" s="836">
        <v>1</v>
      </c>
      <c r="P1400" s="835">
        <v>85.15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13</v>
      </c>
      <c r="B1401" s="832" t="s">
        <v>1257</v>
      </c>
      <c r="C1401" s="832" t="s">
        <v>1267</v>
      </c>
      <c r="D1401" s="833" t="s">
        <v>2505</v>
      </c>
      <c r="E1401" s="834" t="s">
        <v>1281</v>
      </c>
      <c r="F1401" s="832" t="s">
        <v>1258</v>
      </c>
      <c r="G1401" s="832" t="s">
        <v>1360</v>
      </c>
      <c r="H1401" s="832" t="s">
        <v>586</v>
      </c>
      <c r="I1401" s="832" t="s">
        <v>1363</v>
      </c>
      <c r="J1401" s="832" t="s">
        <v>840</v>
      </c>
      <c r="K1401" s="832" t="s">
        <v>1364</v>
      </c>
      <c r="L1401" s="835">
        <v>147.85</v>
      </c>
      <c r="M1401" s="835">
        <v>13306.500000000016</v>
      </c>
      <c r="N1401" s="832">
        <v>90</v>
      </c>
      <c r="O1401" s="836">
        <v>82.5</v>
      </c>
      <c r="P1401" s="835">
        <v>12123.700000000017</v>
      </c>
      <c r="Q1401" s="837">
        <v>0.91111111111111132</v>
      </c>
      <c r="R1401" s="832">
        <v>82</v>
      </c>
      <c r="S1401" s="837">
        <v>0.91111111111111109</v>
      </c>
      <c r="T1401" s="836">
        <v>74.5</v>
      </c>
      <c r="U1401" s="838">
        <v>0.90303030303030307</v>
      </c>
    </row>
    <row r="1402" spans="1:21" ht="14.4" customHeight="1" x14ac:dyDescent="0.3">
      <c r="A1402" s="831">
        <v>13</v>
      </c>
      <c r="B1402" s="832" t="s">
        <v>1257</v>
      </c>
      <c r="C1402" s="832" t="s">
        <v>1267</v>
      </c>
      <c r="D1402" s="833" t="s">
        <v>2505</v>
      </c>
      <c r="E1402" s="834" t="s">
        <v>1281</v>
      </c>
      <c r="F1402" s="832" t="s">
        <v>1258</v>
      </c>
      <c r="G1402" s="832" t="s">
        <v>1365</v>
      </c>
      <c r="H1402" s="832" t="s">
        <v>586</v>
      </c>
      <c r="I1402" s="832" t="s">
        <v>1369</v>
      </c>
      <c r="J1402" s="832" t="s">
        <v>804</v>
      </c>
      <c r="K1402" s="832" t="s">
        <v>805</v>
      </c>
      <c r="L1402" s="835">
        <v>42.05</v>
      </c>
      <c r="M1402" s="835">
        <v>841.00000000000011</v>
      </c>
      <c r="N1402" s="832">
        <v>20</v>
      </c>
      <c r="O1402" s="836">
        <v>19.5</v>
      </c>
      <c r="P1402" s="835">
        <v>504.60000000000008</v>
      </c>
      <c r="Q1402" s="837">
        <v>0.6</v>
      </c>
      <c r="R1402" s="832">
        <v>12</v>
      </c>
      <c r="S1402" s="837">
        <v>0.6</v>
      </c>
      <c r="T1402" s="836">
        <v>12</v>
      </c>
      <c r="U1402" s="838">
        <v>0.61538461538461542</v>
      </c>
    </row>
    <row r="1403" spans="1:21" ht="14.4" customHeight="1" x14ac:dyDescent="0.3">
      <c r="A1403" s="831">
        <v>13</v>
      </c>
      <c r="B1403" s="832" t="s">
        <v>1257</v>
      </c>
      <c r="C1403" s="832" t="s">
        <v>1267</v>
      </c>
      <c r="D1403" s="833" t="s">
        <v>2505</v>
      </c>
      <c r="E1403" s="834" t="s">
        <v>1281</v>
      </c>
      <c r="F1403" s="832" t="s">
        <v>1258</v>
      </c>
      <c r="G1403" s="832" t="s">
        <v>1370</v>
      </c>
      <c r="H1403" s="832" t="s">
        <v>586</v>
      </c>
      <c r="I1403" s="832" t="s">
        <v>2467</v>
      </c>
      <c r="J1403" s="832" t="s">
        <v>676</v>
      </c>
      <c r="K1403" s="832" t="s">
        <v>1372</v>
      </c>
      <c r="L1403" s="835">
        <v>182.22</v>
      </c>
      <c r="M1403" s="835">
        <v>182.22</v>
      </c>
      <c r="N1403" s="832">
        <v>1</v>
      </c>
      <c r="O1403" s="836">
        <v>0.5</v>
      </c>
      <c r="P1403" s="835">
        <v>182.22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13</v>
      </c>
      <c r="B1404" s="832" t="s">
        <v>1257</v>
      </c>
      <c r="C1404" s="832" t="s">
        <v>1267</v>
      </c>
      <c r="D1404" s="833" t="s">
        <v>2505</v>
      </c>
      <c r="E1404" s="834" t="s">
        <v>1281</v>
      </c>
      <c r="F1404" s="832" t="s">
        <v>1258</v>
      </c>
      <c r="G1404" s="832" t="s">
        <v>1377</v>
      </c>
      <c r="H1404" s="832" t="s">
        <v>586</v>
      </c>
      <c r="I1404" s="832" t="s">
        <v>1380</v>
      </c>
      <c r="J1404" s="832" t="s">
        <v>705</v>
      </c>
      <c r="K1404" s="832" t="s">
        <v>1381</v>
      </c>
      <c r="L1404" s="835">
        <v>159.16999999999999</v>
      </c>
      <c r="M1404" s="835">
        <v>477.51</v>
      </c>
      <c r="N1404" s="832">
        <v>3</v>
      </c>
      <c r="O1404" s="836">
        <v>2</v>
      </c>
      <c r="P1404" s="835">
        <v>477.51</v>
      </c>
      <c r="Q1404" s="837">
        <v>1</v>
      </c>
      <c r="R1404" s="832">
        <v>3</v>
      </c>
      <c r="S1404" s="837">
        <v>1</v>
      </c>
      <c r="T1404" s="836">
        <v>2</v>
      </c>
      <c r="U1404" s="838">
        <v>1</v>
      </c>
    </row>
    <row r="1405" spans="1:21" ht="14.4" customHeight="1" x14ac:dyDescent="0.3">
      <c r="A1405" s="831">
        <v>13</v>
      </c>
      <c r="B1405" s="832" t="s">
        <v>1257</v>
      </c>
      <c r="C1405" s="832" t="s">
        <v>1267</v>
      </c>
      <c r="D1405" s="833" t="s">
        <v>2505</v>
      </c>
      <c r="E1405" s="834" t="s">
        <v>1281</v>
      </c>
      <c r="F1405" s="832" t="s">
        <v>1258</v>
      </c>
      <c r="G1405" s="832" t="s">
        <v>1462</v>
      </c>
      <c r="H1405" s="832" t="s">
        <v>586</v>
      </c>
      <c r="I1405" s="832" t="s">
        <v>1921</v>
      </c>
      <c r="J1405" s="832" t="s">
        <v>1464</v>
      </c>
      <c r="K1405" s="832" t="s">
        <v>1465</v>
      </c>
      <c r="L1405" s="835">
        <v>140.96</v>
      </c>
      <c r="M1405" s="835">
        <v>1268.6400000000001</v>
      </c>
      <c r="N1405" s="832">
        <v>9</v>
      </c>
      <c r="O1405" s="836">
        <v>9</v>
      </c>
      <c r="P1405" s="835">
        <v>1268.6400000000001</v>
      </c>
      <c r="Q1405" s="837">
        <v>1</v>
      </c>
      <c r="R1405" s="832">
        <v>9</v>
      </c>
      <c r="S1405" s="837">
        <v>1</v>
      </c>
      <c r="T1405" s="836">
        <v>9</v>
      </c>
      <c r="U1405" s="838">
        <v>1</v>
      </c>
    </row>
    <row r="1406" spans="1:21" ht="14.4" customHeight="1" x14ac:dyDescent="0.3">
      <c r="A1406" s="831">
        <v>13</v>
      </c>
      <c r="B1406" s="832" t="s">
        <v>1257</v>
      </c>
      <c r="C1406" s="832" t="s">
        <v>1267</v>
      </c>
      <c r="D1406" s="833" t="s">
        <v>2505</v>
      </c>
      <c r="E1406" s="834" t="s">
        <v>1281</v>
      </c>
      <c r="F1406" s="832" t="s">
        <v>1258</v>
      </c>
      <c r="G1406" s="832" t="s">
        <v>1382</v>
      </c>
      <c r="H1406" s="832" t="s">
        <v>586</v>
      </c>
      <c r="I1406" s="832" t="s">
        <v>1383</v>
      </c>
      <c r="J1406" s="832" t="s">
        <v>1384</v>
      </c>
      <c r="K1406" s="832" t="s">
        <v>1385</v>
      </c>
      <c r="L1406" s="835">
        <v>121.07</v>
      </c>
      <c r="M1406" s="835">
        <v>1937.1199999999997</v>
      </c>
      <c r="N1406" s="832">
        <v>16</v>
      </c>
      <c r="O1406" s="836">
        <v>7.5</v>
      </c>
      <c r="P1406" s="835">
        <v>1452.8399999999997</v>
      </c>
      <c r="Q1406" s="837">
        <v>0.75</v>
      </c>
      <c r="R1406" s="832">
        <v>12</v>
      </c>
      <c r="S1406" s="837">
        <v>0.75</v>
      </c>
      <c r="T1406" s="836">
        <v>6</v>
      </c>
      <c r="U1406" s="838">
        <v>0.8</v>
      </c>
    </row>
    <row r="1407" spans="1:21" ht="14.4" customHeight="1" x14ac:dyDescent="0.3">
      <c r="A1407" s="831">
        <v>13</v>
      </c>
      <c r="B1407" s="832" t="s">
        <v>1257</v>
      </c>
      <c r="C1407" s="832" t="s">
        <v>1267</v>
      </c>
      <c r="D1407" s="833" t="s">
        <v>2505</v>
      </c>
      <c r="E1407" s="834" t="s">
        <v>1281</v>
      </c>
      <c r="F1407" s="832" t="s">
        <v>1258</v>
      </c>
      <c r="G1407" s="832" t="s">
        <v>1386</v>
      </c>
      <c r="H1407" s="832" t="s">
        <v>586</v>
      </c>
      <c r="I1407" s="832" t="s">
        <v>1387</v>
      </c>
      <c r="J1407" s="832" t="s">
        <v>1388</v>
      </c>
      <c r="K1407" s="832" t="s">
        <v>1389</v>
      </c>
      <c r="L1407" s="835">
        <v>111.72</v>
      </c>
      <c r="M1407" s="835">
        <v>223.44</v>
      </c>
      <c r="N1407" s="832">
        <v>2</v>
      </c>
      <c r="O1407" s="836">
        <v>1</v>
      </c>
      <c r="P1407" s="835">
        <v>223.44</v>
      </c>
      <c r="Q1407" s="837">
        <v>1</v>
      </c>
      <c r="R1407" s="832">
        <v>2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13</v>
      </c>
      <c r="B1408" s="832" t="s">
        <v>1257</v>
      </c>
      <c r="C1408" s="832" t="s">
        <v>1267</v>
      </c>
      <c r="D1408" s="833" t="s">
        <v>2505</v>
      </c>
      <c r="E1408" s="834" t="s">
        <v>1281</v>
      </c>
      <c r="F1408" s="832" t="s">
        <v>1258</v>
      </c>
      <c r="G1408" s="832" t="s">
        <v>1386</v>
      </c>
      <c r="H1408" s="832" t="s">
        <v>586</v>
      </c>
      <c r="I1408" s="832" t="s">
        <v>2111</v>
      </c>
      <c r="J1408" s="832" t="s">
        <v>1388</v>
      </c>
      <c r="K1408" s="832" t="s">
        <v>2112</v>
      </c>
      <c r="L1408" s="835">
        <v>131.66999999999999</v>
      </c>
      <c r="M1408" s="835">
        <v>131.66999999999999</v>
      </c>
      <c r="N1408" s="832">
        <v>1</v>
      </c>
      <c r="O1408" s="836">
        <v>1</v>
      </c>
      <c r="P1408" s="835">
        <v>131.66999999999999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13</v>
      </c>
      <c r="B1409" s="832" t="s">
        <v>1257</v>
      </c>
      <c r="C1409" s="832" t="s">
        <v>1267</v>
      </c>
      <c r="D1409" s="833" t="s">
        <v>2505</v>
      </c>
      <c r="E1409" s="834" t="s">
        <v>1281</v>
      </c>
      <c r="F1409" s="832" t="s">
        <v>1258</v>
      </c>
      <c r="G1409" s="832" t="s">
        <v>1840</v>
      </c>
      <c r="H1409" s="832" t="s">
        <v>586</v>
      </c>
      <c r="I1409" s="832" t="s">
        <v>1841</v>
      </c>
      <c r="J1409" s="832" t="s">
        <v>1842</v>
      </c>
      <c r="K1409" s="832" t="s">
        <v>1843</v>
      </c>
      <c r="L1409" s="835">
        <v>132.97999999999999</v>
      </c>
      <c r="M1409" s="835">
        <v>664.9</v>
      </c>
      <c r="N1409" s="832">
        <v>5</v>
      </c>
      <c r="O1409" s="836">
        <v>4</v>
      </c>
      <c r="P1409" s="835">
        <v>531.91999999999996</v>
      </c>
      <c r="Q1409" s="837">
        <v>0.79999999999999993</v>
      </c>
      <c r="R1409" s="832">
        <v>4</v>
      </c>
      <c r="S1409" s="837">
        <v>0.8</v>
      </c>
      <c r="T1409" s="836">
        <v>3</v>
      </c>
      <c r="U1409" s="838">
        <v>0.75</v>
      </c>
    </row>
    <row r="1410" spans="1:21" ht="14.4" customHeight="1" x14ac:dyDescent="0.3">
      <c r="A1410" s="831">
        <v>13</v>
      </c>
      <c r="B1410" s="832" t="s">
        <v>1257</v>
      </c>
      <c r="C1410" s="832" t="s">
        <v>1267</v>
      </c>
      <c r="D1410" s="833" t="s">
        <v>2505</v>
      </c>
      <c r="E1410" s="834" t="s">
        <v>1281</v>
      </c>
      <c r="F1410" s="832" t="s">
        <v>1258</v>
      </c>
      <c r="G1410" s="832" t="s">
        <v>1390</v>
      </c>
      <c r="H1410" s="832" t="s">
        <v>586</v>
      </c>
      <c r="I1410" s="832" t="s">
        <v>1606</v>
      </c>
      <c r="J1410" s="832" t="s">
        <v>1392</v>
      </c>
      <c r="K1410" s="832" t="s">
        <v>1607</v>
      </c>
      <c r="L1410" s="835">
        <v>38.5</v>
      </c>
      <c r="M1410" s="835">
        <v>77</v>
      </c>
      <c r="N1410" s="832">
        <v>2</v>
      </c>
      <c r="O1410" s="836">
        <v>0.5</v>
      </c>
      <c r="P1410" s="835">
        <v>77</v>
      </c>
      <c r="Q1410" s="837">
        <v>1</v>
      </c>
      <c r="R1410" s="832">
        <v>2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13</v>
      </c>
      <c r="B1411" s="832" t="s">
        <v>1257</v>
      </c>
      <c r="C1411" s="832" t="s">
        <v>1267</v>
      </c>
      <c r="D1411" s="833" t="s">
        <v>2505</v>
      </c>
      <c r="E1411" s="834" t="s">
        <v>1281</v>
      </c>
      <c r="F1411" s="832" t="s">
        <v>1258</v>
      </c>
      <c r="G1411" s="832" t="s">
        <v>1390</v>
      </c>
      <c r="H1411" s="832" t="s">
        <v>586</v>
      </c>
      <c r="I1411" s="832" t="s">
        <v>1391</v>
      </c>
      <c r="J1411" s="832" t="s">
        <v>1392</v>
      </c>
      <c r="K1411" s="832" t="s">
        <v>1393</v>
      </c>
      <c r="L1411" s="835">
        <v>73.989999999999995</v>
      </c>
      <c r="M1411" s="835">
        <v>73.989999999999995</v>
      </c>
      <c r="N1411" s="832">
        <v>1</v>
      </c>
      <c r="O1411" s="836">
        <v>1</v>
      </c>
      <c r="P1411" s="835">
        <v>73.989999999999995</v>
      </c>
      <c r="Q1411" s="837">
        <v>1</v>
      </c>
      <c r="R1411" s="832">
        <v>1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13</v>
      </c>
      <c r="B1412" s="832" t="s">
        <v>1257</v>
      </c>
      <c r="C1412" s="832" t="s">
        <v>1267</v>
      </c>
      <c r="D1412" s="833" t="s">
        <v>2505</v>
      </c>
      <c r="E1412" s="834" t="s">
        <v>1281</v>
      </c>
      <c r="F1412" s="832" t="s">
        <v>1258</v>
      </c>
      <c r="G1412" s="832" t="s">
        <v>1390</v>
      </c>
      <c r="H1412" s="832" t="s">
        <v>586</v>
      </c>
      <c r="I1412" s="832" t="s">
        <v>2258</v>
      </c>
      <c r="J1412" s="832" t="s">
        <v>1392</v>
      </c>
      <c r="K1412" s="832" t="s">
        <v>1393</v>
      </c>
      <c r="L1412" s="835">
        <v>73.989999999999995</v>
      </c>
      <c r="M1412" s="835">
        <v>221.96999999999997</v>
      </c>
      <c r="N1412" s="832">
        <v>3</v>
      </c>
      <c r="O1412" s="836">
        <v>2</v>
      </c>
      <c r="P1412" s="835">
        <v>73.989999999999995</v>
      </c>
      <c r="Q1412" s="837">
        <v>0.33333333333333337</v>
      </c>
      <c r="R1412" s="832">
        <v>1</v>
      </c>
      <c r="S1412" s="837">
        <v>0.33333333333333331</v>
      </c>
      <c r="T1412" s="836">
        <v>1</v>
      </c>
      <c r="U1412" s="838">
        <v>0.5</v>
      </c>
    </row>
    <row r="1413" spans="1:21" ht="14.4" customHeight="1" x14ac:dyDescent="0.3">
      <c r="A1413" s="831">
        <v>13</v>
      </c>
      <c r="B1413" s="832" t="s">
        <v>1257</v>
      </c>
      <c r="C1413" s="832" t="s">
        <v>1267</v>
      </c>
      <c r="D1413" s="833" t="s">
        <v>2505</v>
      </c>
      <c r="E1413" s="834" t="s">
        <v>1281</v>
      </c>
      <c r="F1413" s="832" t="s">
        <v>1258</v>
      </c>
      <c r="G1413" s="832" t="s">
        <v>1800</v>
      </c>
      <c r="H1413" s="832" t="s">
        <v>586</v>
      </c>
      <c r="I1413" s="832" t="s">
        <v>1847</v>
      </c>
      <c r="J1413" s="832" t="s">
        <v>1802</v>
      </c>
      <c r="K1413" s="832" t="s">
        <v>1355</v>
      </c>
      <c r="L1413" s="835">
        <v>58.77</v>
      </c>
      <c r="M1413" s="835">
        <v>58.77</v>
      </c>
      <c r="N1413" s="832">
        <v>1</v>
      </c>
      <c r="O1413" s="836">
        <v>0.5</v>
      </c>
      <c r="P1413" s="835">
        <v>58.77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13</v>
      </c>
      <c r="B1414" s="832" t="s">
        <v>1257</v>
      </c>
      <c r="C1414" s="832" t="s">
        <v>1267</v>
      </c>
      <c r="D1414" s="833" t="s">
        <v>2505</v>
      </c>
      <c r="E1414" s="834" t="s">
        <v>1281</v>
      </c>
      <c r="F1414" s="832" t="s">
        <v>1258</v>
      </c>
      <c r="G1414" s="832" t="s">
        <v>1394</v>
      </c>
      <c r="H1414" s="832" t="s">
        <v>651</v>
      </c>
      <c r="I1414" s="832" t="s">
        <v>1395</v>
      </c>
      <c r="J1414" s="832" t="s">
        <v>1396</v>
      </c>
      <c r="K1414" s="832" t="s">
        <v>1397</v>
      </c>
      <c r="L1414" s="835">
        <v>141.25</v>
      </c>
      <c r="M1414" s="835">
        <v>3672.5</v>
      </c>
      <c r="N1414" s="832">
        <v>26</v>
      </c>
      <c r="O1414" s="836">
        <v>15.5</v>
      </c>
      <c r="P1414" s="835">
        <v>2401.25</v>
      </c>
      <c r="Q1414" s="837">
        <v>0.65384615384615385</v>
      </c>
      <c r="R1414" s="832">
        <v>17</v>
      </c>
      <c r="S1414" s="837">
        <v>0.65384615384615385</v>
      </c>
      <c r="T1414" s="836">
        <v>9</v>
      </c>
      <c r="U1414" s="838">
        <v>0.58064516129032262</v>
      </c>
    </row>
    <row r="1415" spans="1:21" ht="14.4" customHeight="1" x14ac:dyDescent="0.3">
      <c r="A1415" s="831">
        <v>13</v>
      </c>
      <c r="B1415" s="832" t="s">
        <v>1257</v>
      </c>
      <c r="C1415" s="832" t="s">
        <v>1267</v>
      </c>
      <c r="D1415" s="833" t="s">
        <v>2505</v>
      </c>
      <c r="E1415" s="834" t="s">
        <v>1281</v>
      </c>
      <c r="F1415" s="832" t="s">
        <v>1258</v>
      </c>
      <c r="G1415" s="832" t="s">
        <v>1402</v>
      </c>
      <c r="H1415" s="832" t="s">
        <v>586</v>
      </c>
      <c r="I1415" s="832" t="s">
        <v>1503</v>
      </c>
      <c r="J1415" s="832" t="s">
        <v>745</v>
      </c>
      <c r="K1415" s="832" t="s">
        <v>1504</v>
      </c>
      <c r="L1415" s="835">
        <v>16.12</v>
      </c>
      <c r="M1415" s="835">
        <v>16.12</v>
      </c>
      <c r="N1415" s="832">
        <v>1</v>
      </c>
      <c r="O1415" s="836">
        <v>1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13</v>
      </c>
      <c r="B1416" s="832" t="s">
        <v>1257</v>
      </c>
      <c r="C1416" s="832" t="s">
        <v>1267</v>
      </c>
      <c r="D1416" s="833" t="s">
        <v>2505</v>
      </c>
      <c r="E1416" s="834" t="s">
        <v>1281</v>
      </c>
      <c r="F1416" s="832" t="s">
        <v>1258</v>
      </c>
      <c r="G1416" s="832" t="s">
        <v>1402</v>
      </c>
      <c r="H1416" s="832" t="s">
        <v>586</v>
      </c>
      <c r="I1416" s="832" t="s">
        <v>2242</v>
      </c>
      <c r="J1416" s="832" t="s">
        <v>745</v>
      </c>
      <c r="K1416" s="832" t="s">
        <v>1506</v>
      </c>
      <c r="L1416" s="835">
        <v>103.67</v>
      </c>
      <c r="M1416" s="835">
        <v>207.34</v>
      </c>
      <c r="N1416" s="832">
        <v>2</v>
      </c>
      <c r="O1416" s="836">
        <v>1</v>
      </c>
      <c r="P1416" s="835">
        <v>207.34</v>
      </c>
      <c r="Q1416" s="837">
        <v>1</v>
      </c>
      <c r="R1416" s="832">
        <v>2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13</v>
      </c>
      <c r="B1417" s="832" t="s">
        <v>1257</v>
      </c>
      <c r="C1417" s="832" t="s">
        <v>1267</v>
      </c>
      <c r="D1417" s="833" t="s">
        <v>2505</v>
      </c>
      <c r="E1417" s="834" t="s">
        <v>1281</v>
      </c>
      <c r="F1417" s="832" t="s">
        <v>1258</v>
      </c>
      <c r="G1417" s="832" t="s">
        <v>1516</v>
      </c>
      <c r="H1417" s="832" t="s">
        <v>586</v>
      </c>
      <c r="I1417" s="832" t="s">
        <v>1520</v>
      </c>
      <c r="J1417" s="832" t="s">
        <v>1518</v>
      </c>
      <c r="K1417" s="832" t="s">
        <v>1521</v>
      </c>
      <c r="L1417" s="835">
        <v>87.67</v>
      </c>
      <c r="M1417" s="835">
        <v>87.67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13</v>
      </c>
      <c r="B1418" s="832" t="s">
        <v>1257</v>
      </c>
      <c r="C1418" s="832" t="s">
        <v>1267</v>
      </c>
      <c r="D1418" s="833" t="s">
        <v>2505</v>
      </c>
      <c r="E1418" s="834" t="s">
        <v>1281</v>
      </c>
      <c r="F1418" s="832" t="s">
        <v>1258</v>
      </c>
      <c r="G1418" s="832" t="s">
        <v>1522</v>
      </c>
      <c r="H1418" s="832" t="s">
        <v>586</v>
      </c>
      <c r="I1418" s="832" t="s">
        <v>1811</v>
      </c>
      <c r="J1418" s="832" t="s">
        <v>664</v>
      </c>
      <c r="K1418" s="832" t="s">
        <v>1812</v>
      </c>
      <c r="L1418" s="835">
        <v>0</v>
      </c>
      <c r="M1418" s="835">
        <v>0</v>
      </c>
      <c r="N1418" s="832">
        <v>1</v>
      </c>
      <c r="O1418" s="836">
        <v>0.5</v>
      </c>
      <c r="P1418" s="835">
        <v>0</v>
      </c>
      <c r="Q1418" s="837"/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13</v>
      </c>
      <c r="B1419" s="832" t="s">
        <v>1257</v>
      </c>
      <c r="C1419" s="832" t="s">
        <v>1267</v>
      </c>
      <c r="D1419" s="833" t="s">
        <v>2505</v>
      </c>
      <c r="E1419" s="834" t="s">
        <v>1281</v>
      </c>
      <c r="F1419" s="832" t="s">
        <v>1258</v>
      </c>
      <c r="G1419" s="832" t="s">
        <v>1522</v>
      </c>
      <c r="H1419" s="832" t="s">
        <v>586</v>
      </c>
      <c r="I1419" s="832" t="s">
        <v>1629</v>
      </c>
      <c r="J1419" s="832" t="s">
        <v>664</v>
      </c>
      <c r="K1419" s="832" t="s">
        <v>1630</v>
      </c>
      <c r="L1419" s="835">
        <v>0</v>
      </c>
      <c r="M1419" s="835">
        <v>0</v>
      </c>
      <c r="N1419" s="832">
        <v>17</v>
      </c>
      <c r="O1419" s="836">
        <v>12</v>
      </c>
      <c r="P1419" s="835">
        <v>0</v>
      </c>
      <c r="Q1419" s="837"/>
      <c r="R1419" s="832">
        <v>14</v>
      </c>
      <c r="S1419" s="837">
        <v>0.82352941176470584</v>
      </c>
      <c r="T1419" s="836">
        <v>10</v>
      </c>
      <c r="U1419" s="838">
        <v>0.83333333333333337</v>
      </c>
    </row>
    <row r="1420" spans="1:21" ht="14.4" customHeight="1" x14ac:dyDescent="0.3">
      <c r="A1420" s="831">
        <v>13</v>
      </c>
      <c r="B1420" s="832" t="s">
        <v>1257</v>
      </c>
      <c r="C1420" s="832" t="s">
        <v>1267</v>
      </c>
      <c r="D1420" s="833" t="s">
        <v>2505</v>
      </c>
      <c r="E1420" s="834" t="s">
        <v>1281</v>
      </c>
      <c r="F1420" s="832" t="s">
        <v>1258</v>
      </c>
      <c r="G1420" s="832" t="s">
        <v>1951</v>
      </c>
      <c r="H1420" s="832" t="s">
        <v>586</v>
      </c>
      <c r="I1420" s="832" t="s">
        <v>2468</v>
      </c>
      <c r="J1420" s="832" t="s">
        <v>1173</v>
      </c>
      <c r="K1420" s="832" t="s">
        <v>1171</v>
      </c>
      <c r="L1420" s="835">
        <v>1427.23</v>
      </c>
      <c r="M1420" s="835">
        <v>1427.23</v>
      </c>
      <c r="N1420" s="832">
        <v>1</v>
      </c>
      <c r="O1420" s="836">
        <v>0.5</v>
      </c>
      <c r="P1420" s="835">
        <v>1427.23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13</v>
      </c>
      <c r="B1421" s="832" t="s">
        <v>1257</v>
      </c>
      <c r="C1421" s="832" t="s">
        <v>1267</v>
      </c>
      <c r="D1421" s="833" t="s">
        <v>2505</v>
      </c>
      <c r="E1421" s="834" t="s">
        <v>1281</v>
      </c>
      <c r="F1421" s="832" t="s">
        <v>1258</v>
      </c>
      <c r="G1421" s="832" t="s">
        <v>1550</v>
      </c>
      <c r="H1421" s="832" t="s">
        <v>586</v>
      </c>
      <c r="I1421" s="832" t="s">
        <v>1551</v>
      </c>
      <c r="J1421" s="832" t="s">
        <v>1552</v>
      </c>
      <c r="K1421" s="832" t="s">
        <v>1553</v>
      </c>
      <c r="L1421" s="835">
        <v>75.819999999999993</v>
      </c>
      <c r="M1421" s="835">
        <v>75.819999999999993</v>
      </c>
      <c r="N1421" s="832">
        <v>1</v>
      </c>
      <c r="O1421" s="836">
        <v>0.5</v>
      </c>
      <c r="P1421" s="835">
        <v>75.819999999999993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13</v>
      </c>
      <c r="B1422" s="832" t="s">
        <v>1257</v>
      </c>
      <c r="C1422" s="832" t="s">
        <v>1267</v>
      </c>
      <c r="D1422" s="833" t="s">
        <v>2505</v>
      </c>
      <c r="E1422" s="834" t="s">
        <v>1281</v>
      </c>
      <c r="F1422" s="832" t="s">
        <v>1258</v>
      </c>
      <c r="G1422" s="832" t="s">
        <v>2135</v>
      </c>
      <c r="H1422" s="832" t="s">
        <v>586</v>
      </c>
      <c r="I1422" s="832" t="s">
        <v>2469</v>
      </c>
      <c r="J1422" s="832" t="s">
        <v>2470</v>
      </c>
      <c r="K1422" s="832" t="s">
        <v>2471</v>
      </c>
      <c r="L1422" s="835">
        <v>0</v>
      </c>
      <c r="M1422" s="835">
        <v>0</v>
      </c>
      <c r="N1422" s="832">
        <v>2</v>
      </c>
      <c r="O1422" s="836">
        <v>2</v>
      </c>
      <c r="P1422" s="835">
        <v>0</v>
      </c>
      <c r="Q1422" s="837"/>
      <c r="R1422" s="832">
        <v>1</v>
      </c>
      <c r="S1422" s="837">
        <v>0.5</v>
      </c>
      <c r="T1422" s="836">
        <v>1</v>
      </c>
      <c r="U1422" s="838">
        <v>0.5</v>
      </c>
    </row>
    <row r="1423" spans="1:21" ht="14.4" customHeight="1" x14ac:dyDescent="0.3">
      <c r="A1423" s="831">
        <v>13</v>
      </c>
      <c r="B1423" s="832" t="s">
        <v>1257</v>
      </c>
      <c r="C1423" s="832" t="s">
        <v>1267</v>
      </c>
      <c r="D1423" s="833" t="s">
        <v>2505</v>
      </c>
      <c r="E1423" s="834" t="s">
        <v>1281</v>
      </c>
      <c r="F1423" s="832" t="s">
        <v>1258</v>
      </c>
      <c r="G1423" s="832" t="s">
        <v>1420</v>
      </c>
      <c r="H1423" s="832" t="s">
        <v>651</v>
      </c>
      <c r="I1423" s="832" t="s">
        <v>1421</v>
      </c>
      <c r="J1423" s="832" t="s">
        <v>952</v>
      </c>
      <c r="K1423" s="832" t="s">
        <v>1422</v>
      </c>
      <c r="L1423" s="835">
        <v>154.36000000000001</v>
      </c>
      <c r="M1423" s="835">
        <v>2469.7600000000002</v>
      </c>
      <c r="N1423" s="832">
        <v>16</v>
      </c>
      <c r="O1423" s="836">
        <v>13.5</v>
      </c>
      <c r="P1423" s="835">
        <v>1543.6000000000004</v>
      </c>
      <c r="Q1423" s="837">
        <v>0.62500000000000011</v>
      </c>
      <c r="R1423" s="832">
        <v>10</v>
      </c>
      <c r="S1423" s="837">
        <v>0.625</v>
      </c>
      <c r="T1423" s="836">
        <v>7.5</v>
      </c>
      <c r="U1423" s="838">
        <v>0.55555555555555558</v>
      </c>
    </row>
    <row r="1424" spans="1:21" ht="14.4" customHeight="1" x14ac:dyDescent="0.3">
      <c r="A1424" s="831">
        <v>13</v>
      </c>
      <c r="B1424" s="832" t="s">
        <v>1257</v>
      </c>
      <c r="C1424" s="832" t="s">
        <v>1267</v>
      </c>
      <c r="D1424" s="833" t="s">
        <v>2505</v>
      </c>
      <c r="E1424" s="834" t="s">
        <v>1281</v>
      </c>
      <c r="F1424" s="832" t="s">
        <v>1258</v>
      </c>
      <c r="G1424" s="832" t="s">
        <v>1420</v>
      </c>
      <c r="H1424" s="832" t="s">
        <v>651</v>
      </c>
      <c r="I1424" s="832" t="s">
        <v>1423</v>
      </c>
      <c r="J1424" s="832" t="s">
        <v>1424</v>
      </c>
      <c r="K1424" s="832" t="s">
        <v>1425</v>
      </c>
      <c r="L1424" s="835">
        <v>75.73</v>
      </c>
      <c r="M1424" s="835">
        <v>1590.3300000000002</v>
      </c>
      <c r="N1424" s="832">
        <v>21</v>
      </c>
      <c r="O1424" s="836">
        <v>16</v>
      </c>
      <c r="P1424" s="835">
        <v>1514.6000000000001</v>
      </c>
      <c r="Q1424" s="837">
        <v>0.95238095238095233</v>
      </c>
      <c r="R1424" s="832">
        <v>20</v>
      </c>
      <c r="S1424" s="837">
        <v>0.95238095238095233</v>
      </c>
      <c r="T1424" s="836">
        <v>15</v>
      </c>
      <c r="U1424" s="838">
        <v>0.9375</v>
      </c>
    </row>
    <row r="1425" spans="1:21" ht="14.4" customHeight="1" x14ac:dyDescent="0.3">
      <c r="A1425" s="831">
        <v>13</v>
      </c>
      <c r="B1425" s="832" t="s">
        <v>1257</v>
      </c>
      <c r="C1425" s="832" t="s">
        <v>1267</v>
      </c>
      <c r="D1425" s="833" t="s">
        <v>2505</v>
      </c>
      <c r="E1425" s="834" t="s">
        <v>1281</v>
      </c>
      <c r="F1425" s="832" t="s">
        <v>1258</v>
      </c>
      <c r="G1425" s="832" t="s">
        <v>1420</v>
      </c>
      <c r="H1425" s="832" t="s">
        <v>586</v>
      </c>
      <c r="I1425" s="832" t="s">
        <v>1426</v>
      </c>
      <c r="J1425" s="832" t="s">
        <v>952</v>
      </c>
      <c r="K1425" s="832" t="s">
        <v>1422</v>
      </c>
      <c r="L1425" s="835">
        <v>154.36000000000001</v>
      </c>
      <c r="M1425" s="835">
        <v>308.72000000000003</v>
      </c>
      <c r="N1425" s="832">
        <v>2</v>
      </c>
      <c r="O1425" s="836">
        <v>2</v>
      </c>
      <c r="P1425" s="835">
        <v>308.72000000000003</v>
      </c>
      <c r="Q1425" s="837">
        <v>1</v>
      </c>
      <c r="R1425" s="832">
        <v>2</v>
      </c>
      <c r="S1425" s="837">
        <v>1</v>
      </c>
      <c r="T1425" s="836">
        <v>2</v>
      </c>
      <c r="U1425" s="838">
        <v>1</v>
      </c>
    </row>
    <row r="1426" spans="1:21" ht="14.4" customHeight="1" x14ac:dyDescent="0.3">
      <c r="A1426" s="831">
        <v>13</v>
      </c>
      <c r="B1426" s="832" t="s">
        <v>1257</v>
      </c>
      <c r="C1426" s="832" t="s">
        <v>1267</v>
      </c>
      <c r="D1426" s="833" t="s">
        <v>2505</v>
      </c>
      <c r="E1426" s="834" t="s">
        <v>1281</v>
      </c>
      <c r="F1426" s="832" t="s">
        <v>1258</v>
      </c>
      <c r="G1426" s="832" t="s">
        <v>1420</v>
      </c>
      <c r="H1426" s="832" t="s">
        <v>651</v>
      </c>
      <c r="I1426" s="832" t="s">
        <v>1140</v>
      </c>
      <c r="J1426" s="832" t="s">
        <v>952</v>
      </c>
      <c r="K1426" s="832" t="s">
        <v>1141</v>
      </c>
      <c r="L1426" s="835">
        <v>225.06</v>
      </c>
      <c r="M1426" s="835">
        <v>225.06</v>
      </c>
      <c r="N1426" s="832">
        <v>1</v>
      </c>
      <c r="O1426" s="836">
        <v>1</v>
      </c>
      <c r="P1426" s="835">
        <v>225.06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13</v>
      </c>
      <c r="B1427" s="832" t="s">
        <v>1257</v>
      </c>
      <c r="C1427" s="832" t="s">
        <v>1267</v>
      </c>
      <c r="D1427" s="833" t="s">
        <v>2505</v>
      </c>
      <c r="E1427" s="834" t="s">
        <v>1281</v>
      </c>
      <c r="F1427" s="832" t="s">
        <v>1258</v>
      </c>
      <c r="G1427" s="832" t="s">
        <v>1420</v>
      </c>
      <c r="H1427" s="832" t="s">
        <v>586</v>
      </c>
      <c r="I1427" s="832" t="s">
        <v>1427</v>
      </c>
      <c r="J1427" s="832" t="s">
        <v>952</v>
      </c>
      <c r="K1427" s="832" t="s">
        <v>1422</v>
      </c>
      <c r="L1427" s="835">
        <v>154.36000000000001</v>
      </c>
      <c r="M1427" s="835">
        <v>154.36000000000001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13</v>
      </c>
      <c r="B1428" s="832" t="s">
        <v>1257</v>
      </c>
      <c r="C1428" s="832" t="s">
        <v>1267</v>
      </c>
      <c r="D1428" s="833" t="s">
        <v>2505</v>
      </c>
      <c r="E1428" s="834" t="s">
        <v>1288</v>
      </c>
      <c r="F1428" s="832" t="s">
        <v>1258</v>
      </c>
      <c r="G1428" s="832" t="s">
        <v>1293</v>
      </c>
      <c r="H1428" s="832" t="s">
        <v>586</v>
      </c>
      <c r="I1428" s="832" t="s">
        <v>1294</v>
      </c>
      <c r="J1428" s="832" t="s">
        <v>1295</v>
      </c>
      <c r="K1428" s="832" t="s">
        <v>1296</v>
      </c>
      <c r="L1428" s="835">
        <v>57.76</v>
      </c>
      <c r="M1428" s="835">
        <v>57.76</v>
      </c>
      <c r="N1428" s="832">
        <v>1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13</v>
      </c>
      <c r="B1429" s="832" t="s">
        <v>1257</v>
      </c>
      <c r="C1429" s="832" t="s">
        <v>1267</v>
      </c>
      <c r="D1429" s="833" t="s">
        <v>2505</v>
      </c>
      <c r="E1429" s="834" t="s">
        <v>1288</v>
      </c>
      <c r="F1429" s="832" t="s">
        <v>1258</v>
      </c>
      <c r="G1429" s="832" t="s">
        <v>1315</v>
      </c>
      <c r="H1429" s="832" t="s">
        <v>586</v>
      </c>
      <c r="I1429" s="832" t="s">
        <v>1316</v>
      </c>
      <c r="J1429" s="832" t="s">
        <v>642</v>
      </c>
      <c r="K1429" s="832" t="s">
        <v>1317</v>
      </c>
      <c r="L1429" s="835">
        <v>155.69999999999999</v>
      </c>
      <c r="M1429" s="835">
        <v>155.69999999999999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13</v>
      </c>
      <c r="B1430" s="832" t="s">
        <v>1257</v>
      </c>
      <c r="C1430" s="832" t="s">
        <v>1267</v>
      </c>
      <c r="D1430" s="833" t="s">
        <v>2505</v>
      </c>
      <c r="E1430" s="834" t="s">
        <v>1288</v>
      </c>
      <c r="F1430" s="832" t="s">
        <v>1258</v>
      </c>
      <c r="G1430" s="832" t="s">
        <v>1315</v>
      </c>
      <c r="H1430" s="832" t="s">
        <v>651</v>
      </c>
      <c r="I1430" s="832" t="s">
        <v>1323</v>
      </c>
      <c r="J1430" s="832" t="s">
        <v>1321</v>
      </c>
      <c r="K1430" s="832" t="s">
        <v>1319</v>
      </c>
      <c r="L1430" s="835">
        <v>129.75</v>
      </c>
      <c r="M1430" s="835">
        <v>259.5</v>
      </c>
      <c r="N1430" s="832">
        <v>2</v>
      </c>
      <c r="O1430" s="836">
        <v>0.5</v>
      </c>
      <c r="P1430" s="835">
        <v>259.5</v>
      </c>
      <c r="Q1430" s="837">
        <v>1</v>
      </c>
      <c r="R1430" s="832">
        <v>2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13</v>
      </c>
      <c r="B1431" s="832" t="s">
        <v>1257</v>
      </c>
      <c r="C1431" s="832" t="s">
        <v>1267</v>
      </c>
      <c r="D1431" s="833" t="s">
        <v>2505</v>
      </c>
      <c r="E1431" s="834" t="s">
        <v>1288</v>
      </c>
      <c r="F1431" s="832" t="s">
        <v>1258</v>
      </c>
      <c r="G1431" s="832" t="s">
        <v>1315</v>
      </c>
      <c r="H1431" s="832" t="s">
        <v>586</v>
      </c>
      <c r="I1431" s="832" t="s">
        <v>1734</v>
      </c>
      <c r="J1431" s="832" t="s">
        <v>1723</v>
      </c>
      <c r="K1431" s="832" t="s">
        <v>1317</v>
      </c>
      <c r="L1431" s="835">
        <v>155.69999999999999</v>
      </c>
      <c r="M1431" s="835">
        <v>155.69999999999999</v>
      </c>
      <c r="N1431" s="832">
        <v>1</v>
      </c>
      <c r="O1431" s="836">
        <v>0.5</v>
      </c>
      <c r="P1431" s="835">
        <v>155.69999999999999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13</v>
      </c>
      <c r="B1432" s="832" t="s">
        <v>1257</v>
      </c>
      <c r="C1432" s="832" t="s">
        <v>1267</v>
      </c>
      <c r="D1432" s="833" t="s">
        <v>2505</v>
      </c>
      <c r="E1432" s="834" t="s">
        <v>1288</v>
      </c>
      <c r="F1432" s="832" t="s">
        <v>1258</v>
      </c>
      <c r="G1432" s="832" t="s">
        <v>1324</v>
      </c>
      <c r="H1432" s="832" t="s">
        <v>586</v>
      </c>
      <c r="I1432" s="832" t="s">
        <v>1909</v>
      </c>
      <c r="J1432" s="832" t="s">
        <v>1910</v>
      </c>
      <c r="K1432" s="832" t="s">
        <v>1911</v>
      </c>
      <c r="L1432" s="835">
        <v>102.31</v>
      </c>
      <c r="M1432" s="835">
        <v>306.93</v>
      </c>
      <c r="N1432" s="832">
        <v>3</v>
      </c>
      <c r="O1432" s="836">
        <v>2</v>
      </c>
      <c r="P1432" s="835">
        <v>306.93</v>
      </c>
      <c r="Q1432" s="837">
        <v>1</v>
      </c>
      <c r="R1432" s="832">
        <v>3</v>
      </c>
      <c r="S1432" s="837">
        <v>1</v>
      </c>
      <c r="T1432" s="836">
        <v>2</v>
      </c>
      <c r="U1432" s="838">
        <v>1</v>
      </c>
    </row>
    <row r="1433" spans="1:21" ht="14.4" customHeight="1" x14ac:dyDescent="0.3">
      <c r="A1433" s="831">
        <v>13</v>
      </c>
      <c r="B1433" s="832" t="s">
        <v>1257</v>
      </c>
      <c r="C1433" s="832" t="s">
        <v>1267</v>
      </c>
      <c r="D1433" s="833" t="s">
        <v>2505</v>
      </c>
      <c r="E1433" s="834" t="s">
        <v>1288</v>
      </c>
      <c r="F1433" s="832" t="s">
        <v>1258</v>
      </c>
      <c r="G1433" s="832" t="s">
        <v>1328</v>
      </c>
      <c r="H1433" s="832" t="s">
        <v>651</v>
      </c>
      <c r="I1433" s="832" t="s">
        <v>1147</v>
      </c>
      <c r="J1433" s="832" t="s">
        <v>1148</v>
      </c>
      <c r="K1433" s="832" t="s">
        <v>1149</v>
      </c>
      <c r="L1433" s="835">
        <v>170.52</v>
      </c>
      <c r="M1433" s="835">
        <v>4604.0400000000009</v>
      </c>
      <c r="N1433" s="832">
        <v>27</v>
      </c>
      <c r="O1433" s="836">
        <v>8.5</v>
      </c>
      <c r="P1433" s="835">
        <v>4433.5200000000004</v>
      </c>
      <c r="Q1433" s="837">
        <v>0.96296296296296291</v>
      </c>
      <c r="R1433" s="832">
        <v>26</v>
      </c>
      <c r="S1433" s="837">
        <v>0.96296296296296291</v>
      </c>
      <c r="T1433" s="836">
        <v>7.5</v>
      </c>
      <c r="U1433" s="838">
        <v>0.88235294117647056</v>
      </c>
    </row>
    <row r="1434" spans="1:21" ht="14.4" customHeight="1" x14ac:dyDescent="0.3">
      <c r="A1434" s="831">
        <v>13</v>
      </c>
      <c r="B1434" s="832" t="s">
        <v>1257</v>
      </c>
      <c r="C1434" s="832" t="s">
        <v>1267</v>
      </c>
      <c r="D1434" s="833" t="s">
        <v>2505</v>
      </c>
      <c r="E1434" s="834" t="s">
        <v>1288</v>
      </c>
      <c r="F1434" s="832" t="s">
        <v>1258</v>
      </c>
      <c r="G1434" s="832" t="s">
        <v>1328</v>
      </c>
      <c r="H1434" s="832" t="s">
        <v>651</v>
      </c>
      <c r="I1434" s="832" t="s">
        <v>1912</v>
      </c>
      <c r="J1434" s="832" t="s">
        <v>1148</v>
      </c>
      <c r="K1434" s="832" t="s">
        <v>1913</v>
      </c>
      <c r="L1434" s="835">
        <v>272.83</v>
      </c>
      <c r="M1434" s="835">
        <v>1091.32</v>
      </c>
      <c r="N1434" s="832">
        <v>4</v>
      </c>
      <c r="O1434" s="836">
        <v>4</v>
      </c>
      <c r="P1434" s="835">
        <v>818.49</v>
      </c>
      <c r="Q1434" s="837">
        <v>0.75</v>
      </c>
      <c r="R1434" s="832">
        <v>3</v>
      </c>
      <c r="S1434" s="837">
        <v>0.75</v>
      </c>
      <c r="T1434" s="836">
        <v>3</v>
      </c>
      <c r="U1434" s="838">
        <v>0.75</v>
      </c>
    </row>
    <row r="1435" spans="1:21" ht="14.4" customHeight="1" x14ac:dyDescent="0.3">
      <c r="A1435" s="831">
        <v>13</v>
      </c>
      <c r="B1435" s="832" t="s">
        <v>1257</v>
      </c>
      <c r="C1435" s="832" t="s">
        <v>1267</v>
      </c>
      <c r="D1435" s="833" t="s">
        <v>2505</v>
      </c>
      <c r="E1435" s="834" t="s">
        <v>1288</v>
      </c>
      <c r="F1435" s="832" t="s">
        <v>1258</v>
      </c>
      <c r="G1435" s="832" t="s">
        <v>1342</v>
      </c>
      <c r="H1435" s="832" t="s">
        <v>586</v>
      </c>
      <c r="I1435" s="832" t="s">
        <v>1448</v>
      </c>
      <c r="J1435" s="832" t="s">
        <v>1351</v>
      </c>
      <c r="K1435" s="832" t="s">
        <v>1449</v>
      </c>
      <c r="L1435" s="835">
        <v>58.77</v>
      </c>
      <c r="M1435" s="835">
        <v>58.77</v>
      </c>
      <c r="N1435" s="832">
        <v>1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13</v>
      </c>
      <c r="B1436" s="832" t="s">
        <v>1257</v>
      </c>
      <c r="C1436" s="832" t="s">
        <v>1267</v>
      </c>
      <c r="D1436" s="833" t="s">
        <v>2505</v>
      </c>
      <c r="E1436" s="834" t="s">
        <v>1288</v>
      </c>
      <c r="F1436" s="832" t="s">
        <v>1258</v>
      </c>
      <c r="G1436" s="832" t="s">
        <v>1342</v>
      </c>
      <c r="H1436" s="832" t="s">
        <v>586</v>
      </c>
      <c r="I1436" s="832" t="s">
        <v>1350</v>
      </c>
      <c r="J1436" s="832" t="s">
        <v>1351</v>
      </c>
      <c r="K1436" s="832" t="s">
        <v>1352</v>
      </c>
      <c r="L1436" s="835">
        <v>11.75</v>
      </c>
      <c r="M1436" s="835">
        <v>352.5</v>
      </c>
      <c r="N1436" s="832">
        <v>30</v>
      </c>
      <c r="O1436" s="836">
        <v>22</v>
      </c>
      <c r="P1436" s="835">
        <v>329</v>
      </c>
      <c r="Q1436" s="837">
        <v>0.93333333333333335</v>
      </c>
      <c r="R1436" s="832">
        <v>28</v>
      </c>
      <c r="S1436" s="837">
        <v>0.93333333333333335</v>
      </c>
      <c r="T1436" s="836">
        <v>20</v>
      </c>
      <c r="U1436" s="838">
        <v>0.90909090909090906</v>
      </c>
    </row>
    <row r="1437" spans="1:21" ht="14.4" customHeight="1" x14ac:dyDescent="0.3">
      <c r="A1437" s="831">
        <v>13</v>
      </c>
      <c r="B1437" s="832" t="s">
        <v>1257</v>
      </c>
      <c r="C1437" s="832" t="s">
        <v>1267</v>
      </c>
      <c r="D1437" s="833" t="s">
        <v>2505</v>
      </c>
      <c r="E1437" s="834" t="s">
        <v>1288</v>
      </c>
      <c r="F1437" s="832" t="s">
        <v>1258</v>
      </c>
      <c r="G1437" s="832" t="s">
        <v>1342</v>
      </c>
      <c r="H1437" s="832" t="s">
        <v>586</v>
      </c>
      <c r="I1437" s="832" t="s">
        <v>1452</v>
      </c>
      <c r="J1437" s="832" t="s">
        <v>1351</v>
      </c>
      <c r="K1437" s="832" t="s">
        <v>1453</v>
      </c>
      <c r="L1437" s="835">
        <v>23.51</v>
      </c>
      <c r="M1437" s="835">
        <v>23.51</v>
      </c>
      <c r="N1437" s="832">
        <v>1</v>
      </c>
      <c r="O1437" s="836">
        <v>0.5</v>
      </c>
      <c r="P1437" s="835">
        <v>23.51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13</v>
      </c>
      <c r="B1438" s="832" t="s">
        <v>1257</v>
      </c>
      <c r="C1438" s="832" t="s">
        <v>1267</v>
      </c>
      <c r="D1438" s="833" t="s">
        <v>2505</v>
      </c>
      <c r="E1438" s="834" t="s">
        <v>1288</v>
      </c>
      <c r="F1438" s="832" t="s">
        <v>1258</v>
      </c>
      <c r="G1438" s="832" t="s">
        <v>1342</v>
      </c>
      <c r="H1438" s="832" t="s">
        <v>651</v>
      </c>
      <c r="I1438" s="832" t="s">
        <v>1353</v>
      </c>
      <c r="J1438" s="832" t="s">
        <v>1354</v>
      </c>
      <c r="K1438" s="832" t="s">
        <v>1355</v>
      </c>
      <c r="L1438" s="835">
        <v>58.77</v>
      </c>
      <c r="M1438" s="835">
        <v>999.08999999999992</v>
      </c>
      <c r="N1438" s="832">
        <v>17</v>
      </c>
      <c r="O1438" s="836">
        <v>10.5</v>
      </c>
      <c r="P1438" s="835">
        <v>705.2399999999999</v>
      </c>
      <c r="Q1438" s="837">
        <v>0.70588235294117641</v>
      </c>
      <c r="R1438" s="832">
        <v>12</v>
      </c>
      <c r="S1438" s="837">
        <v>0.70588235294117652</v>
      </c>
      <c r="T1438" s="836">
        <v>7.5</v>
      </c>
      <c r="U1438" s="838">
        <v>0.7142857142857143</v>
      </c>
    </row>
    <row r="1439" spans="1:21" ht="14.4" customHeight="1" x14ac:dyDescent="0.3">
      <c r="A1439" s="831">
        <v>13</v>
      </c>
      <c r="B1439" s="832" t="s">
        <v>1257</v>
      </c>
      <c r="C1439" s="832" t="s">
        <v>1267</v>
      </c>
      <c r="D1439" s="833" t="s">
        <v>2505</v>
      </c>
      <c r="E1439" s="834" t="s">
        <v>1288</v>
      </c>
      <c r="F1439" s="832" t="s">
        <v>1258</v>
      </c>
      <c r="G1439" s="832" t="s">
        <v>1342</v>
      </c>
      <c r="H1439" s="832" t="s">
        <v>651</v>
      </c>
      <c r="I1439" s="832" t="s">
        <v>1454</v>
      </c>
      <c r="J1439" s="832" t="s">
        <v>1354</v>
      </c>
      <c r="K1439" s="832" t="s">
        <v>1455</v>
      </c>
      <c r="L1439" s="835">
        <v>176.32</v>
      </c>
      <c r="M1439" s="835">
        <v>176.32</v>
      </c>
      <c r="N1439" s="832">
        <v>1</v>
      </c>
      <c r="O1439" s="836">
        <v>1</v>
      </c>
      <c r="P1439" s="835">
        <v>176.32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13</v>
      </c>
      <c r="B1440" s="832" t="s">
        <v>1257</v>
      </c>
      <c r="C1440" s="832" t="s">
        <v>1267</v>
      </c>
      <c r="D1440" s="833" t="s">
        <v>2505</v>
      </c>
      <c r="E1440" s="834" t="s">
        <v>1288</v>
      </c>
      <c r="F1440" s="832" t="s">
        <v>1258</v>
      </c>
      <c r="G1440" s="832" t="s">
        <v>1342</v>
      </c>
      <c r="H1440" s="832" t="s">
        <v>651</v>
      </c>
      <c r="I1440" s="832" t="s">
        <v>1356</v>
      </c>
      <c r="J1440" s="832" t="s">
        <v>1354</v>
      </c>
      <c r="K1440" s="832" t="s">
        <v>1357</v>
      </c>
      <c r="L1440" s="835">
        <v>97.96</v>
      </c>
      <c r="M1440" s="835">
        <v>195.92</v>
      </c>
      <c r="N1440" s="832">
        <v>2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13</v>
      </c>
      <c r="B1441" s="832" t="s">
        <v>1257</v>
      </c>
      <c r="C1441" s="832" t="s">
        <v>1267</v>
      </c>
      <c r="D1441" s="833" t="s">
        <v>2505</v>
      </c>
      <c r="E1441" s="834" t="s">
        <v>1288</v>
      </c>
      <c r="F1441" s="832" t="s">
        <v>1258</v>
      </c>
      <c r="G1441" s="832" t="s">
        <v>1342</v>
      </c>
      <c r="H1441" s="832" t="s">
        <v>651</v>
      </c>
      <c r="I1441" s="832" t="s">
        <v>1358</v>
      </c>
      <c r="J1441" s="832" t="s">
        <v>1354</v>
      </c>
      <c r="K1441" s="832" t="s">
        <v>1359</v>
      </c>
      <c r="L1441" s="835">
        <v>19.59</v>
      </c>
      <c r="M1441" s="835">
        <v>97.95</v>
      </c>
      <c r="N1441" s="832">
        <v>5</v>
      </c>
      <c r="O1441" s="836">
        <v>3</v>
      </c>
      <c r="P1441" s="835">
        <v>78.36</v>
      </c>
      <c r="Q1441" s="837">
        <v>0.79999999999999993</v>
      </c>
      <c r="R1441" s="832">
        <v>4</v>
      </c>
      <c r="S1441" s="837">
        <v>0.8</v>
      </c>
      <c r="T1441" s="836">
        <v>2</v>
      </c>
      <c r="U1441" s="838">
        <v>0.66666666666666663</v>
      </c>
    </row>
    <row r="1442" spans="1:21" ht="14.4" customHeight="1" x14ac:dyDescent="0.3">
      <c r="A1442" s="831">
        <v>13</v>
      </c>
      <c r="B1442" s="832" t="s">
        <v>1257</v>
      </c>
      <c r="C1442" s="832" t="s">
        <v>1267</v>
      </c>
      <c r="D1442" s="833" t="s">
        <v>2505</v>
      </c>
      <c r="E1442" s="834" t="s">
        <v>1288</v>
      </c>
      <c r="F1442" s="832" t="s">
        <v>1258</v>
      </c>
      <c r="G1442" s="832" t="s">
        <v>1360</v>
      </c>
      <c r="H1442" s="832" t="s">
        <v>586</v>
      </c>
      <c r="I1442" s="832" t="s">
        <v>1363</v>
      </c>
      <c r="J1442" s="832" t="s">
        <v>840</v>
      </c>
      <c r="K1442" s="832" t="s">
        <v>1364</v>
      </c>
      <c r="L1442" s="835">
        <v>147.85</v>
      </c>
      <c r="M1442" s="835">
        <v>11680.150000000014</v>
      </c>
      <c r="N1442" s="832">
        <v>79</v>
      </c>
      <c r="O1442" s="836">
        <v>60.5</v>
      </c>
      <c r="P1442" s="835">
        <v>10645.200000000013</v>
      </c>
      <c r="Q1442" s="837">
        <v>0.91139240506329122</v>
      </c>
      <c r="R1442" s="832">
        <v>72</v>
      </c>
      <c r="S1442" s="837">
        <v>0.91139240506329111</v>
      </c>
      <c r="T1442" s="836">
        <v>54.5</v>
      </c>
      <c r="U1442" s="838">
        <v>0.90082644628099173</v>
      </c>
    </row>
    <row r="1443" spans="1:21" ht="14.4" customHeight="1" x14ac:dyDescent="0.3">
      <c r="A1443" s="831">
        <v>13</v>
      </c>
      <c r="B1443" s="832" t="s">
        <v>1257</v>
      </c>
      <c r="C1443" s="832" t="s">
        <v>1267</v>
      </c>
      <c r="D1443" s="833" t="s">
        <v>2505</v>
      </c>
      <c r="E1443" s="834" t="s">
        <v>1288</v>
      </c>
      <c r="F1443" s="832" t="s">
        <v>1258</v>
      </c>
      <c r="G1443" s="832" t="s">
        <v>1365</v>
      </c>
      <c r="H1443" s="832" t="s">
        <v>586</v>
      </c>
      <c r="I1443" s="832" t="s">
        <v>1366</v>
      </c>
      <c r="J1443" s="832" t="s">
        <v>1367</v>
      </c>
      <c r="K1443" s="832" t="s">
        <v>1368</v>
      </c>
      <c r="L1443" s="835">
        <v>0</v>
      </c>
      <c r="M1443" s="835">
        <v>0</v>
      </c>
      <c r="N1443" s="832">
        <v>3</v>
      </c>
      <c r="O1443" s="836">
        <v>3</v>
      </c>
      <c r="P1443" s="835">
        <v>0</v>
      </c>
      <c r="Q1443" s="837"/>
      <c r="R1443" s="832">
        <v>2</v>
      </c>
      <c r="S1443" s="837">
        <v>0.66666666666666663</v>
      </c>
      <c r="T1443" s="836">
        <v>2</v>
      </c>
      <c r="U1443" s="838">
        <v>0.66666666666666663</v>
      </c>
    </row>
    <row r="1444" spans="1:21" ht="14.4" customHeight="1" x14ac:dyDescent="0.3">
      <c r="A1444" s="831">
        <v>13</v>
      </c>
      <c r="B1444" s="832" t="s">
        <v>1257</v>
      </c>
      <c r="C1444" s="832" t="s">
        <v>1267</v>
      </c>
      <c r="D1444" s="833" t="s">
        <v>2505</v>
      </c>
      <c r="E1444" s="834" t="s">
        <v>1288</v>
      </c>
      <c r="F1444" s="832" t="s">
        <v>1258</v>
      </c>
      <c r="G1444" s="832" t="s">
        <v>1365</v>
      </c>
      <c r="H1444" s="832" t="s">
        <v>586</v>
      </c>
      <c r="I1444" s="832" t="s">
        <v>1369</v>
      </c>
      <c r="J1444" s="832" t="s">
        <v>804</v>
      </c>
      <c r="K1444" s="832" t="s">
        <v>805</v>
      </c>
      <c r="L1444" s="835">
        <v>42.05</v>
      </c>
      <c r="M1444" s="835">
        <v>336.4</v>
      </c>
      <c r="N1444" s="832">
        <v>8</v>
      </c>
      <c r="O1444" s="836">
        <v>6.5</v>
      </c>
      <c r="P1444" s="835">
        <v>252.3</v>
      </c>
      <c r="Q1444" s="837">
        <v>0.75000000000000011</v>
      </c>
      <c r="R1444" s="832">
        <v>6</v>
      </c>
      <c r="S1444" s="837">
        <v>0.75</v>
      </c>
      <c r="T1444" s="836">
        <v>4.5</v>
      </c>
      <c r="U1444" s="838">
        <v>0.69230769230769229</v>
      </c>
    </row>
    <row r="1445" spans="1:21" ht="14.4" customHeight="1" x14ac:dyDescent="0.3">
      <c r="A1445" s="831">
        <v>13</v>
      </c>
      <c r="B1445" s="832" t="s">
        <v>1257</v>
      </c>
      <c r="C1445" s="832" t="s">
        <v>1267</v>
      </c>
      <c r="D1445" s="833" t="s">
        <v>2505</v>
      </c>
      <c r="E1445" s="834" t="s">
        <v>1288</v>
      </c>
      <c r="F1445" s="832" t="s">
        <v>1258</v>
      </c>
      <c r="G1445" s="832" t="s">
        <v>1365</v>
      </c>
      <c r="H1445" s="832" t="s">
        <v>586</v>
      </c>
      <c r="I1445" s="832" t="s">
        <v>2028</v>
      </c>
      <c r="J1445" s="832" t="s">
        <v>804</v>
      </c>
      <c r="K1445" s="832" t="s">
        <v>806</v>
      </c>
      <c r="L1445" s="835">
        <v>42.05</v>
      </c>
      <c r="M1445" s="835">
        <v>126.14999999999999</v>
      </c>
      <c r="N1445" s="832">
        <v>3</v>
      </c>
      <c r="O1445" s="836">
        <v>3</v>
      </c>
      <c r="P1445" s="835">
        <v>84.1</v>
      </c>
      <c r="Q1445" s="837">
        <v>0.66666666666666663</v>
      </c>
      <c r="R1445" s="832">
        <v>2</v>
      </c>
      <c r="S1445" s="837">
        <v>0.66666666666666663</v>
      </c>
      <c r="T1445" s="836">
        <v>2</v>
      </c>
      <c r="U1445" s="838">
        <v>0.66666666666666663</v>
      </c>
    </row>
    <row r="1446" spans="1:21" ht="14.4" customHeight="1" x14ac:dyDescent="0.3">
      <c r="A1446" s="831">
        <v>13</v>
      </c>
      <c r="B1446" s="832" t="s">
        <v>1257</v>
      </c>
      <c r="C1446" s="832" t="s">
        <v>1267</v>
      </c>
      <c r="D1446" s="833" t="s">
        <v>2505</v>
      </c>
      <c r="E1446" s="834" t="s">
        <v>1288</v>
      </c>
      <c r="F1446" s="832" t="s">
        <v>1258</v>
      </c>
      <c r="G1446" s="832" t="s">
        <v>1373</v>
      </c>
      <c r="H1446" s="832" t="s">
        <v>586</v>
      </c>
      <c r="I1446" s="832" t="s">
        <v>2472</v>
      </c>
      <c r="J1446" s="832" t="s">
        <v>1460</v>
      </c>
      <c r="K1446" s="832" t="s">
        <v>2473</v>
      </c>
      <c r="L1446" s="835">
        <v>93.49</v>
      </c>
      <c r="M1446" s="835">
        <v>93.49</v>
      </c>
      <c r="N1446" s="832">
        <v>1</v>
      </c>
      <c r="O1446" s="836">
        <v>1</v>
      </c>
      <c r="P1446" s="835">
        <v>93.49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13</v>
      </c>
      <c r="B1447" s="832" t="s">
        <v>1257</v>
      </c>
      <c r="C1447" s="832" t="s">
        <v>1267</v>
      </c>
      <c r="D1447" s="833" t="s">
        <v>2505</v>
      </c>
      <c r="E1447" s="834" t="s">
        <v>1288</v>
      </c>
      <c r="F1447" s="832" t="s">
        <v>1258</v>
      </c>
      <c r="G1447" s="832" t="s">
        <v>1462</v>
      </c>
      <c r="H1447" s="832" t="s">
        <v>586</v>
      </c>
      <c r="I1447" s="832" t="s">
        <v>1463</v>
      </c>
      <c r="J1447" s="832" t="s">
        <v>1464</v>
      </c>
      <c r="K1447" s="832" t="s">
        <v>1465</v>
      </c>
      <c r="L1447" s="835">
        <v>140.96</v>
      </c>
      <c r="M1447" s="835">
        <v>1127.68</v>
      </c>
      <c r="N1447" s="832">
        <v>8</v>
      </c>
      <c r="O1447" s="836">
        <v>8</v>
      </c>
      <c r="P1447" s="835">
        <v>1127.68</v>
      </c>
      <c r="Q1447" s="837">
        <v>1</v>
      </c>
      <c r="R1447" s="832">
        <v>8</v>
      </c>
      <c r="S1447" s="837">
        <v>1</v>
      </c>
      <c r="T1447" s="836">
        <v>8</v>
      </c>
      <c r="U1447" s="838">
        <v>1</v>
      </c>
    </row>
    <row r="1448" spans="1:21" ht="14.4" customHeight="1" x14ac:dyDescent="0.3">
      <c r="A1448" s="831">
        <v>13</v>
      </c>
      <c r="B1448" s="832" t="s">
        <v>1257</v>
      </c>
      <c r="C1448" s="832" t="s">
        <v>1267</v>
      </c>
      <c r="D1448" s="833" t="s">
        <v>2505</v>
      </c>
      <c r="E1448" s="834" t="s">
        <v>1288</v>
      </c>
      <c r="F1448" s="832" t="s">
        <v>1258</v>
      </c>
      <c r="G1448" s="832" t="s">
        <v>1462</v>
      </c>
      <c r="H1448" s="832" t="s">
        <v>586</v>
      </c>
      <c r="I1448" s="832" t="s">
        <v>1921</v>
      </c>
      <c r="J1448" s="832" t="s">
        <v>1464</v>
      </c>
      <c r="K1448" s="832" t="s">
        <v>1465</v>
      </c>
      <c r="L1448" s="835">
        <v>140.96</v>
      </c>
      <c r="M1448" s="835">
        <v>140.96</v>
      </c>
      <c r="N1448" s="832">
        <v>1</v>
      </c>
      <c r="O1448" s="836">
        <v>1</v>
      </c>
      <c r="P1448" s="835">
        <v>140.96</v>
      </c>
      <c r="Q1448" s="837">
        <v>1</v>
      </c>
      <c r="R1448" s="832">
        <v>1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13</v>
      </c>
      <c r="B1449" s="832" t="s">
        <v>1257</v>
      </c>
      <c r="C1449" s="832" t="s">
        <v>1267</v>
      </c>
      <c r="D1449" s="833" t="s">
        <v>2505</v>
      </c>
      <c r="E1449" s="834" t="s">
        <v>1288</v>
      </c>
      <c r="F1449" s="832" t="s">
        <v>1258</v>
      </c>
      <c r="G1449" s="832" t="s">
        <v>2093</v>
      </c>
      <c r="H1449" s="832" t="s">
        <v>586</v>
      </c>
      <c r="I1449" s="832" t="s">
        <v>2474</v>
      </c>
      <c r="J1449" s="832" t="s">
        <v>2475</v>
      </c>
      <c r="K1449" s="832" t="s">
        <v>2321</v>
      </c>
      <c r="L1449" s="835">
        <v>846.47</v>
      </c>
      <c r="M1449" s="835">
        <v>846.47</v>
      </c>
      <c r="N1449" s="832">
        <v>1</v>
      </c>
      <c r="O1449" s="836">
        <v>1</v>
      </c>
      <c r="P1449" s="835">
        <v>846.47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13</v>
      </c>
      <c r="B1450" s="832" t="s">
        <v>1257</v>
      </c>
      <c r="C1450" s="832" t="s">
        <v>1267</v>
      </c>
      <c r="D1450" s="833" t="s">
        <v>2505</v>
      </c>
      <c r="E1450" s="834" t="s">
        <v>1288</v>
      </c>
      <c r="F1450" s="832" t="s">
        <v>1258</v>
      </c>
      <c r="G1450" s="832" t="s">
        <v>1382</v>
      </c>
      <c r="H1450" s="832" t="s">
        <v>586</v>
      </c>
      <c r="I1450" s="832" t="s">
        <v>1383</v>
      </c>
      <c r="J1450" s="832" t="s">
        <v>1384</v>
      </c>
      <c r="K1450" s="832" t="s">
        <v>1385</v>
      </c>
      <c r="L1450" s="835">
        <v>121.07</v>
      </c>
      <c r="M1450" s="835">
        <v>121.07</v>
      </c>
      <c r="N1450" s="832">
        <v>1</v>
      </c>
      <c r="O1450" s="836">
        <v>1</v>
      </c>
      <c r="P1450" s="835">
        <v>121.07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13</v>
      </c>
      <c r="B1451" s="832" t="s">
        <v>1257</v>
      </c>
      <c r="C1451" s="832" t="s">
        <v>1267</v>
      </c>
      <c r="D1451" s="833" t="s">
        <v>2505</v>
      </c>
      <c r="E1451" s="834" t="s">
        <v>1288</v>
      </c>
      <c r="F1451" s="832" t="s">
        <v>1258</v>
      </c>
      <c r="G1451" s="832" t="s">
        <v>1478</v>
      </c>
      <c r="H1451" s="832" t="s">
        <v>586</v>
      </c>
      <c r="I1451" s="832" t="s">
        <v>1479</v>
      </c>
      <c r="J1451" s="832" t="s">
        <v>973</v>
      </c>
      <c r="K1451" s="832" t="s">
        <v>1480</v>
      </c>
      <c r="L1451" s="835">
        <v>48.09</v>
      </c>
      <c r="M1451" s="835">
        <v>48.09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13</v>
      </c>
      <c r="B1452" s="832" t="s">
        <v>1257</v>
      </c>
      <c r="C1452" s="832" t="s">
        <v>1267</v>
      </c>
      <c r="D1452" s="833" t="s">
        <v>2505</v>
      </c>
      <c r="E1452" s="834" t="s">
        <v>1288</v>
      </c>
      <c r="F1452" s="832" t="s">
        <v>1258</v>
      </c>
      <c r="G1452" s="832" t="s">
        <v>1386</v>
      </c>
      <c r="H1452" s="832" t="s">
        <v>586</v>
      </c>
      <c r="I1452" s="832" t="s">
        <v>2385</v>
      </c>
      <c r="J1452" s="832" t="s">
        <v>2386</v>
      </c>
      <c r="K1452" s="832" t="s">
        <v>1389</v>
      </c>
      <c r="L1452" s="835">
        <v>111.72</v>
      </c>
      <c r="M1452" s="835">
        <v>223.44</v>
      </c>
      <c r="N1452" s="832">
        <v>2</v>
      </c>
      <c r="O1452" s="836">
        <v>2</v>
      </c>
      <c r="P1452" s="835">
        <v>223.44</v>
      </c>
      <c r="Q1452" s="837">
        <v>1</v>
      </c>
      <c r="R1452" s="832">
        <v>2</v>
      </c>
      <c r="S1452" s="837">
        <v>1</v>
      </c>
      <c r="T1452" s="836">
        <v>2</v>
      </c>
      <c r="U1452" s="838">
        <v>1</v>
      </c>
    </row>
    <row r="1453" spans="1:21" ht="14.4" customHeight="1" x14ac:dyDescent="0.3">
      <c r="A1453" s="831">
        <v>13</v>
      </c>
      <c r="B1453" s="832" t="s">
        <v>1257</v>
      </c>
      <c r="C1453" s="832" t="s">
        <v>1267</v>
      </c>
      <c r="D1453" s="833" t="s">
        <v>2505</v>
      </c>
      <c r="E1453" s="834" t="s">
        <v>1288</v>
      </c>
      <c r="F1453" s="832" t="s">
        <v>1258</v>
      </c>
      <c r="G1453" s="832" t="s">
        <v>1386</v>
      </c>
      <c r="H1453" s="832" t="s">
        <v>586</v>
      </c>
      <c r="I1453" s="832" t="s">
        <v>1387</v>
      </c>
      <c r="J1453" s="832" t="s">
        <v>1388</v>
      </c>
      <c r="K1453" s="832" t="s">
        <v>1389</v>
      </c>
      <c r="L1453" s="835">
        <v>111.72</v>
      </c>
      <c r="M1453" s="835">
        <v>223.44</v>
      </c>
      <c r="N1453" s="832">
        <v>2</v>
      </c>
      <c r="O1453" s="836">
        <v>1</v>
      </c>
      <c r="P1453" s="835">
        <v>223.44</v>
      </c>
      <c r="Q1453" s="837">
        <v>1</v>
      </c>
      <c r="R1453" s="832">
        <v>2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13</v>
      </c>
      <c r="B1454" s="832" t="s">
        <v>1257</v>
      </c>
      <c r="C1454" s="832" t="s">
        <v>1267</v>
      </c>
      <c r="D1454" s="833" t="s">
        <v>2505</v>
      </c>
      <c r="E1454" s="834" t="s">
        <v>1288</v>
      </c>
      <c r="F1454" s="832" t="s">
        <v>1258</v>
      </c>
      <c r="G1454" s="832" t="s">
        <v>1840</v>
      </c>
      <c r="H1454" s="832" t="s">
        <v>586</v>
      </c>
      <c r="I1454" s="832" t="s">
        <v>1841</v>
      </c>
      <c r="J1454" s="832" t="s">
        <v>1842</v>
      </c>
      <c r="K1454" s="832" t="s">
        <v>1843</v>
      </c>
      <c r="L1454" s="835">
        <v>132.97999999999999</v>
      </c>
      <c r="M1454" s="835">
        <v>265.95999999999998</v>
      </c>
      <c r="N1454" s="832">
        <v>2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13</v>
      </c>
      <c r="B1455" s="832" t="s">
        <v>1257</v>
      </c>
      <c r="C1455" s="832" t="s">
        <v>1267</v>
      </c>
      <c r="D1455" s="833" t="s">
        <v>2505</v>
      </c>
      <c r="E1455" s="834" t="s">
        <v>1288</v>
      </c>
      <c r="F1455" s="832" t="s">
        <v>1258</v>
      </c>
      <c r="G1455" s="832" t="s">
        <v>1800</v>
      </c>
      <c r="H1455" s="832" t="s">
        <v>586</v>
      </c>
      <c r="I1455" s="832" t="s">
        <v>1847</v>
      </c>
      <c r="J1455" s="832" t="s">
        <v>1802</v>
      </c>
      <c r="K1455" s="832" t="s">
        <v>1355</v>
      </c>
      <c r="L1455" s="835">
        <v>58.77</v>
      </c>
      <c r="M1455" s="835">
        <v>1763.1</v>
      </c>
      <c r="N1455" s="832">
        <v>30</v>
      </c>
      <c r="O1455" s="836">
        <v>20</v>
      </c>
      <c r="P1455" s="835">
        <v>1410.4799999999998</v>
      </c>
      <c r="Q1455" s="837">
        <v>0.79999999999999993</v>
      </c>
      <c r="R1455" s="832">
        <v>24</v>
      </c>
      <c r="S1455" s="837">
        <v>0.8</v>
      </c>
      <c r="T1455" s="836">
        <v>16</v>
      </c>
      <c r="U1455" s="838">
        <v>0.8</v>
      </c>
    </row>
    <row r="1456" spans="1:21" ht="14.4" customHeight="1" x14ac:dyDescent="0.3">
      <c r="A1456" s="831">
        <v>13</v>
      </c>
      <c r="B1456" s="832" t="s">
        <v>1257</v>
      </c>
      <c r="C1456" s="832" t="s">
        <v>1267</v>
      </c>
      <c r="D1456" s="833" t="s">
        <v>2505</v>
      </c>
      <c r="E1456" s="834" t="s">
        <v>1288</v>
      </c>
      <c r="F1456" s="832" t="s">
        <v>1258</v>
      </c>
      <c r="G1456" s="832" t="s">
        <v>1800</v>
      </c>
      <c r="H1456" s="832" t="s">
        <v>586</v>
      </c>
      <c r="I1456" s="832" t="s">
        <v>1876</v>
      </c>
      <c r="J1456" s="832" t="s">
        <v>1804</v>
      </c>
      <c r="K1456" s="832" t="s">
        <v>1202</v>
      </c>
      <c r="L1456" s="835">
        <v>54.85</v>
      </c>
      <c r="M1456" s="835">
        <v>54.85</v>
      </c>
      <c r="N1456" s="832">
        <v>1</v>
      </c>
      <c r="O1456" s="836">
        <v>0.5</v>
      </c>
      <c r="P1456" s="835">
        <v>54.85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13</v>
      </c>
      <c r="B1457" s="832" t="s">
        <v>1257</v>
      </c>
      <c r="C1457" s="832" t="s">
        <v>1267</v>
      </c>
      <c r="D1457" s="833" t="s">
        <v>2505</v>
      </c>
      <c r="E1457" s="834" t="s">
        <v>1288</v>
      </c>
      <c r="F1457" s="832" t="s">
        <v>1258</v>
      </c>
      <c r="G1457" s="832" t="s">
        <v>2113</v>
      </c>
      <c r="H1457" s="832" t="s">
        <v>586</v>
      </c>
      <c r="I1457" s="832" t="s">
        <v>2190</v>
      </c>
      <c r="J1457" s="832" t="s">
        <v>2191</v>
      </c>
      <c r="K1457" s="832" t="s">
        <v>2106</v>
      </c>
      <c r="L1457" s="835">
        <v>0</v>
      </c>
      <c r="M1457" s="835">
        <v>0</v>
      </c>
      <c r="N1457" s="832">
        <v>1</v>
      </c>
      <c r="O1457" s="836">
        <v>0.5</v>
      </c>
      <c r="P1457" s="835"/>
      <c r="Q1457" s="837"/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13</v>
      </c>
      <c r="B1458" s="832" t="s">
        <v>1257</v>
      </c>
      <c r="C1458" s="832" t="s">
        <v>1267</v>
      </c>
      <c r="D1458" s="833" t="s">
        <v>2505</v>
      </c>
      <c r="E1458" s="834" t="s">
        <v>1288</v>
      </c>
      <c r="F1458" s="832" t="s">
        <v>1258</v>
      </c>
      <c r="G1458" s="832" t="s">
        <v>2192</v>
      </c>
      <c r="H1458" s="832" t="s">
        <v>586</v>
      </c>
      <c r="I1458" s="832" t="s">
        <v>2193</v>
      </c>
      <c r="J1458" s="832" t="s">
        <v>2194</v>
      </c>
      <c r="K1458" s="832" t="s">
        <v>1104</v>
      </c>
      <c r="L1458" s="835">
        <v>38.56</v>
      </c>
      <c r="M1458" s="835">
        <v>77.12</v>
      </c>
      <c r="N1458" s="832">
        <v>2</v>
      </c>
      <c r="O1458" s="836">
        <v>1.5</v>
      </c>
      <c r="P1458" s="835">
        <v>38.56</v>
      </c>
      <c r="Q1458" s="837">
        <v>0.5</v>
      </c>
      <c r="R1458" s="832">
        <v>1</v>
      </c>
      <c r="S1458" s="837">
        <v>0.5</v>
      </c>
      <c r="T1458" s="836">
        <v>1</v>
      </c>
      <c r="U1458" s="838">
        <v>0.66666666666666663</v>
      </c>
    </row>
    <row r="1459" spans="1:21" ht="14.4" customHeight="1" x14ac:dyDescent="0.3">
      <c r="A1459" s="831">
        <v>13</v>
      </c>
      <c r="B1459" s="832" t="s">
        <v>1257</v>
      </c>
      <c r="C1459" s="832" t="s">
        <v>1267</v>
      </c>
      <c r="D1459" s="833" t="s">
        <v>2505</v>
      </c>
      <c r="E1459" s="834" t="s">
        <v>1288</v>
      </c>
      <c r="F1459" s="832" t="s">
        <v>1258</v>
      </c>
      <c r="G1459" s="832" t="s">
        <v>1394</v>
      </c>
      <c r="H1459" s="832" t="s">
        <v>651</v>
      </c>
      <c r="I1459" s="832" t="s">
        <v>1395</v>
      </c>
      <c r="J1459" s="832" t="s">
        <v>1396</v>
      </c>
      <c r="K1459" s="832" t="s">
        <v>1397</v>
      </c>
      <c r="L1459" s="835">
        <v>141.25</v>
      </c>
      <c r="M1459" s="835">
        <v>4237.5</v>
      </c>
      <c r="N1459" s="832">
        <v>30</v>
      </c>
      <c r="O1459" s="836">
        <v>18</v>
      </c>
      <c r="P1459" s="835">
        <v>2683.75</v>
      </c>
      <c r="Q1459" s="837">
        <v>0.6333333333333333</v>
      </c>
      <c r="R1459" s="832">
        <v>19</v>
      </c>
      <c r="S1459" s="837">
        <v>0.6333333333333333</v>
      </c>
      <c r="T1459" s="836">
        <v>13</v>
      </c>
      <c r="U1459" s="838">
        <v>0.72222222222222221</v>
      </c>
    </row>
    <row r="1460" spans="1:21" ht="14.4" customHeight="1" x14ac:dyDescent="0.3">
      <c r="A1460" s="831">
        <v>13</v>
      </c>
      <c r="B1460" s="832" t="s">
        <v>1257</v>
      </c>
      <c r="C1460" s="832" t="s">
        <v>1267</v>
      </c>
      <c r="D1460" s="833" t="s">
        <v>2505</v>
      </c>
      <c r="E1460" s="834" t="s">
        <v>1288</v>
      </c>
      <c r="F1460" s="832" t="s">
        <v>1258</v>
      </c>
      <c r="G1460" s="832" t="s">
        <v>1394</v>
      </c>
      <c r="H1460" s="832" t="s">
        <v>586</v>
      </c>
      <c r="I1460" s="832" t="s">
        <v>2476</v>
      </c>
      <c r="J1460" s="832" t="s">
        <v>2477</v>
      </c>
      <c r="K1460" s="832" t="s">
        <v>2478</v>
      </c>
      <c r="L1460" s="835">
        <v>306.82</v>
      </c>
      <c r="M1460" s="835">
        <v>306.82</v>
      </c>
      <c r="N1460" s="832">
        <v>1</v>
      </c>
      <c r="O1460" s="836">
        <v>1</v>
      </c>
      <c r="P1460" s="835">
        <v>306.82</v>
      </c>
      <c r="Q1460" s="837">
        <v>1</v>
      </c>
      <c r="R1460" s="832">
        <v>1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13</v>
      </c>
      <c r="B1461" s="832" t="s">
        <v>1257</v>
      </c>
      <c r="C1461" s="832" t="s">
        <v>1267</v>
      </c>
      <c r="D1461" s="833" t="s">
        <v>2505</v>
      </c>
      <c r="E1461" s="834" t="s">
        <v>1288</v>
      </c>
      <c r="F1461" s="832" t="s">
        <v>1258</v>
      </c>
      <c r="G1461" s="832" t="s">
        <v>1492</v>
      </c>
      <c r="H1461" s="832" t="s">
        <v>586</v>
      </c>
      <c r="I1461" s="832" t="s">
        <v>1938</v>
      </c>
      <c r="J1461" s="832" t="s">
        <v>633</v>
      </c>
      <c r="K1461" s="832" t="s">
        <v>1939</v>
      </c>
      <c r="L1461" s="835">
        <v>17.62</v>
      </c>
      <c r="M1461" s="835">
        <v>35.24</v>
      </c>
      <c r="N1461" s="832">
        <v>2</v>
      </c>
      <c r="O1461" s="836">
        <v>1</v>
      </c>
      <c r="P1461" s="835">
        <v>35.24</v>
      </c>
      <c r="Q1461" s="837">
        <v>1</v>
      </c>
      <c r="R1461" s="832">
        <v>2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13</v>
      </c>
      <c r="B1462" s="832" t="s">
        <v>1257</v>
      </c>
      <c r="C1462" s="832" t="s">
        <v>1267</v>
      </c>
      <c r="D1462" s="833" t="s">
        <v>2505</v>
      </c>
      <c r="E1462" s="834" t="s">
        <v>1288</v>
      </c>
      <c r="F1462" s="832" t="s">
        <v>1258</v>
      </c>
      <c r="G1462" s="832" t="s">
        <v>1402</v>
      </c>
      <c r="H1462" s="832" t="s">
        <v>586</v>
      </c>
      <c r="I1462" s="832" t="s">
        <v>1769</v>
      </c>
      <c r="J1462" s="832" t="s">
        <v>745</v>
      </c>
      <c r="K1462" s="832" t="s">
        <v>1770</v>
      </c>
      <c r="L1462" s="835">
        <v>103.67</v>
      </c>
      <c r="M1462" s="835">
        <v>207.34</v>
      </c>
      <c r="N1462" s="832">
        <v>2</v>
      </c>
      <c r="O1462" s="836">
        <v>1.5</v>
      </c>
      <c r="P1462" s="835">
        <v>103.67</v>
      </c>
      <c r="Q1462" s="837">
        <v>0.5</v>
      </c>
      <c r="R1462" s="832">
        <v>1</v>
      </c>
      <c r="S1462" s="837">
        <v>0.5</v>
      </c>
      <c r="T1462" s="836">
        <v>1</v>
      </c>
      <c r="U1462" s="838">
        <v>0.66666666666666663</v>
      </c>
    </row>
    <row r="1463" spans="1:21" ht="14.4" customHeight="1" x14ac:dyDescent="0.3">
      <c r="A1463" s="831">
        <v>13</v>
      </c>
      <c r="B1463" s="832" t="s">
        <v>1257</v>
      </c>
      <c r="C1463" s="832" t="s">
        <v>1267</v>
      </c>
      <c r="D1463" s="833" t="s">
        <v>2505</v>
      </c>
      <c r="E1463" s="834" t="s">
        <v>1288</v>
      </c>
      <c r="F1463" s="832" t="s">
        <v>1258</v>
      </c>
      <c r="G1463" s="832" t="s">
        <v>1509</v>
      </c>
      <c r="H1463" s="832" t="s">
        <v>586</v>
      </c>
      <c r="I1463" s="832" t="s">
        <v>1510</v>
      </c>
      <c r="J1463" s="832" t="s">
        <v>1511</v>
      </c>
      <c r="K1463" s="832" t="s">
        <v>1512</v>
      </c>
      <c r="L1463" s="835">
        <v>0</v>
      </c>
      <c r="M1463" s="835">
        <v>0</v>
      </c>
      <c r="N1463" s="832">
        <v>4</v>
      </c>
      <c r="O1463" s="836">
        <v>3</v>
      </c>
      <c r="P1463" s="835">
        <v>0</v>
      </c>
      <c r="Q1463" s="837"/>
      <c r="R1463" s="832">
        <v>4</v>
      </c>
      <c r="S1463" s="837">
        <v>1</v>
      </c>
      <c r="T1463" s="836">
        <v>3</v>
      </c>
      <c r="U1463" s="838">
        <v>1</v>
      </c>
    </row>
    <row r="1464" spans="1:21" ht="14.4" customHeight="1" x14ac:dyDescent="0.3">
      <c r="A1464" s="831">
        <v>13</v>
      </c>
      <c r="B1464" s="832" t="s">
        <v>1257</v>
      </c>
      <c r="C1464" s="832" t="s">
        <v>1267</v>
      </c>
      <c r="D1464" s="833" t="s">
        <v>2505</v>
      </c>
      <c r="E1464" s="834" t="s">
        <v>1288</v>
      </c>
      <c r="F1464" s="832" t="s">
        <v>1258</v>
      </c>
      <c r="G1464" s="832" t="s">
        <v>1625</v>
      </c>
      <c r="H1464" s="832" t="s">
        <v>651</v>
      </c>
      <c r="I1464" s="832" t="s">
        <v>2479</v>
      </c>
      <c r="J1464" s="832" t="s">
        <v>1627</v>
      </c>
      <c r="K1464" s="832" t="s">
        <v>2480</v>
      </c>
      <c r="L1464" s="835">
        <v>352.37</v>
      </c>
      <c r="M1464" s="835">
        <v>352.37</v>
      </c>
      <c r="N1464" s="832">
        <v>1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13</v>
      </c>
      <c r="B1465" s="832" t="s">
        <v>1257</v>
      </c>
      <c r="C1465" s="832" t="s">
        <v>1267</v>
      </c>
      <c r="D1465" s="833" t="s">
        <v>2505</v>
      </c>
      <c r="E1465" s="834" t="s">
        <v>1288</v>
      </c>
      <c r="F1465" s="832" t="s">
        <v>1258</v>
      </c>
      <c r="G1465" s="832" t="s">
        <v>1513</v>
      </c>
      <c r="H1465" s="832" t="s">
        <v>586</v>
      </c>
      <c r="I1465" s="832" t="s">
        <v>2201</v>
      </c>
      <c r="J1465" s="832" t="s">
        <v>619</v>
      </c>
      <c r="K1465" s="832" t="s">
        <v>2202</v>
      </c>
      <c r="L1465" s="835">
        <v>52.61</v>
      </c>
      <c r="M1465" s="835">
        <v>52.61</v>
      </c>
      <c r="N1465" s="832">
        <v>1</v>
      </c>
      <c r="O1465" s="836">
        <v>0.5</v>
      </c>
      <c r="P1465" s="835">
        <v>52.61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13</v>
      </c>
      <c r="B1466" s="832" t="s">
        <v>1257</v>
      </c>
      <c r="C1466" s="832" t="s">
        <v>1267</v>
      </c>
      <c r="D1466" s="833" t="s">
        <v>2505</v>
      </c>
      <c r="E1466" s="834" t="s">
        <v>1288</v>
      </c>
      <c r="F1466" s="832" t="s">
        <v>1258</v>
      </c>
      <c r="G1466" s="832" t="s">
        <v>1522</v>
      </c>
      <c r="H1466" s="832" t="s">
        <v>586</v>
      </c>
      <c r="I1466" s="832" t="s">
        <v>1629</v>
      </c>
      <c r="J1466" s="832" t="s">
        <v>664</v>
      </c>
      <c r="K1466" s="832" t="s">
        <v>1630</v>
      </c>
      <c r="L1466" s="835">
        <v>0</v>
      </c>
      <c r="M1466" s="835">
        <v>0</v>
      </c>
      <c r="N1466" s="832">
        <v>2</v>
      </c>
      <c r="O1466" s="836">
        <v>1.5</v>
      </c>
      <c r="P1466" s="835">
        <v>0</v>
      </c>
      <c r="Q1466" s="837"/>
      <c r="R1466" s="832">
        <v>2</v>
      </c>
      <c r="S1466" s="837">
        <v>1</v>
      </c>
      <c r="T1466" s="836">
        <v>1.5</v>
      </c>
      <c r="U1466" s="838">
        <v>1</v>
      </c>
    </row>
    <row r="1467" spans="1:21" ht="14.4" customHeight="1" x14ac:dyDescent="0.3">
      <c r="A1467" s="831">
        <v>13</v>
      </c>
      <c r="B1467" s="832" t="s">
        <v>1257</v>
      </c>
      <c r="C1467" s="832" t="s">
        <v>1267</v>
      </c>
      <c r="D1467" s="833" t="s">
        <v>2505</v>
      </c>
      <c r="E1467" s="834" t="s">
        <v>1288</v>
      </c>
      <c r="F1467" s="832" t="s">
        <v>1258</v>
      </c>
      <c r="G1467" s="832" t="s">
        <v>2481</v>
      </c>
      <c r="H1467" s="832" t="s">
        <v>586</v>
      </c>
      <c r="I1467" s="832" t="s">
        <v>2482</v>
      </c>
      <c r="J1467" s="832" t="s">
        <v>2483</v>
      </c>
      <c r="K1467" s="832" t="s">
        <v>2484</v>
      </c>
      <c r="L1467" s="835">
        <v>0</v>
      </c>
      <c r="M1467" s="835">
        <v>0</v>
      </c>
      <c r="N1467" s="832">
        <v>1</v>
      </c>
      <c r="O1467" s="836">
        <v>1</v>
      </c>
      <c r="P1467" s="835"/>
      <c r="Q1467" s="837"/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13</v>
      </c>
      <c r="B1468" s="832" t="s">
        <v>1257</v>
      </c>
      <c r="C1468" s="832" t="s">
        <v>1267</v>
      </c>
      <c r="D1468" s="833" t="s">
        <v>2505</v>
      </c>
      <c r="E1468" s="834" t="s">
        <v>1288</v>
      </c>
      <c r="F1468" s="832" t="s">
        <v>1258</v>
      </c>
      <c r="G1468" s="832" t="s">
        <v>1634</v>
      </c>
      <c r="H1468" s="832" t="s">
        <v>651</v>
      </c>
      <c r="I1468" s="832" t="s">
        <v>1187</v>
      </c>
      <c r="J1468" s="832" t="s">
        <v>826</v>
      </c>
      <c r="K1468" s="832" t="s">
        <v>828</v>
      </c>
      <c r="L1468" s="835">
        <v>0</v>
      </c>
      <c r="M1468" s="835">
        <v>0</v>
      </c>
      <c r="N1468" s="832">
        <v>3</v>
      </c>
      <c r="O1468" s="836">
        <v>2.5</v>
      </c>
      <c r="P1468" s="835">
        <v>0</v>
      </c>
      <c r="Q1468" s="837"/>
      <c r="R1468" s="832">
        <v>3</v>
      </c>
      <c r="S1468" s="837">
        <v>1</v>
      </c>
      <c r="T1468" s="836">
        <v>2.5</v>
      </c>
      <c r="U1468" s="838">
        <v>1</v>
      </c>
    </row>
    <row r="1469" spans="1:21" ht="14.4" customHeight="1" x14ac:dyDescent="0.3">
      <c r="A1469" s="831">
        <v>13</v>
      </c>
      <c r="B1469" s="832" t="s">
        <v>1257</v>
      </c>
      <c r="C1469" s="832" t="s">
        <v>1267</v>
      </c>
      <c r="D1469" s="833" t="s">
        <v>2505</v>
      </c>
      <c r="E1469" s="834" t="s">
        <v>1288</v>
      </c>
      <c r="F1469" s="832" t="s">
        <v>1258</v>
      </c>
      <c r="G1469" s="832" t="s">
        <v>1411</v>
      </c>
      <c r="H1469" s="832" t="s">
        <v>586</v>
      </c>
      <c r="I1469" s="832" t="s">
        <v>1412</v>
      </c>
      <c r="J1469" s="832" t="s">
        <v>1413</v>
      </c>
      <c r="K1469" s="832" t="s">
        <v>1414</v>
      </c>
      <c r="L1469" s="835">
        <v>55.16</v>
      </c>
      <c r="M1469" s="835">
        <v>110.32</v>
      </c>
      <c r="N1469" s="832">
        <v>2</v>
      </c>
      <c r="O1469" s="836">
        <v>1.5</v>
      </c>
      <c r="P1469" s="835">
        <v>110.32</v>
      </c>
      <c r="Q1469" s="837">
        <v>1</v>
      </c>
      <c r="R1469" s="832">
        <v>2</v>
      </c>
      <c r="S1469" s="837">
        <v>1</v>
      </c>
      <c r="T1469" s="836">
        <v>1.5</v>
      </c>
      <c r="U1469" s="838">
        <v>1</v>
      </c>
    </row>
    <row r="1470" spans="1:21" ht="14.4" customHeight="1" x14ac:dyDescent="0.3">
      <c r="A1470" s="831">
        <v>13</v>
      </c>
      <c r="B1470" s="832" t="s">
        <v>1257</v>
      </c>
      <c r="C1470" s="832" t="s">
        <v>1267</v>
      </c>
      <c r="D1470" s="833" t="s">
        <v>2505</v>
      </c>
      <c r="E1470" s="834" t="s">
        <v>1288</v>
      </c>
      <c r="F1470" s="832" t="s">
        <v>1258</v>
      </c>
      <c r="G1470" s="832" t="s">
        <v>1534</v>
      </c>
      <c r="H1470" s="832" t="s">
        <v>586</v>
      </c>
      <c r="I1470" s="832" t="s">
        <v>2485</v>
      </c>
      <c r="J1470" s="832" t="s">
        <v>1649</v>
      </c>
      <c r="K1470" s="832" t="s">
        <v>2131</v>
      </c>
      <c r="L1470" s="835">
        <v>300.68</v>
      </c>
      <c r="M1470" s="835">
        <v>300.68</v>
      </c>
      <c r="N1470" s="832">
        <v>1</v>
      </c>
      <c r="O1470" s="836">
        <v>0.5</v>
      </c>
      <c r="P1470" s="835">
        <v>300.68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13</v>
      </c>
      <c r="B1471" s="832" t="s">
        <v>1257</v>
      </c>
      <c r="C1471" s="832" t="s">
        <v>1267</v>
      </c>
      <c r="D1471" s="833" t="s">
        <v>2505</v>
      </c>
      <c r="E1471" s="834" t="s">
        <v>1288</v>
      </c>
      <c r="F1471" s="832" t="s">
        <v>1258</v>
      </c>
      <c r="G1471" s="832" t="s">
        <v>1550</v>
      </c>
      <c r="H1471" s="832" t="s">
        <v>586</v>
      </c>
      <c r="I1471" s="832" t="s">
        <v>1551</v>
      </c>
      <c r="J1471" s="832" t="s">
        <v>1552</v>
      </c>
      <c r="K1471" s="832" t="s">
        <v>1553</v>
      </c>
      <c r="L1471" s="835">
        <v>75.819999999999993</v>
      </c>
      <c r="M1471" s="835">
        <v>454.91999999999996</v>
      </c>
      <c r="N1471" s="832">
        <v>6</v>
      </c>
      <c r="O1471" s="836">
        <v>5</v>
      </c>
      <c r="P1471" s="835">
        <v>303.27999999999997</v>
      </c>
      <c r="Q1471" s="837">
        <v>0.66666666666666663</v>
      </c>
      <c r="R1471" s="832">
        <v>4</v>
      </c>
      <c r="S1471" s="837">
        <v>0.66666666666666663</v>
      </c>
      <c r="T1471" s="836">
        <v>3.5</v>
      </c>
      <c r="U1471" s="838">
        <v>0.7</v>
      </c>
    </row>
    <row r="1472" spans="1:21" ht="14.4" customHeight="1" x14ac:dyDescent="0.3">
      <c r="A1472" s="831">
        <v>13</v>
      </c>
      <c r="B1472" s="832" t="s">
        <v>1257</v>
      </c>
      <c r="C1472" s="832" t="s">
        <v>1267</v>
      </c>
      <c r="D1472" s="833" t="s">
        <v>2505</v>
      </c>
      <c r="E1472" s="834" t="s">
        <v>1288</v>
      </c>
      <c r="F1472" s="832" t="s">
        <v>1258</v>
      </c>
      <c r="G1472" s="832" t="s">
        <v>1420</v>
      </c>
      <c r="H1472" s="832" t="s">
        <v>651</v>
      </c>
      <c r="I1472" s="832" t="s">
        <v>1421</v>
      </c>
      <c r="J1472" s="832" t="s">
        <v>952</v>
      </c>
      <c r="K1472" s="832" t="s">
        <v>1422</v>
      </c>
      <c r="L1472" s="835">
        <v>154.36000000000001</v>
      </c>
      <c r="M1472" s="835">
        <v>463.08000000000004</v>
      </c>
      <c r="N1472" s="832">
        <v>3</v>
      </c>
      <c r="O1472" s="836">
        <v>2.5</v>
      </c>
      <c r="P1472" s="835">
        <v>308.72000000000003</v>
      </c>
      <c r="Q1472" s="837">
        <v>0.66666666666666663</v>
      </c>
      <c r="R1472" s="832">
        <v>2</v>
      </c>
      <c r="S1472" s="837">
        <v>0.66666666666666663</v>
      </c>
      <c r="T1472" s="836">
        <v>1.5</v>
      </c>
      <c r="U1472" s="838">
        <v>0.6</v>
      </c>
    </row>
    <row r="1473" spans="1:21" ht="14.4" customHeight="1" x14ac:dyDescent="0.3">
      <c r="A1473" s="831">
        <v>13</v>
      </c>
      <c r="B1473" s="832" t="s">
        <v>1257</v>
      </c>
      <c r="C1473" s="832" t="s">
        <v>1267</v>
      </c>
      <c r="D1473" s="833" t="s">
        <v>2505</v>
      </c>
      <c r="E1473" s="834" t="s">
        <v>1288</v>
      </c>
      <c r="F1473" s="832" t="s">
        <v>1258</v>
      </c>
      <c r="G1473" s="832" t="s">
        <v>1420</v>
      </c>
      <c r="H1473" s="832" t="s">
        <v>651</v>
      </c>
      <c r="I1473" s="832" t="s">
        <v>1953</v>
      </c>
      <c r="J1473" s="832" t="s">
        <v>1954</v>
      </c>
      <c r="K1473" s="832" t="s">
        <v>1955</v>
      </c>
      <c r="L1473" s="835">
        <v>111.22</v>
      </c>
      <c r="M1473" s="835">
        <v>222.44</v>
      </c>
      <c r="N1473" s="832">
        <v>2</v>
      </c>
      <c r="O1473" s="836">
        <v>1.5</v>
      </c>
      <c r="P1473" s="835">
        <v>222.44</v>
      </c>
      <c r="Q1473" s="837">
        <v>1</v>
      </c>
      <c r="R1473" s="832">
        <v>2</v>
      </c>
      <c r="S1473" s="837">
        <v>1</v>
      </c>
      <c r="T1473" s="836">
        <v>1.5</v>
      </c>
      <c r="U1473" s="838">
        <v>1</v>
      </c>
    </row>
    <row r="1474" spans="1:21" ht="14.4" customHeight="1" x14ac:dyDescent="0.3">
      <c r="A1474" s="831">
        <v>13</v>
      </c>
      <c r="B1474" s="832" t="s">
        <v>1257</v>
      </c>
      <c r="C1474" s="832" t="s">
        <v>1267</v>
      </c>
      <c r="D1474" s="833" t="s">
        <v>2505</v>
      </c>
      <c r="E1474" s="834" t="s">
        <v>1288</v>
      </c>
      <c r="F1474" s="832" t="s">
        <v>1258</v>
      </c>
      <c r="G1474" s="832" t="s">
        <v>1420</v>
      </c>
      <c r="H1474" s="832" t="s">
        <v>651</v>
      </c>
      <c r="I1474" s="832" t="s">
        <v>2206</v>
      </c>
      <c r="J1474" s="832" t="s">
        <v>2207</v>
      </c>
      <c r="K1474" s="832" t="s">
        <v>2208</v>
      </c>
      <c r="L1474" s="835">
        <v>149.52000000000001</v>
      </c>
      <c r="M1474" s="835">
        <v>149.52000000000001</v>
      </c>
      <c r="N1474" s="832">
        <v>1</v>
      </c>
      <c r="O1474" s="836">
        <v>0.5</v>
      </c>
      <c r="P1474" s="835">
        <v>149.52000000000001</v>
      </c>
      <c r="Q1474" s="837">
        <v>1</v>
      </c>
      <c r="R1474" s="832">
        <v>1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13</v>
      </c>
      <c r="B1475" s="832" t="s">
        <v>1257</v>
      </c>
      <c r="C1475" s="832" t="s">
        <v>1267</v>
      </c>
      <c r="D1475" s="833" t="s">
        <v>2505</v>
      </c>
      <c r="E1475" s="834" t="s">
        <v>1288</v>
      </c>
      <c r="F1475" s="832" t="s">
        <v>1258</v>
      </c>
      <c r="G1475" s="832" t="s">
        <v>1420</v>
      </c>
      <c r="H1475" s="832" t="s">
        <v>651</v>
      </c>
      <c r="I1475" s="832" t="s">
        <v>1423</v>
      </c>
      <c r="J1475" s="832" t="s">
        <v>1424</v>
      </c>
      <c r="K1475" s="832" t="s">
        <v>1425</v>
      </c>
      <c r="L1475" s="835">
        <v>75.73</v>
      </c>
      <c r="M1475" s="835">
        <v>1135.95</v>
      </c>
      <c r="N1475" s="832">
        <v>15</v>
      </c>
      <c r="O1475" s="836">
        <v>10.5</v>
      </c>
      <c r="P1475" s="835">
        <v>984.49000000000012</v>
      </c>
      <c r="Q1475" s="837">
        <v>0.8666666666666667</v>
      </c>
      <c r="R1475" s="832">
        <v>13</v>
      </c>
      <c r="S1475" s="837">
        <v>0.8666666666666667</v>
      </c>
      <c r="T1475" s="836">
        <v>8.5</v>
      </c>
      <c r="U1475" s="838">
        <v>0.80952380952380953</v>
      </c>
    </row>
    <row r="1476" spans="1:21" ht="14.4" customHeight="1" x14ac:dyDescent="0.3">
      <c r="A1476" s="831">
        <v>13</v>
      </c>
      <c r="B1476" s="832" t="s">
        <v>1257</v>
      </c>
      <c r="C1476" s="832" t="s">
        <v>1267</v>
      </c>
      <c r="D1476" s="833" t="s">
        <v>2505</v>
      </c>
      <c r="E1476" s="834" t="s">
        <v>1288</v>
      </c>
      <c r="F1476" s="832" t="s">
        <v>1258</v>
      </c>
      <c r="G1476" s="832" t="s">
        <v>1420</v>
      </c>
      <c r="H1476" s="832" t="s">
        <v>651</v>
      </c>
      <c r="I1476" s="832" t="s">
        <v>1140</v>
      </c>
      <c r="J1476" s="832" t="s">
        <v>952</v>
      </c>
      <c r="K1476" s="832" t="s">
        <v>1141</v>
      </c>
      <c r="L1476" s="835">
        <v>225.06</v>
      </c>
      <c r="M1476" s="835">
        <v>1800.4799999999998</v>
      </c>
      <c r="N1476" s="832">
        <v>8</v>
      </c>
      <c r="O1476" s="836">
        <v>6.5</v>
      </c>
      <c r="P1476" s="835">
        <v>1575.4199999999998</v>
      </c>
      <c r="Q1476" s="837">
        <v>0.875</v>
      </c>
      <c r="R1476" s="832">
        <v>7</v>
      </c>
      <c r="S1476" s="837">
        <v>0.875</v>
      </c>
      <c r="T1476" s="836">
        <v>6</v>
      </c>
      <c r="U1476" s="838">
        <v>0.92307692307692313</v>
      </c>
    </row>
    <row r="1477" spans="1:21" ht="14.4" customHeight="1" x14ac:dyDescent="0.3">
      <c r="A1477" s="831">
        <v>13</v>
      </c>
      <c r="B1477" s="832" t="s">
        <v>1257</v>
      </c>
      <c r="C1477" s="832" t="s">
        <v>1267</v>
      </c>
      <c r="D1477" s="833" t="s">
        <v>2505</v>
      </c>
      <c r="E1477" s="834" t="s">
        <v>1288</v>
      </c>
      <c r="F1477" s="832" t="s">
        <v>1258</v>
      </c>
      <c r="G1477" s="832" t="s">
        <v>1420</v>
      </c>
      <c r="H1477" s="832" t="s">
        <v>586</v>
      </c>
      <c r="I1477" s="832" t="s">
        <v>2072</v>
      </c>
      <c r="J1477" s="832" t="s">
        <v>952</v>
      </c>
      <c r="K1477" s="832" t="s">
        <v>1141</v>
      </c>
      <c r="L1477" s="835">
        <v>225.06</v>
      </c>
      <c r="M1477" s="835">
        <v>1575.4199999999998</v>
      </c>
      <c r="N1477" s="832">
        <v>7</v>
      </c>
      <c r="O1477" s="836">
        <v>7</v>
      </c>
      <c r="P1477" s="835">
        <v>1350.36</v>
      </c>
      <c r="Q1477" s="837">
        <v>0.85714285714285721</v>
      </c>
      <c r="R1477" s="832">
        <v>6</v>
      </c>
      <c r="S1477" s="837">
        <v>0.8571428571428571</v>
      </c>
      <c r="T1477" s="836">
        <v>6</v>
      </c>
      <c r="U1477" s="838">
        <v>0.8571428571428571</v>
      </c>
    </row>
    <row r="1478" spans="1:21" ht="14.4" customHeight="1" x14ac:dyDescent="0.3">
      <c r="A1478" s="831">
        <v>13</v>
      </c>
      <c r="B1478" s="832" t="s">
        <v>1257</v>
      </c>
      <c r="C1478" s="832" t="s">
        <v>1267</v>
      </c>
      <c r="D1478" s="833" t="s">
        <v>2505</v>
      </c>
      <c r="E1478" s="834" t="s">
        <v>1285</v>
      </c>
      <c r="F1478" s="832" t="s">
        <v>1258</v>
      </c>
      <c r="G1478" s="832" t="s">
        <v>1315</v>
      </c>
      <c r="H1478" s="832" t="s">
        <v>586</v>
      </c>
      <c r="I1478" s="832" t="s">
        <v>1438</v>
      </c>
      <c r="J1478" s="832" t="s">
        <v>642</v>
      </c>
      <c r="K1478" s="832" t="s">
        <v>643</v>
      </c>
      <c r="L1478" s="835">
        <v>103.8</v>
      </c>
      <c r="M1478" s="835">
        <v>103.8</v>
      </c>
      <c r="N1478" s="832">
        <v>1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13</v>
      </c>
      <c r="B1479" s="832" t="s">
        <v>1257</v>
      </c>
      <c r="C1479" s="832" t="s">
        <v>1267</v>
      </c>
      <c r="D1479" s="833" t="s">
        <v>2505</v>
      </c>
      <c r="E1479" s="834" t="s">
        <v>1285</v>
      </c>
      <c r="F1479" s="832" t="s">
        <v>1258</v>
      </c>
      <c r="G1479" s="832" t="s">
        <v>1315</v>
      </c>
      <c r="H1479" s="832" t="s">
        <v>586</v>
      </c>
      <c r="I1479" s="832" t="s">
        <v>1316</v>
      </c>
      <c r="J1479" s="832" t="s">
        <v>642</v>
      </c>
      <c r="K1479" s="832" t="s">
        <v>1317</v>
      </c>
      <c r="L1479" s="835">
        <v>155.69999999999999</v>
      </c>
      <c r="M1479" s="835">
        <v>155.69999999999999</v>
      </c>
      <c r="N1479" s="832">
        <v>1</v>
      </c>
      <c r="O1479" s="836">
        <v>0.5</v>
      </c>
      <c r="P1479" s="835">
        <v>155.69999999999999</v>
      </c>
      <c r="Q1479" s="837">
        <v>1</v>
      </c>
      <c r="R1479" s="832">
        <v>1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13</v>
      </c>
      <c r="B1480" s="832" t="s">
        <v>1257</v>
      </c>
      <c r="C1480" s="832" t="s">
        <v>1267</v>
      </c>
      <c r="D1480" s="833" t="s">
        <v>2505</v>
      </c>
      <c r="E1480" s="834" t="s">
        <v>1285</v>
      </c>
      <c r="F1480" s="832" t="s">
        <v>1258</v>
      </c>
      <c r="G1480" s="832" t="s">
        <v>1315</v>
      </c>
      <c r="H1480" s="832" t="s">
        <v>651</v>
      </c>
      <c r="I1480" s="832" t="s">
        <v>1576</v>
      </c>
      <c r="J1480" s="832" t="s">
        <v>1440</v>
      </c>
      <c r="K1480" s="832" t="s">
        <v>643</v>
      </c>
      <c r="L1480" s="835">
        <v>103.8</v>
      </c>
      <c r="M1480" s="835">
        <v>103.8</v>
      </c>
      <c r="N1480" s="832">
        <v>1</v>
      </c>
      <c r="O1480" s="836">
        <v>0.5</v>
      </c>
      <c r="P1480" s="835">
        <v>103.8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13</v>
      </c>
      <c r="B1481" s="832" t="s">
        <v>1257</v>
      </c>
      <c r="C1481" s="832" t="s">
        <v>1267</v>
      </c>
      <c r="D1481" s="833" t="s">
        <v>2505</v>
      </c>
      <c r="E1481" s="834" t="s">
        <v>1285</v>
      </c>
      <c r="F1481" s="832" t="s">
        <v>1258</v>
      </c>
      <c r="G1481" s="832" t="s">
        <v>1315</v>
      </c>
      <c r="H1481" s="832" t="s">
        <v>651</v>
      </c>
      <c r="I1481" s="832" t="s">
        <v>1320</v>
      </c>
      <c r="J1481" s="832" t="s">
        <v>1321</v>
      </c>
      <c r="K1481" s="832" t="s">
        <v>1319</v>
      </c>
      <c r="L1481" s="835">
        <v>129.75</v>
      </c>
      <c r="M1481" s="835">
        <v>129.75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13</v>
      </c>
      <c r="B1482" s="832" t="s">
        <v>1257</v>
      </c>
      <c r="C1482" s="832" t="s">
        <v>1267</v>
      </c>
      <c r="D1482" s="833" t="s">
        <v>2505</v>
      </c>
      <c r="E1482" s="834" t="s">
        <v>1285</v>
      </c>
      <c r="F1482" s="832" t="s">
        <v>1258</v>
      </c>
      <c r="G1482" s="832" t="s">
        <v>1315</v>
      </c>
      <c r="H1482" s="832" t="s">
        <v>586</v>
      </c>
      <c r="I1482" s="832" t="s">
        <v>2148</v>
      </c>
      <c r="J1482" s="832" t="s">
        <v>1233</v>
      </c>
      <c r="K1482" s="832" t="s">
        <v>1319</v>
      </c>
      <c r="L1482" s="835">
        <v>129.75</v>
      </c>
      <c r="M1482" s="835">
        <v>129.75</v>
      </c>
      <c r="N1482" s="832">
        <v>1</v>
      </c>
      <c r="O1482" s="836">
        <v>0.5</v>
      </c>
      <c r="P1482" s="835">
        <v>129.75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13</v>
      </c>
      <c r="B1483" s="832" t="s">
        <v>1257</v>
      </c>
      <c r="C1483" s="832" t="s">
        <v>1267</v>
      </c>
      <c r="D1483" s="833" t="s">
        <v>2505</v>
      </c>
      <c r="E1483" s="834" t="s">
        <v>1285</v>
      </c>
      <c r="F1483" s="832" t="s">
        <v>1258</v>
      </c>
      <c r="G1483" s="832" t="s">
        <v>1328</v>
      </c>
      <c r="H1483" s="832" t="s">
        <v>651</v>
      </c>
      <c r="I1483" s="832" t="s">
        <v>1147</v>
      </c>
      <c r="J1483" s="832" t="s">
        <v>1148</v>
      </c>
      <c r="K1483" s="832" t="s">
        <v>1149</v>
      </c>
      <c r="L1483" s="835">
        <v>170.52</v>
      </c>
      <c r="M1483" s="835">
        <v>341.04</v>
      </c>
      <c r="N1483" s="832">
        <v>2</v>
      </c>
      <c r="O1483" s="836">
        <v>1</v>
      </c>
      <c r="P1483" s="835">
        <v>341.04</v>
      </c>
      <c r="Q1483" s="837">
        <v>1</v>
      </c>
      <c r="R1483" s="832">
        <v>2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13</v>
      </c>
      <c r="B1484" s="832" t="s">
        <v>1257</v>
      </c>
      <c r="C1484" s="832" t="s">
        <v>1267</v>
      </c>
      <c r="D1484" s="833" t="s">
        <v>2505</v>
      </c>
      <c r="E1484" s="834" t="s">
        <v>1285</v>
      </c>
      <c r="F1484" s="832" t="s">
        <v>1258</v>
      </c>
      <c r="G1484" s="832" t="s">
        <v>1328</v>
      </c>
      <c r="H1484" s="832" t="s">
        <v>651</v>
      </c>
      <c r="I1484" s="832" t="s">
        <v>1912</v>
      </c>
      <c r="J1484" s="832" t="s">
        <v>1148</v>
      </c>
      <c r="K1484" s="832" t="s">
        <v>1913</v>
      </c>
      <c r="L1484" s="835">
        <v>272.83</v>
      </c>
      <c r="M1484" s="835">
        <v>818.49</v>
      </c>
      <c r="N1484" s="832">
        <v>3</v>
      </c>
      <c r="O1484" s="836">
        <v>3</v>
      </c>
      <c r="P1484" s="835">
        <v>545.66</v>
      </c>
      <c r="Q1484" s="837">
        <v>0.66666666666666663</v>
      </c>
      <c r="R1484" s="832">
        <v>2</v>
      </c>
      <c r="S1484" s="837">
        <v>0.66666666666666663</v>
      </c>
      <c r="T1484" s="836">
        <v>2</v>
      </c>
      <c r="U1484" s="838">
        <v>0.66666666666666663</v>
      </c>
    </row>
    <row r="1485" spans="1:21" ht="14.4" customHeight="1" x14ac:dyDescent="0.3">
      <c r="A1485" s="831">
        <v>13</v>
      </c>
      <c r="B1485" s="832" t="s">
        <v>1257</v>
      </c>
      <c r="C1485" s="832" t="s">
        <v>1267</v>
      </c>
      <c r="D1485" s="833" t="s">
        <v>2505</v>
      </c>
      <c r="E1485" s="834" t="s">
        <v>1285</v>
      </c>
      <c r="F1485" s="832" t="s">
        <v>1258</v>
      </c>
      <c r="G1485" s="832" t="s">
        <v>1342</v>
      </c>
      <c r="H1485" s="832" t="s">
        <v>586</v>
      </c>
      <c r="I1485" s="832" t="s">
        <v>1452</v>
      </c>
      <c r="J1485" s="832" t="s">
        <v>1351</v>
      </c>
      <c r="K1485" s="832" t="s">
        <v>1453</v>
      </c>
      <c r="L1485" s="835">
        <v>23.51</v>
      </c>
      <c r="M1485" s="835">
        <v>117.55000000000001</v>
      </c>
      <c r="N1485" s="832">
        <v>5</v>
      </c>
      <c r="O1485" s="836">
        <v>3</v>
      </c>
      <c r="P1485" s="835">
        <v>94.04</v>
      </c>
      <c r="Q1485" s="837">
        <v>0.79999999999999993</v>
      </c>
      <c r="R1485" s="832">
        <v>4</v>
      </c>
      <c r="S1485" s="837">
        <v>0.8</v>
      </c>
      <c r="T1485" s="836">
        <v>2</v>
      </c>
      <c r="U1485" s="838">
        <v>0.66666666666666663</v>
      </c>
    </row>
    <row r="1486" spans="1:21" ht="14.4" customHeight="1" x14ac:dyDescent="0.3">
      <c r="A1486" s="831">
        <v>13</v>
      </c>
      <c r="B1486" s="832" t="s">
        <v>1257</v>
      </c>
      <c r="C1486" s="832" t="s">
        <v>1267</v>
      </c>
      <c r="D1486" s="833" t="s">
        <v>2505</v>
      </c>
      <c r="E1486" s="834" t="s">
        <v>1285</v>
      </c>
      <c r="F1486" s="832" t="s">
        <v>1258</v>
      </c>
      <c r="G1486" s="832" t="s">
        <v>1342</v>
      </c>
      <c r="H1486" s="832" t="s">
        <v>651</v>
      </c>
      <c r="I1486" s="832" t="s">
        <v>1358</v>
      </c>
      <c r="J1486" s="832" t="s">
        <v>1354</v>
      </c>
      <c r="K1486" s="832" t="s">
        <v>1359</v>
      </c>
      <c r="L1486" s="835">
        <v>19.59</v>
      </c>
      <c r="M1486" s="835">
        <v>97.949999999999989</v>
      </c>
      <c r="N1486" s="832">
        <v>5</v>
      </c>
      <c r="O1486" s="836">
        <v>4</v>
      </c>
      <c r="P1486" s="835">
        <v>58.769999999999996</v>
      </c>
      <c r="Q1486" s="837">
        <v>0.6</v>
      </c>
      <c r="R1486" s="832">
        <v>3</v>
      </c>
      <c r="S1486" s="837">
        <v>0.6</v>
      </c>
      <c r="T1486" s="836">
        <v>2.5</v>
      </c>
      <c r="U1486" s="838">
        <v>0.625</v>
      </c>
    </row>
    <row r="1487" spans="1:21" ht="14.4" customHeight="1" x14ac:dyDescent="0.3">
      <c r="A1487" s="831">
        <v>13</v>
      </c>
      <c r="B1487" s="832" t="s">
        <v>1257</v>
      </c>
      <c r="C1487" s="832" t="s">
        <v>1267</v>
      </c>
      <c r="D1487" s="833" t="s">
        <v>2505</v>
      </c>
      <c r="E1487" s="834" t="s">
        <v>1285</v>
      </c>
      <c r="F1487" s="832" t="s">
        <v>1258</v>
      </c>
      <c r="G1487" s="832" t="s">
        <v>1360</v>
      </c>
      <c r="H1487" s="832" t="s">
        <v>586</v>
      </c>
      <c r="I1487" s="832" t="s">
        <v>1361</v>
      </c>
      <c r="J1487" s="832" t="s">
        <v>679</v>
      </c>
      <c r="K1487" s="832" t="s">
        <v>1362</v>
      </c>
      <c r="L1487" s="835">
        <v>85.15</v>
      </c>
      <c r="M1487" s="835">
        <v>85.15</v>
      </c>
      <c r="N1487" s="832">
        <v>1</v>
      </c>
      <c r="O1487" s="836">
        <v>1</v>
      </c>
      <c r="P1487" s="835">
        <v>85.15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13</v>
      </c>
      <c r="B1488" s="832" t="s">
        <v>1257</v>
      </c>
      <c r="C1488" s="832" t="s">
        <v>1267</v>
      </c>
      <c r="D1488" s="833" t="s">
        <v>2505</v>
      </c>
      <c r="E1488" s="834" t="s">
        <v>1285</v>
      </c>
      <c r="F1488" s="832" t="s">
        <v>1258</v>
      </c>
      <c r="G1488" s="832" t="s">
        <v>1360</v>
      </c>
      <c r="H1488" s="832" t="s">
        <v>586</v>
      </c>
      <c r="I1488" s="832" t="s">
        <v>1363</v>
      </c>
      <c r="J1488" s="832" t="s">
        <v>840</v>
      </c>
      <c r="K1488" s="832" t="s">
        <v>1364</v>
      </c>
      <c r="L1488" s="835">
        <v>147.85</v>
      </c>
      <c r="M1488" s="835">
        <v>12567.250000000013</v>
      </c>
      <c r="N1488" s="832">
        <v>85</v>
      </c>
      <c r="O1488" s="836">
        <v>79.5</v>
      </c>
      <c r="P1488" s="835">
        <v>10497.350000000013</v>
      </c>
      <c r="Q1488" s="837">
        <v>0.83529411764705896</v>
      </c>
      <c r="R1488" s="832">
        <v>71</v>
      </c>
      <c r="S1488" s="837">
        <v>0.83529411764705885</v>
      </c>
      <c r="T1488" s="836">
        <v>66.5</v>
      </c>
      <c r="U1488" s="838">
        <v>0.83647798742138368</v>
      </c>
    </row>
    <row r="1489" spans="1:21" ht="14.4" customHeight="1" x14ac:dyDescent="0.3">
      <c r="A1489" s="831">
        <v>13</v>
      </c>
      <c r="B1489" s="832" t="s">
        <v>1257</v>
      </c>
      <c r="C1489" s="832" t="s">
        <v>1267</v>
      </c>
      <c r="D1489" s="833" t="s">
        <v>2505</v>
      </c>
      <c r="E1489" s="834" t="s">
        <v>1285</v>
      </c>
      <c r="F1489" s="832" t="s">
        <v>1258</v>
      </c>
      <c r="G1489" s="832" t="s">
        <v>1365</v>
      </c>
      <c r="H1489" s="832" t="s">
        <v>586</v>
      </c>
      <c r="I1489" s="832" t="s">
        <v>1366</v>
      </c>
      <c r="J1489" s="832" t="s">
        <v>1367</v>
      </c>
      <c r="K1489" s="832" t="s">
        <v>1368</v>
      </c>
      <c r="L1489" s="835">
        <v>0</v>
      </c>
      <c r="M1489" s="835">
        <v>0</v>
      </c>
      <c r="N1489" s="832">
        <v>9</v>
      </c>
      <c r="O1489" s="836">
        <v>8.5</v>
      </c>
      <c r="P1489" s="835">
        <v>0</v>
      </c>
      <c r="Q1489" s="837"/>
      <c r="R1489" s="832">
        <v>8</v>
      </c>
      <c r="S1489" s="837">
        <v>0.88888888888888884</v>
      </c>
      <c r="T1489" s="836">
        <v>7.5</v>
      </c>
      <c r="U1489" s="838">
        <v>0.88235294117647056</v>
      </c>
    </row>
    <row r="1490" spans="1:21" ht="14.4" customHeight="1" x14ac:dyDescent="0.3">
      <c r="A1490" s="831">
        <v>13</v>
      </c>
      <c r="B1490" s="832" t="s">
        <v>1257</v>
      </c>
      <c r="C1490" s="832" t="s">
        <v>1267</v>
      </c>
      <c r="D1490" s="833" t="s">
        <v>2505</v>
      </c>
      <c r="E1490" s="834" t="s">
        <v>1285</v>
      </c>
      <c r="F1490" s="832" t="s">
        <v>1258</v>
      </c>
      <c r="G1490" s="832" t="s">
        <v>1365</v>
      </c>
      <c r="H1490" s="832" t="s">
        <v>586</v>
      </c>
      <c r="I1490" s="832" t="s">
        <v>1369</v>
      </c>
      <c r="J1490" s="832" t="s">
        <v>804</v>
      </c>
      <c r="K1490" s="832" t="s">
        <v>805</v>
      </c>
      <c r="L1490" s="835">
        <v>42.05</v>
      </c>
      <c r="M1490" s="835">
        <v>672.80000000000007</v>
      </c>
      <c r="N1490" s="832">
        <v>16</v>
      </c>
      <c r="O1490" s="836">
        <v>15.5</v>
      </c>
      <c r="P1490" s="835">
        <v>462.55000000000007</v>
      </c>
      <c r="Q1490" s="837">
        <v>0.6875</v>
      </c>
      <c r="R1490" s="832">
        <v>11</v>
      </c>
      <c r="S1490" s="837">
        <v>0.6875</v>
      </c>
      <c r="T1490" s="836">
        <v>10.5</v>
      </c>
      <c r="U1490" s="838">
        <v>0.67741935483870963</v>
      </c>
    </row>
    <row r="1491" spans="1:21" ht="14.4" customHeight="1" x14ac:dyDescent="0.3">
      <c r="A1491" s="831">
        <v>13</v>
      </c>
      <c r="B1491" s="832" t="s">
        <v>1257</v>
      </c>
      <c r="C1491" s="832" t="s">
        <v>1267</v>
      </c>
      <c r="D1491" s="833" t="s">
        <v>2505</v>
      </c>
      <c r="E1491" s="834" t="s">
        <v>1285</v>
      </c>
      <c r="F1491" s="832" t="s">
        <v>1258</v>
      </c>
      <c r="G1491" s="832" t="s">
        <v>1365</v>
      </c>
      <c r="H1491" s="832" t="s">
        <v>586</v>
      </c>
      <c r="I1491" s="832" t="s">
        <v>2028</v>
      </c>
      <c r="J1491" s="832" t="s">
        <v>804</v>
      </c>
      <c r="K1491" s="832" t="s">
        <v>806</v>
      </c>
      <c r="L1491" s="835">
        <v>42.05</v>
      </c>
      <c r="M1491" s="835">
        <v>42.05</v>
      </c>
      <c r="N1491" s="832">
        <v>1</v>
      </c>
      <c r="O1491" s="836">
        <v>0.5</v>
      </c>
      <c r="P1491" s="835">
        <v>42.05</v>
      </c>
      <c r="Q1491" s="837">
        <v>1</v>
      </c>
      <c r="R1491" s="832">
        <v>1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13</v>
      </c>
      <c r="B1492" s="832" t="s">
        <v>1257</v>
      </c>
      <c r="C1492" s="832" t="s">
        <v>1267</v>
      </c>
      <c r="D1492" s="833" t="s">
        <v>2505</v>
      </c>
      <c r="E1492" s="834" t="s">
        <v>1285</v>
      </c>
      <c r="F1492" s="832" t="s">
        <v>1258</v>
      </c>
      <c r="G1492" s="832" t="s">
        <v>2486</v>
      </c>
      <c r="H1492" s="832" t="s">
        <v>586</v>
      </c>
      <c r="I1492" s="832" t="s">
        <v>2487</v>
      </c>
      <c r="J1492" s="832" t="s">
        <v>2488</v>
      </c>
      <c r="K1492" s="832" t="s">
        <v>2489</v>
      </c>
      <c r="L1492" s="835">
        <v>0</v>
      </c>
      <c r="M1492" s="835">
        <v>0</v>
      </c>
      <c r="N1492" s="832">
        <v>1</v>
      </c>
      <c r="O1492" s="836">
        <v>0.5</v>
      </c>
      <c r="P1492" s="835">
        <v>0</v>
      </c>
      <c r="Q1492" s="837"/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13</v>
      </c>
      <c r="B1493" s="832" t="s">
        <v>1257</v>
      </c>
      <c r="C1493" s="832" t="s">
        <v>1267</v>
      </c>
      <c r="D1493" s="833" t="s">
        <v>2505</v>
      </c>
      <c r="E1493" s="834" t="s">
        <v>1285</v>
      </c>
      <c r="F1493" s="832" t="s">
        <v>1258</v>
      </c>
      <c r="G1493" s="832" t="s">
        <v>1462</v>
      </c>
      <c r="H1493" s="832" t="s">
        <v>586</v>
      </c>
      <c r="I1493" s="832" t="s">
        <v>1463</v>
      </c>
      <c r="J1493" s="832" t="s">
        <v>1464</v>
      </c>
      <c r="K1493" s="832" t="s">
        <v>1465</v>
      </c>
      <c r="L1493" s="835">
        <v>140.96</v>
      </c>
      <c r="M1493" s="835">
        <v>1973.4400000000003</v>
      </c>
      <c r="N1493" s="832">
        <v>14</v>
      </c>
      <c r="O1493" s="836">
        <v>14</v>
      </c>
      <c r="P1493" s="835">
        <v>1832.4800000000002</v>
      </c>
      <c r="Q1493" s="837">
        <v>0.9285714285714286</v>
      </c>
      <c r="R1493" s="832">
        <v>13</v>
      </c>
      <c r="S1493" s="837">
        <v>0.9285714285714286</v>
      </c>
      <c r="T1493" s="836">
        <v>13</v>
      </c>
      <c r="U1493" s="838">
        <v>0.9285714285714286</v>
      </c>
    </row>
    <row r="1494" spans="1:21" ht="14.4" customHeight="1" x14ac:dyDescent="0.3">
      <c r="A1494" s="831">
        <v>13</v>
      </c>
      <c r="B1494" s="832" t="s">
        <v>1257</v>
      </c>
      <c r="C1494" s="832" t="s">
        <v>1267</v>
      </c>
      <c r="D1494" s="833" t="s">
        <v>2505</v>
      </c>
      <c r="E1494" s="834" t="s">
        <v>1285</v>
      </c>
      <c r="F1494" s="832" t="s">
        <v>1258</v>
      </c>
      <c r="G1494" s="832" t="s">
        <v>2093</v>
      </c>
      <c r="H1494" s="832" t="s">
        <v>586</v>
      </c>
      <c r="I1494" s="832" t="s">
        <v>2490</v>
      </c>
      <c r="J1494" s="832" t="s">
        <v>2491</v>
      </c>
      <c r="K1494" s="832" t="s">
        <v>2096</v>
      </c>
      <c r="L1494" s="835">
        <v>846.47</v>
      </c>
      <c r="M1494" s="835">
        <v>846.47</v>
      </c>
      <c r="N1494" s="832">
        <v>1</v>
      </c>
      <c r="O1494" s="836">
        <v>0.5</v>
      </c>
      <c r="P1494" s="835">
        <v>846.47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13</v>
      </c>
      <c r="B1495" s="832" t="s">
        <v>1257</v>
      </c>
      <c r="C1495" s="832" t="s">
        <v>1267</v>
      </c>
      <c r="D1495" s="833" t="s">
        <v>2505</v>
      </c>
      <c r="E1495" s="834" t="s">
        <v>1285</v>
      </c>
      <c r="F1495" s="832" t="s">
        <v>1258</v>
      </c>
      <c r="G1495" s="832" t="s">
        <v>1382</v>
      </c>
      <c r="H1495" s="832" t="s">
        <v>586</v>
      </c>
      <c r="I1495" s="832" t="s">
        <v>1383</v>
      </c>
      <c r="J1495" s="832" t="s">
        <v>1384</v>
      </c>
      <c r="K1495" s="832" t="s">
        <v>1385</v>
      </c>
      <c r="L1495" s="835">
        <v>121.07</v>
      </c>
      <c r="M1495" s="835">
        <v>121.07</v>
      </c>
      <c r="N1495" s="832">
        <v>1</v>
      </c>
      <c r="O1495" s="836">
        <v>0.5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13</v>
      </c>
      <c r="B1496" s="832" t="s">
        <v>1257</v>
      </c>
      <c r="C1496" s="832" t="s">
        <v>1267</v>
      </c>
      <c r="D1496" s="833" t="s">
        <v>2505</v>
      </c>
      <c r="E1496" s="834" t="s">
        <v>1285</v>
      </c>
      <c r="F1496" s="832" t="s">
        <v>1258</v>
      </c>
      <c r="G1496" s="832" t="s">
        <v>1478</v>
      </c>
      <c r="H1496" s="832" t="s">
        <v>586</v>
      </c>
      <c r="I1496" s="832" t="s">
        <v>1479</v>
      </c>
      <c r="J1496" s="832" t="s">
        <v>973</v>
      </c>
      <c r="K1496" s="832" t="s">
        <v>1480</v>
      </c>
      <c r="L1496" s="835">
        <v>48.09</v>
      </c>
      <c r="M1496" s="835">
        <v>96.18</v>
      </c>
      <c r="N1496" s="832">
        <v>2</v>
      </c>
      <c r="O1496" s="836">
        <v>1.5</v>
      </c>
      <c r="P1496" s="835">
        <v>96.18</v>
      </c>
      <c r="Q1496" s="837">
        <v>1</v>
      </c>
      <c r="R1496" s="832">
        <v>2</v>
      </c>
      <c r="S1496" s="837">
        <v>1</v>
      </c>
      <c r="T1496" s="836">
        <v>1.5</v>
      </c>
      <c r="U1496" s="838">
        <v>1</v>
      </c>
    </row>
    <row r="1497" spans="1:21" ht="14.4" customHeight="1" x14ac:dyDescent="0.3">
      <c r="A1497" s="831">
        <v>13</v>
      </c>
      <c r="B1497" s="832" t="s">
        <v>1257</v>
      </c>
      <c r="C1497" s="832" t="s">
        <v>1267</v>
      </c>
      <c r="D1497" s="833" t="s">
        <v>2505</v>
      </c>
      <c r="E1497" s="834" t="s">
        <v>1285</v>
      </c>
      <c r="F1497" s="832" t="s">
        <v>1258</v>
      </c>
      <c r="G1497" s="832" t="s">
        <v>1478</v>
      </c>
      <c r="H1497" s="832" t="s">
        <v>586</v>
      </c>
      <c r="I1497" s="832" t="s">
        <v>1479</v>
      </c>
      <c r="J1497" s="832" t="s">
        <v>973</v>
      </c>
      <c r="K1497" s="832" t="s">
        <v>1480</v>
      </c>
      <c r="L1497" s="835">
        <v>42.14</v>
      </c>
      <c r="M1497" s="835">
        <v>84.28</v>
      </c>
      <c r="N1497" s="832">
        <v>2</v>
      </c>
      <c r="O1497" s="836">
        <v>2</v>
      </c>
      <c r="P1497" s="835">
        <v>42.14</v>
      </c>
      <c r="Q1497" s="837">
        <v>0.5</v>
      </c>
      <c r="R1497" s="832">
        <v>1</v>
      </c>
      <c r="S1497" s="837">
        <v>0.5</v>
      </c>
      <c r="T1497" s="836">
        <v>1</v>
      </c>
      <c r="U1497" s="838">
        <v>0.5</v>
      </c>
    </row>
    <row r="1498" spans="1:21" ht="14.4" customHeight="1" x14ac:dyDescent="0.3">
      <c r="A1498" s="831">
        <v>13</v>
      </c>
      <c r="B1498" s="832" t="s">
        <v>1257</v>
      </c>
      <c r="C1498" s="832" t="s">
        <v>1267</v>
      </c>
      <c r="D1498" s="833" t="s">
        <v>2505</v>
      </c>
      <c r="E1498" s="834" t="s">
        <v>1285</v>
      </c>
      <c r="F1498" s="832" t="s">
        <v>1258</v>
      </c>
      <c r="G1498" s="832" t="s">
        <v>1386</v>
      </c>
      <c r="H1498" s="832" t="s">
        <v>586</v>
      </c>
      <c r="I1498" s="832" t="s">
        <v>1387</v>
      </c>
      <c r="J1498" s="832" t="s">
        <v>1388</v>
      </c>
      <c r="K1498" s="832" t="s">
        <v>1389</v>
      </c>
      <c r="L1498" s="835">
        <v>111.72</v>
      </c>
      <c r="M1498" s="835">
        <v>111.72</v>
      </c>
      <c r="N1498" s="832">
        <v>1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13</v>
      </c>
      <c r="B1499" s="832" t="s">
        <v>1257</v>
      </c>
      <c r="C1499" s="832" t="s">
        <v>1267</v>
      </c>
      <c r="D1499" s="833" t="s">
        <v>2505</v>
      </c>
      <c r="E1499" s="834" t="s">
        <v>1285</v>
      </c>
      <c r="F1499" s="832" t="s">
        <v>1258</v>
      </c>
      <c r="G1499" s="832" t="s">
        <v>1800</v>
      </c>
      <c r="H1499" s="832" t="s">
        <v>586</v>
      </c>
      <c r="I1499" s="832" t="s">
        <v>1847</v>
      </c>
      <c r="J1499" s="832" t="s">
        <v>1802</v>
      </c>
      <c r="K1499" s="832" t="s">
        <v>1355</v>
      </c>
      <c r="L1499" s="835">
        <v>58.77</v>
      </c>
      <c r="M1499" s="835">
        <v>235.08</v>
      </c>
      <c r="N1499" s="832">
        <v>4</v>
      </c>
      <c r="O1499" s="836">
        <v>2.5</v>
      </c>
      <c r="P1499" s="835">
        <v>117.54</v>
      </c>
      <c r="Q1499" s="837">
        <v>0.5</v>
      </c>
      <c r="R1499" s="832">
        <v>2</v>
      </c>
      <c r="S1499" s="837">
        <v>0.5</v>
      </c>
      <c r="T1499" s="836">
        <v>1</v>
      </c>
      <c r="U1499" s="838">
        <v>0.4</v>
      </c>
    </row>
    <row r="1500" spans="1:21" ht="14.4" customHeight="1" x14ac:dyDescent="0.3">
      <c r="A1500" s="831">
        <v>13</v>
      </c>
      <c r="B1500" s="832" t="s">
        <v>1257</v>
      </c>
      <c r="C1500" s="832" t="s">
        <v>1267</v>
      </c>
      <c r="D1500" s="833" t="s">
        <v>2505</v>
      </c>
      <c r="E1500" s="834" t="s">
        <v>1285</v>
      </c>
      <c r="F1500" s="832" t="s">
        <v>1258</v>
      </c>
      <c r="G1500" s="832" t="s">
        <v>1394</v>
      </c>
      <c r="H1500" s="832" t="s">
        <v>651</v>
      </c>
      <c r="I1500" s="832" t="s">
        <v>1395</v>
      </c>
      <c r="J1500" s="832" t="s">
        <v>1396</v>
      </c>
      <c r="K1500" s="832" t="s">
        <v>1397</v>
      </c>
      <c r="L1500" s="835">
        <v>141.25</v>
      </c>
      <c r="M1500" s="835">
        <v>2542.5</v>
      </c>
      <c r="N1500" s="832">
        <v>18</v>
      </c>
      <c r="O1500" s="836">
        <v>13</v>
      </c>
      <c r="P1500" s="835">
        <v>2401.25</v>
      </c>
      <c r="Q1500" s="837">
        <v>0.94444444444444442</v>
      </c>
      <c r="R1500" s="832">
        <v>17</v>
      </c>
      <c r="S1500" s="837">
        <v>0.94444444444444442</v>
      </c>
      <c r="T1500" s="836">
        <v>12.5</v>
      </c>
      <c r="U1500" s="838">
        <v>0.96153846153846156</v>
      </c>
    </row>
    <row r="1501" spans="1:21" ht="14.4" customHeight="1" x14ac:dyDescent="0.3">
      <c r="A1501" s="831">
        <v>13</v>
      </c>
      <c r="B1501" s="832" t="s">
        <v>1257</v>
      </c>
      <c r="C1501" s="832" t="s">
        <v>1267</v>
      </c>
      <c r="D1501" s="833" t="s">
        <v>2505</v>
      </c>
      <c r="E1501" s="834" t="s">
        <v>1285</v>
      </c>
      <c r="F1501" s="832" t="s">
        <v>1258</v>
      </c>
      <c r="G1501" s="832" t="s">
        <v>1402</v>
      </c>
      <c r="H1501" s="832" t="s">
        <v>586</v>
      </c>
      <c r="I1501" s="832" t="s">
        <v>1503</v>
      </c>
      <c r="J1501" s="832" t="s">
        <v>745</v>
      </c>
      <c r="K1501" s="832" t="s">
        <v>1504</v>
      </c>
      <c r="L1501" s="835">
        <v>16.12</v>
      </c>
      <c r="M1501" s="835">
        <v>32.24</v>
      </c>
      <c r="N1501" s="832">
        <v>2</v>
      </c>
      <c r="O1501" s="836">
        <v>1.5</v>
      </c>
      <c r="P1501" s="835">
        <v>16.12</v>
      </c>
      <c r="Q1501" s="837">
        <v>0.5</v>
      </c>
      <c r="R1501" s="832">
        <v>1</v>
      </c>
      <c r="S1501" s="837">
        <v>0.5</v>
      </c>
      <c r="T1501" s="836">
        <v>0.5</v>
      </c>
      <c r="U1501" s="838">
        <v>0.33333333333333331</v>
      </c>
    </row>
    <row r="1502" spans="1:21" ht="14.4" customHeight="1" x14ac:dyDescent="0.3">
      <c r="A1502" s="831">
        <v>13</v>
      </c>
      <c r="B1502" s="832" t="s">
        <v>1257</v>
      </c>
      <c r="C1502" s="832" t="s">
        <v>1267</v>
      </c>
      <c r="D1502" s="833" t="s">
        <v>2505</v>
      </c>
      <c r="E1502" s="834" t="s">
        <v>1285</v>
      </c>
      <c r="F1502" s="832" t="s">
        <v>1258</v>
      </c>
      <c r="G1502" s="832" t="s">
        <v>1402</v>
      </c>
      <c r="H1502" s="832" t="s">
        <v>586</v>
      </c>
      <c r="I1502" s="832" t="s">
        <v>1403</v>
      </c>
      <c r="J1502" s="832" t="s">
        <v>745</v>
      </c>
      <c r="K1502" s="832" t="s">
        <v>1404</v>
      </c>
      <c r="L1502" s="835">
        <v>32.25</v>
      </c>
      <c r="M1502" s="835">
        <v>32.25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13</v>
      </c>
      <c r="B1503" s="832" t="s">
        <v>1257</v>
      </c>
      <c r="C1503" s="832" t="s">
        <v>1267</v>
      </c>
      <c r="D1503" s="833" t="s">
        <v>2505</v>
      </c>
      <c r="E1503" s="834" t="s">
        <v>1285</v>
      </c>
      <c r="F1503" s="832" t="s">
        <v>1258</v>
      </c>
      <c r="G1503" s="832" t="s">
        <v>2492</v>
      </c>
      <c r="H1503" s="832" t="s">
        <v>651</v>
      </c>
      <c r="I1503" s="832" t="s">
        <v>2493</v>
      </c>
      <c r="J1503" s="832" t="s">
        <v>751</v>
      </c>
      <c r="K1503" s="832" t="s">
        <v>2494</v>
      </c>
      <c r="L1503" s="835">
        <v>0</v>
      </c>
      <c r="M1503" s="835">
        <v>0</v>
      </c>
      <c r="N1503" s="832">
        <v>1</v>
      </c>
      <c r="O1503" s="836">
        <v>1</v>
      </c>
      <c r="P1503" s="835">
        <v>0</v>
      </c>
      <c r="Q1503" s="837"/>
      <c r="R1503" s="832">
        <v>1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13</v>
      </c>
      <c r="B1504" s="832" t="s">
        <v>1257</v>
      </c>
      <c r="C1504" s="832" t="s">
        <v>1267</v>
      </c>
      <c r="D1504" s="833" t="s">
        <v>2505</v>
      </c>
      <c r="E1504" s="834" t="s">
        <v>1285</v>
      </c>
      <c r="F1504" s="832" t="s">
        <v>1258</v>
      </c>
      <c r="G1504" s="832" t="s">
        <v>1891</v>
      </c>
      <c r="H1504" s="832" t="s">
        <v>586</v>
      </c>
      <c r="I1504" s="832" t="s">
        <v>2199</v>
      </c>
      <c r="J1504" s="832" t="s">
        <v>1893</v>
      </c>
      <c r="K1504" s="832" t="s">
        <v>2200</v>
      </c>
      <c r="L1504" s="835">
        <v>437.23</v>
      </c>
      <c r="M1504" s="835">
        <v>437.23</v>
      </c>
      <c r="N1504" s="832">
        <v>1</v>
      </c>
      <c r="O1504" s="836">
        <v>1</v>
      </c>
      <c r="P1504" s="835">
        <v>437.23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13</v>
      </c>
      <c r="B1505" s="832" t="s">
        <v>1257</v>
      </c>
      <c r="C1505" s="832" t="s">
        <v>1267</v>
      </c>
      <c r="D1505" s="833" t="s">
        <v>2505</v>
      </c>
      <c r="E1505" s="834" t="s">
        <v>1285</v>
      </c>
      <c r="F1505" s="832" t="s">
        <v>1258</v>
      </c>
      <c r="G1505" s="832" t="s">
        <v>1513</v>
      </c>
      <c r="H1505" s="832" t="s">
        <v>586</v>
      </c>
      <c r="I1505" s="832" t="s">
        <v>1514</v>
      </c>
      <c r="J1505" s="832" t="s">
        <v>619</v>
      </c>
      <c r="K1505" s="832" t="s">
        <v>1515</v>
      </c>
      <c r="L1505" s="835">
        <v>127.91</v>
      </c>
      <c r="M1505" s="835">
        <v>127.91</v>
      </c>
      <c r="N1505" s="832">
        <v>1</v>
      </c>
      <c r="O1505" s="836">
        <v>1</v>
      </c>
      <c r="P1505" s="835">
        <v>127.91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13</v>
      </c>
      <c r="B1506" s="832" t="s">
        <v>1257</v>
      </c>
      <c r="C1506" s="832" t="s">
        <v>1267</v>
      </c>
      <c r="D1506" s="833" t="s">
        <v>2505</v>
      </c>
      <c r="E1506" s="834" t="s">
        <v>1285</v>
      </c>
      <c r="F1506" s="832" t="s">
        <v>1258</v>
      </c>
      <c r="G1506" s="832" t="s">
        <v>1516</v>
      </c>
      <c r="H1506" s="832" t="s">
        <v>586</v>
      </c>
      <c r="I1506" s="832" t="s">
        <v>1520</v>
      </c>
      <c r="J1506" s="832" t="s">
        <v>1518</v>
      </c>
      <c r="K1506" s="832" t="s">
        <v>1521</v>
      </c>
      <c r="L1506" s="835">
        <v>87.67</v>
      </c>
      <c r="M1506" s="835">
        <v>263.01</v>
      </c>
      <c r="N1506" s="832">
        <v>3</v>
      </c>
      <c r="O1506" s="836">
        <v>1.5</v>
      </c>
      <c r="P1506" s="835">
        <v>175.34</v>
      </c>
      <c r="Q1506" s="837">
        <v>0.66666666666666674</v>
      </c>
      <c r="R1506" s="832">
        <v>2</v>
      </c>
      <c r="S1506" s="837">
        <v>0.66666666666666663</v>
      </c>
      <c r="T1506" s="836">
        <v>1</v>
      </c>
      <c r="U1506" s="838">
        <v>0.66666666666666663</v>
      </c>
    </row>
    <row r="1507" spans="1:21" ht="14.4" customHeight="1" x14ac:dyDescent="0.3">
      <c r="A1507" s="831">
        <v>13</v>
      </c>
      <c r="B1507" s="832" t="s">
        <v>1257</v>
      </c>
      <c r="C1507" s="832" t="s">
        <v>1267</v>
      </c>
      <c r="D1507" s="833" t="s">
        <v>2505</v>
      </c>
      <c r="E1507" s="834" t="s">
        <v>1285</v>
      </c>
      <c r="F1507" s="832" t="s">
        <v>1258</v>
      </c>
      <c r="G1507" s="832" t="s">
        <v>1522</v>
      </c>
      <c r="H1507" s="832" t="s">
        <v>586</v>
      </c>
      <c r="I1507" s="832" t="s">
        <v>1811</v>
      </c>
      <c r="J1507" s="832" t="s">
        <v>664</v>
      </c>
      <c r="K1507" s="832" t="s">
        <v>1812</v>
      </c>
      <c r="L1507" s="835">
        <v>0</v>
      </c>
      <c r="M1507" s="835">
        <v>0</v>
      </c>
      <c r="N1507" s="832">
        <v>3</v>
      </c>
      <c r="O1507" s="836">
        <v>2</v>
      </c>
      <c r="P1507" s="835">
        <v>0</v>
      </c>
      <c r="Q1507" s="837"/>
      <c r="R1507" s="832">
        <v>3</v>
      </c>
      <c r="S1507" s="837">
        <v>1</v>
      </c>
      <c r="T1507" s="836">
        <v>2</v>
      </c>
      <c r="U1507" s="838">
        <v>1</v>
      </c>
    </row>
    <row r="1508" spans="1:21" ht="14.4" customHeight="1" x14ac:dyDescent="0.3">
      <c r="A1508" s="831">
        <v>13</v>
      </c>
      <c r="B1508" s="832" t="s">
        <v>1257</v>
      </c>
      <c r="C1508" s="832" t="s">
        <v>1267</v>
      </c>
      <c r="D1508" s="833" t="s">
        <v>2505</v>
      </c>
      <c r="E1508" s="834" t="s">
        <v>1285</v>
      </c>
      <c r="F1508" s="832" t="s">
        <v>1258</v>
      </c>
      <c r="G1508" s="832" t="s">
        <v>1522</v>
      </c>
      <c r="H1508" s="832" t="s">
        <v>586</v>
      </c>
      <c r="I1508" s="832" t="s">
        <v>1629</v>
      </c>
      <c r="J1508" s="832" t="s">
        <v>664</v>
      </c>
      <c r="K1508" s="832" t="s">
        <v>1630</v>
      </c>
      <c r="L1508" s="835">
        <v>0</v>
      </c>
      <c r="M1508" s="835">
        <v>0</v>
      </c>
      <c r="N1508" s="832">
        <v>15</v>
      </c>
      <c r="O1508" s="836">
        <v>8.5</v>
      </c>
      <c r="P1508" s="835">
        <v>0</v>
      </c>
      <c r="Q1508" s="837"/>
      <c r="R1508" s="832">
        <v>12</v>
      </c>
      <c r="S1508" s="837">
        <v>0.8</v>
      </c>
      <c r="T1508" s="836">
        <v>6.5</v>
      </c>
      <c r="U1508" s="838">
        <v>0.76470588235294112</v>
      </c>
    </row>
    <row r="1509" spans="1:21" ht="14.4" customHeight="1" x14ac:dyDescent="0.3">
      <c r="A1509" s="831">
        <v>13</v>
      </c>
      <c r="B1509" s="832" t="s">
        <v>1257</v>
      </c>
      <c r="C1509" s="832" t="s">
        <v>1267</v>
      </c>
      <c r="D1509" s="833" t="s">
        <v>2505</v>
      </c>
      <c r="E1509" s="834" t="s">
        <v>1285</v>
      </c>
      <c r="F1509" s="832" t="s">
        <v>1258</v>
      </c>
      <c r="G1509" s="832" t="s">
        <v>1411</v>
      </c>
      <c r="H1509" s="832" t="s">
        <v>586</v>
      </c>
      <c r="I1509" s="832" t="s">
        <v>1412</v>
      </c>
      <c r="J1509" s="832" t="s">
        <v>1413</v>
      </c>
      <c r="K1509" s="832" t="s">
        <v>1414</v>
      </c>
      <c r="L1509" s="835">
        <v>55.16</v>
      </c>
      <c r="M1509" s="835">
        <v>55.16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13</v>
      </c>
      <c r="B1510" s="832" t="s">
        <v>1257</v>
      </c>
      <c r="C1510" s="832" t="s">
        <v>1267</v>
      </c>
      <c r="D1510" s="833" t="s">
        <v>2505</v>
      </c>
      <c r="E1510" s="834" t="s">
        <v>1285</v>
      </c>
      <c r="F1510" s="832" t="s">
        <v>1258</v>
      </c>
      <c r="G1510" s="832" t="s">
        <v>1420</v>
      </c>
      <c r="H1510" s="832" t="s">
        <v>651</v>
      </c>
      <c r="I1510" s="832" t="s">
        <v>1421</v>
      </c>
      <c r="J1510" s="832" t="s">
        <v>952</v>
      </c>
      <c r="K1510" s="832" t="s">
        <v>1422</v>
      </c>
      <c r="L1510" s="835">
        <v>154.36000000000001</v>
      </c>
      <c r="M1510" s="835">
        <v>3395.9200000000019</v>
      </c>
      <c r="N1510" s="832">
        <v>22</v>
      </c>
      <c r="O1510" s="836">
        <v>17</v>
      </c>
      <c r="P1510" s="835">
        <v>3241.5600000000018</v>
      </c>
      <c r="Q1510" s="837">
        <v>0.95454545454545459</v>
      </c>
      <c r="R1510" s="832">
        <v>21</v>
      </c>
      <c r="S1510" s="837">
        <v>0.95454545454545459</v>
      </c>
      <c r="T1510" s="836">
        <v>16</v>
      </c>
      <c r="U1510" s="838">
        <v>0.94117647058823528</v>
      </c>
    </row>
    <row r="1511" spans="1:21" ht="14.4" customHeight="1" x14ac:dyDescent="0.3">
      <c r="A1511" s="831">
        <v>13</v>
      </c>
      <c r="B1511" s="832" t="s">
        <v>1257</v>
      </c>
      <c r="C1511" s="832" t="s">
        <v>1267</v>
      </c>
      <c r="D1511" s="833" t="s">
        <v>2505</v>
      </c>
      <c r="E1511" s="834" t="s">
        <v>1285</v>
      </c>
      <c r="F1511" s="832" t="s">
        <v>1258</v>
      </c>
      <c r="G1511" s="832" t="s">
        <v>1420</v>
      </c>
      <c r="H1511" s="832" t="s">
        <v>651</v>
      </c>
      <c r="I1511" s="832" t="s">
        <v>1953</v>
      </c>
      <c r="J1511" s="832" t="s">
        <v>1954</v>
      </c>
      <c r="K1511" s="832" t="s">
        <v>1955</v>
      </c>
      <c r="L1511" s="835">
        <v>111.22</v>
      </c>
      <c r="M1511" s="835">
        <v>222.44</v>
      </c>
      <c r="N1511" s="832">
        <v>2</v>
      </c>
      <c r="O1511" s="836">
        <v>2</v>
      </c>
      <c r="P1511" s="835">
        <v>222.44</v>
      </c>
      <c r="Q1511" s="837">
        <v>1</v>
      </c>
      <c r="R1511" s="832">
        <v>2</v>
      </c>
      <c r="S1511" s="837">
        <v>1</v>
      </c>
      <c r="T1511" s="836">
        <v>2</v>
      </c>
      <c r="U1511" s="838">
        <v>1</v>
      </c>
    </row>
    <row r="1512" spans="1:21" ht="14.4" customHeight="1" x14ac:dyDescent="0.3">
      <c r="A1512" s="831">
        <v>13</v>
      </c>
      <c r="B1512" s="832" t="s">
        <v>1257</v>
      </c>
      <c r="C1512" s="832" t="s">
        <v>1267</v>
      </c>
      <c r="D1512" s="833" t="s">
        <v>2505</v>
      </c>
      <c r="E1512" s="834" t="s">
        <v>1285</v>
      </c>
      <c r="F1512" s="832" t="s">
        <v>1258</v>
      </c>
      <c r="G1512" s="832" t="s">
        <v>1420</v>
      </c>
      <c r="H1512" s="832" t="s">
        <v>651</v>
      </c>
      <c r="I1512" s="832" t="s">
        <v>2206</v>
      </c>
      <c r="J1512" s="832" t="s">
        <v>2207</v>
      </c>
      <c r="K1512" s="832" t="s">
        <v>2208</v>
      </c>
      <c r="L1512" s="835">
        <v>149.52000000000001</v>
      </c>
      <c r="M1512" s="835">
        <v>448.56000000000006</v>
      </c>
      <c r="N1512" s="832">
        <v>3</v>
      </c>
      <c r="O1512" s="836">
        <v>3</v>
      </c>
      <c r="P1512" s="835">
        <v>448.56000000000006</v>
      </c>
      <c r="Q1512" s="837">
        <v>1</v>
      </c>
      <c r="R1512" s="832">
        <v>3</v>
      </c>
      <c r="S1512" s="837">
        <v>1</v>
      </c>
      <c r="T1512" s="836">
        <v>3</v>
      </c>
      <c r="U1512" s="838">
        <v>1</v>
      </c>
    </row>
    <row r="1513" spans="1:21" ht="14.4" customHeight="1" x14ac:dyDescent="0.3">
      <c r="A1513" s="831">
        <v>13</v>
      </c>
      <c r="B1513" s="832" t="s">
        <v>1257</v>
      </c>
      <c r="C1513" s="832" t="s">
        <v>1267</v>
      </c>
      <c r="D1513" s="833" t="s">
        <v>2505</v>
      </c>
      <c r="E1513" s="834" t="s">
        <v>1285</v>
      </c>
      <c r="F1513" s="832" t="s">
        <v>1258</v>
      </c>
      <c r="G1513" s="832" t="s">
        <v>1420</v>
      </c>
      <c r="H1513" s="832" t="s">
        <v>651</v>
      </c>
      <c r="I1513" s="832" t="s">
        <v>1423</v>
      </c>
      <c r="J1513" s="832" t="s">
        <v>1424</v>
      </c>
      <c r="K1513" s="832" t="s">
        <v>1425</v>
      </c>
      <c r="L1513" s="835">
        <v>75.73</v>
      </c>
      <c r="M1513" s="835">
        <v>1438.8700000000001</v>
      </c>
      <c r="N1513" s="832">
        <v>19</v>
      </c>
      <c r="O1513" s="836">
        <v>14.5</v>
      </c>
      <c r="P1513" s="835">
        <v>1287.4100000000001</v>
      </c>
      <c r="Q1513" s="837">
        <v>0.89473684210526316</v>
      </c>
      <c r="R1513" s="832">
        <v>17</v>
      </c>
      <c r="S1513" s="837">
        <v>0.89473684210526316</v>
      </c>
      <c r="T1513" s="836">
        <v>13.5</v>
      </c>
      <c r="U1513" s="838">
        <v>0.93103448275862066</v>
      </c>
    </row>
    <row r="1514" spans="1:21" ht="14.4" customHeight="1" x14ac:dyDescent="0.3">
      <c r="A1514" s="831">
        <v>13</v>
      </c>
      <c r="B1514" s="832" t="s">
        <v>1257</v>
      </c>
      <c r="C1514" s="832" t="s">
        <v>1267</v>
      </c>
      <c r="D1514" s="833" t="s">
        <v>2505</v>
      </c>
      <c r="E1514" s="834" t="s">
        <v>1285</v>
      </c>
      <c r="F1514" s="832" t="s">
        <v>1258</v>
      </c>
      <c r="G1514" s="832" t="s">
        <v>1420</v>
      </c>
      <c r="H1514" s="832" t="s">
        <v>586</v>
      </c>
      <c r="I1514" s="832" t="s">
        <v>1426</v>
      </c>
      <c r="J1514" s="832" t="s">
        <v>952</v>
      </c>
      <c r="K1514" s="832" t="s">
        <v>1422</v>
      </c>
      <c r="L1514" s="835">
        <v>154.36000000000001</v>
      </c>
      <c r="M1514" s="835">
        <v>154.36000000000001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13</v>
      </c>
      <c r="B1515" s="832" t="s">
        <v>1257</v>
      </c>
      <c r="C1515" s="832" t="s">
        <v>1267</v>
      </c>
      <c r="D1515" s="833" t="s">
        <v>2505</v>
      </c>
      <c r="E1515" s="834" t="s">
        <v>1285</v>
      </c>
      <c r="F1515" s="832" t="s">
        <v>1258</v>
      </c>
      <c r="G1515" s="832" t="s">
        <v>1420</v>
      </c>
      <c r="H1515" s="832" t="s">
        <v>651</v>
      </c>
      <c r="I1515" s="832" t="s">
        <v>1140</v>
      </c>
      <c r="J1515" s="832" t="s">
        <v>952</v>
      </c>
      <c r="K1515" s="832" t="s">
        <v>1141</v>
      </c>
      <c r="L1515" s="835">
        <v>225.06</v>
      </c>
      <c r="M1515" s="835">
        <v>225.06</v>
      </c>
      <c r="N1515" s="832">
        <v>1</v>
      </c>
      <c r="O1515" s="836">
        <v>0.5</v>
      </c>
      <c r="P1515" s="835">
        <v>225.06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13</v>
      </c>
      <c r="B1516" s="832" t="s">
        <v>1257</v>
      </c>
      <c r="C1516" s="832" t="s">
        <v>1267</v>
      </c>
      <c r="D1516" s="833" t="s">
        <v>2505</v>
      </c>
      <c r="E1516" s="834" t="s">
        <v>1285</v>
      </c>
      <c r="F1516" s="832" t="s">
        <v>1258</v>
      </c>
      <c r="G1516" s="832" t="s">
        <v>1420</v>
      </c>
      <c r="H1516" s="832" t="s">
        <v>586</v>
      </c>
      <c r="I1516" s="832" t="s">
        <v>1427</v>
      </c>
      <c r="J1516" s="832" t="s">
        <v>952</v>
      </c>
      <c r="K1516" s="832" t="s">
        <v>1422</v>
      </c>
      <c r="L1516" s="835">
        <v>154.36000000000001</v>
      </c>
      <c r="M1516" s="835">
        <v>154.36000000000001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13</v>
      </c>
      <c r="B1517" s="832" t="s">
        <v>1257</v>
      </c>
      <c r="C1517" s="832" t="s">
        <v>1267</v>
      </c>
      <c r="D1517" s="833" t="s">
        <v>2505</v>
      </c>
      <c r="E1517" s="834" t="s">
        <v>1291</v>
      </c>
      <c r="F1517" s="832" t="s">
        <v>1258</v>
      </c>
      <c r="G1517" s="832" t="s">
        <v>1567</v>
      </c>
      <c r="H1517" s="832" t="s">
        <v>586</v>
      </c>
      <c r="I1517" s="832" t="s">
        <v>2211</v>
      </c>
      <c r="J1517" s="832" t="s">
        <v>2212</v>
      </c>
      <c r="K1517" s="832" t="s">
        <v>2213</v>
      </c>
      <c r="L1517" s="835">
        <v>0</v>
      </c>
      <c r="M1517" s="835">
        <v>0</v>
      </c>
      <c r="N1517" s="832">
        <v>1</v>
      </c>
      <c r="O1517" s="836">
        <v>0.5</v>
      </c>
      <c r="P1517" s="835">
        <v>0</v>
      </c>
      <c r="Q1517" s="837"/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13</v>
      </c>
      <c r="B1518" s="832" t="s">
        <v>1257</v>
      </c>
      <c r="C1518" s="832" t="s">
        <v>1267</v>
      </c>
      <c r="D1518" s="833" t="s">
        <v>2505</v>
      </c>
      <c r="E1518" s="834" t="s">
        <v>1291</v>
      </c>
      <c r="F1518" s="832" t="s">
        <v>1258</v>
      </c>
      <c r="G1518" s="832" t="s">
        <v>1311</v>
      </c>
      <c r="H1518" s="832" t="s">
        <v>586</v>
      </c>
      <c r="I1518" s="832" t="s">
        <v>1312</v>
      </c>
      <c r="J1518" s="832" t="s">
        <v>1313</v>
      </c>
      <c r="K1518" s="832" t="s">
        <v>1314</v>
      </c>
      <c r="L1518" s="835">
        <v>36.76</v>
      </c>
      <c r="M1518" s="835">
        <v>36.76</v>
      </c>
      <c r="N1518" s="832">
        <v>1</v>
      </c>
      <c r="O1518" s="836">
        <v>1</v>
      </c>
      <c r="P1518" s="835">
        <v>36.76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13</v>
      </c>
      <c r="B1519" s="832" t="s">
        <v>1257</v>
      </c>
      <c r="C1519" s="832" t="s">
        <v>1267</v>
      </c>
      <c r="D1519" s="833" t="s">
        <v>2505</v>
      </c>
      <c r="E1519" s="834" t="s">
        <v>1291</v>
      </c>
      <c r="F1519" s="832" t="s">
        <v>1258</v>
      </c>
      <c r="G1519" s="832" t="s">
        <v>1324</v>
      </c>
      <c r="H1519" s="832" t="s">
        <v>586</v>
      </c>
      <c r="I1519" s="832" t="s">
        <v>1441</v>
      </c>
      <c r="J1519" s="832" t="s">
        <v>1326</v>
      </c>
      <c r="K1519" s="832" t="s">
        <v>1149</v>
      </c>
      <c r="L1519" s="835">
        <v>170.52</v>
      </c>
      <c r="M1519" s="835">
        <v>1875.7200000000003</v>
      </c>
      <c r="N1519" s="832">
        <v>11</v>
      </c>
      <c r="O1519" s="836">
        <v>3</v>
      </c>
      <c r="P1519" s="835">
        <v>1364.16</v>
      </c>
      <c r="Q1519" s="837">
        <v>0.72727272727272718</v>
      </c>
      <c r="R1519" s="832">
        <v>8</v>
      </c>
      <c r="S1519" s="837">
        <v>0.72727272727272729</v>
      </c>
      <c r="T1519" s="836">
        <v>2.5</v>
      </c>
      <c r="U1519" s="838">
        <v>0.83333333333333337</v>
      </c>
    </row>
    <row r="1520" spans="1:21" ht="14.4" customHeight="1" x14ac:dyDescent="0.3">
      <c r="A1520" s="831">
        <v>13</v>
      </c>
      <c r="B1520" s="832" t="s">
        <v>1257</v>
      </c>
      <c r="C1520" s="832" t="s">
        <v>1267</v>
      </c>
      <c r="D1520" s="833" t="s">
        <v>2505</v>
      </c>
      <c r="E1520" s="834" t="s">
        <v>1291</v>
      </c>
      <c r="F1520" s="832" t="s">
        <v>1258</v>
      </c>
      <c r="G1520" s="832" t="s">
        <v>1324</v>
      </c>
      <c r="H1520" s="832" t="s">
        <v>586</v>
      </c>
      <c r="I1520" s="832" t="s">
        <v>1909</v>
      </c>
      <c r="J1520" s="832" t="s">
        <v>1910</v>
      </c>
      <c r="K1520" s="832" t="s">
        <v>1911</v>
      </c>
      <c r="L1520" s="835">
        <v>102.31</v>
      </c>
      <c r="M1520" s="835">
        <v>102.31</v>
      </c>
      <c r="N1520" s="832">
        <v>1</v>
      </c>
      <c r="O1520" s="836">
        <v>0.5</v>
      </c>
      <c r="P1520" s="835">
        <v>102.31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13</v>
      </c>
      <c r="B1521" s="832" t="s">
        <v>1257</v>
      </c>
      <c r="C1521" s="832" t="s">
        <v>1267</v>
      </c>
      <c r="D1521" s="833" t="s">
        <v>2505</v>
      </c>
      <c r="E1521" s="834" t="s">
        <v>1291</v>
      </c>
      <c r="F1521" s="832" t="s">
        <v>1258</v>
      </c>
      <c r="G1521" s="832" t="s">
        <v>1328</v>
      </c>
      <c r="H1521" s="832" t="s">
        <v>651</v>
      </c>
      <c r="I1521" s="832" t="s">
        <v>1147</v>
      </c>
      <c r="J1521" s="832" t="s">
        <v>1148</v>
      </c>
      <c r="K1521" s="832" t="s">
        <v>1149</v>
      </c>
      <c r="L1521" s="835">
        <v>170.52</v>
      </c>
      <c r="M1521" s="835">
        <v>1193.6400000000001</v>
      </c>
      <c r="N1521" s="832">
        <v>7</v>
      </c>
      <c r="O1521" s="836">
        <v>2.5</v>
      </c>
      <c r="P1521" s="835">
        <v>852.60000000000014</v>
      </c>
      <c r="Q1521" s="837">
        <v>0.7142857142857143</v>
      </c>
      <c r="R1521" s="832">
        <v>5</v>
      </c>
      <c r="S1521" s="837">
        <v>0.7142857142857143</v>
      </c>
      <c r="T1521" s="836">
        <v>2</v>
      </c>
      <c r="U1521" s="838">
        <v>0.8</v>
      </c>
    </row>
    <row r="1522" spans="1:21" ht="14.4" customHeight="1" x14ac:dyDescent="0.3">
      <c r="A1522" s="831">
        <v>13</v>
      </c>
      <c r="B1522" s="832" t="s">
        <v>1257</v>
      </c>
      <c r="C1522" s="832" t="s">
        <v>1267</v>
      </c>
      <c r="D1522" s="833" t="s">
        <v>2505</v>
      </c>
      <c r="E1522" s="834" t="s">
        <v>1291</v>
      </c>
      <c r="F1522" s="832" t="s">
        <v>1258</v>
      </c>
      <c r="G1522" s="832" t="s">
        <v>1328</v>
      </c>
      <c r="H1522" s="832" t="s">
        <v>651</v>
      </c>
      <c r="I1522" s="832" t="s">
        <v>1912</v>
      </c>
      <c r="J1522" s="832" t="s">
        <v>1148</v>
      </c>
      <c r="K1522" s="832" t="s">
        <v>1913</v>
      </c>
      <c r="L1522" s="835">
        <v>272.83</v>
      </c>
      <c r="M1522" s="835">
        <v>10094.709999999999</v>
      </c>
      <c r="N1522" s="832">
        <v>37</v>
      </c>
      <c r="O1522" s="836">
        <v>21.5</v>
      </c>
      <c r="P1522" s="835">
        <v>8730.56</v>
      </c>
      <c r="Q1522" s="837">
        <v>0.86486486486486491</v>
      </c>
      <c r="R1522" s="832">
        <v>32</v>
      </c>
      <c r="S1522" s="837">
        <v>0.86486486486486491</v>
      </c>
      <c r="T1522" s="836">
        <v>19.5</v>
      </c>
      <c r="U1522" s="838">
        <v>0.90697674418604646</v>
      </c>
    </row>
    <row r="1523" spans="1:21" ht="14.4" customHeight="1" x14ac:dyDescent="0.3">
      <c r="A1523" s="831">
        <v>13</v>
      </c>
      <c r="B1523" s="832" t="s">
        <v>1257</v>
      </c>
      <c r="C1523" s="832" t="s">
        <v>1267</v>
      </c>
      <c r="D1523" s="833" t="s">
        <v>2505</v>
      </c>
      <c r="E1523" s="834" t="s">
        <v>1291</v>
      </c>
      <c r="F1523" s="832" t="s">
        <v>1258</v>
      </c>
      <c r="G1523" s="832" t="s">
        <v>1584</v>
      </c>
      <c r="H1523" s="832" t="s">
        <v>651</v>
      </c>
      <c r="I1523" s="832" t="s">
        <v>1239</v>
      </c>
      <c r="J1523" s="832" t="s">
        <v>922</v>
      </c>
      <c r="K1523" s="832" t="s">
        <v>1240</v>
      </c>
      <c r="L1523" s="835">
        <v>58.77</v>
      </c>
      <c r="M1523" s="835">
        <v>5759.4600000000046</v>
      </c>
      <c r="N1523" s="832">
        <v>98</v>
      </c>
      <c r="O1523" s="836">
        <v>61</v>
      </c>
      <c r="P1523" s="835">
        <v>4760.3700000000044</v>
      </c>
      <c r="Q1523" s="837">
        <v>0.8265306122448981</v>
      </c>
      <c r="R1523" s="832">
        <v>81</v>
      </c>
      <c r="S1523" s="837">
        <v>0.82653061224489799</v>
      </c>
      <c r="T1523" s="836">
        <v>48.5</v>
      </c>
      <c r="U1523" s="838">
        <v>0.79508196721311475</v>
      </c>
    </row>
    <row r="1524" spans="1:21" ht="14.4" customHeight="1" x14ac:dyDescent="0.3">
      <c r="A1524" s="831">
        <v>13</v>
      </c>
      <c r="B1524" s="832" t="s">
        <v>1257</v>
      </c>
      <c r="C1524" s="832" t="s">
        <v>1267</v>
      </c>
      <c r="D1524" s="833" t="s">
        <v>2505</v>
      </c>
      <c r="E1524" s="834" t="s">
        <v>1291</v>
      </c>
      <c r="F1524" s="832" t="s">
        <v>1258</v>
      </c>
      <c r="G1524" s="832" t="s">
        <v>1584</v>
      </c>
      <c r="H1524" s="832" t="s">
        <v>651</v>
      </c>
      <c r="I1524" s="832" t="s">
        <v>1917</v>
      </c>
      <c r="J1524" s="832" t="s">
        <v>922</v>
      </c>
      <c r="K1524" s="832" t="s">
        <v>1916</v>
      </c>
      <c r="L1524" s="835">
        <v>176.32</v>
      </c>
      <c r="M1524" s="835">
        <v>528.96</v>
      </c>
      <c r="N1524" s="832">
        <v>3</v>
      </c>
      <c r="O1524" s="836">
        <v>1.5</v>
      </c>
      <c r="P1524" s="835">
        <v>352.64</v>
      </c>
      <c r="Q1524" s="837">
        <v>0.66666666666666663</v>
      </c>
      <c r="R1524" s="832">
        <v>2</v>
      </c>
      <c r="S1524" s="837">
        <v>0.66666666666666663</v>
      </c>
      <c r="T1524" s="836">
        <v>1</v>
      </c>
      <c r="U1524" s="838">
        <v>0.66666666666666663</v>
      </c>
    </row>
    <row r="1525" spans="1:21" ht="14.4" customHeight="1" x14ac:dyDescent="0.3">
      <c r="A1525" s="831">
        <v>13</v>
      </c>
      <c r="B1525" s="832" t="s">
        <v>1257</v>
      </c>
      <c r="C1525" s="832" t="s">
        <v>1267</v>
      </c>
      <c r="D1525" s="833" t="s">
        <v>2505</v>
      </c>
      <c r="E1525" s="834" t="s">
        <v>1291</v>
      </c>
      <c r="F1525" s="832" t="s">
        <v>1258</v>
      </c>
      <c r="G1525" s="832" t="s">
        <v>1334</v>
      </c>
      <c r="H1525" s="832" t="s">
        <v>586</v>
      </c>
      <c r="I1525" s="832" t="s">
        <v>1337</v>
      </c>
      <c r="J1525" s="832" t="s">
        <v>1336</v>
      </c>
      <c r="K1525" s="832" t="s">
        <v>1149</v>
      </c>
      <c r="L1525" s="835">
        <v>78.33</v>
      </c>
      <c r="M1525" s="835">
        <v>469.98</v>
      </c>
      <c r="N1525" s="832">
        <v>6</v>
      </c>
      <c r="O1525" s="836">
        <v>1.5</v>
      </c>
      <c r="P1525" s="835">
        <v>313.32</v>
      </c>
      <c r="Q1525" s="837">
        <v>0.66666666666666663</v>
      </c>
      <c r="R1525" s="832">
        <v>4</v>
      </c>
      <c r="S1525" s="837">
        <v>0.66666666666666663</v>
      </c>
      <c r="T1525" s="836">
        <v>1</v>
      </c>
      <c r="U1525" s="838">
        <v>0.66666666666666663</v>
      </c>
    </row>
    <row r="1526" spans="1:21" ht="14.4" customHeight="1" x14ac:dyDescent="0.3">
      <c r="A1526" s="831">
        <v>13</v>
      </c>
      <c r="B1526" s="832" t="s">
        <v>1257</v>
      </c>
      <c r="C1526" s="832" t="s">
        <v>1267</v>
      </c>
      <c r="D1526" s="833" t="s">
        <v>2505</v>
      </c>
      <c r="E1526" s="834" t="s">
        <v>1291</v>
      </c>
      <c r="F1526" s="832" t="s">
        <v>1258</v>
      </c>
      <c r="G1526" s="832" t="s">
        <v>1334</v>
      </c>
      <c r="H1526" s="832" t="s">
        <v>586</v>
      </c>
      <c r="I1526" s="832" t="s">
        <v>2495</v>
      </c>
      <c r="J1526" s="832" t="s">
        <v>658</v>
      </c>
      <c r="K1526" s="832" t="s">
        <v>659</v>
      </c>
      <c r="L1526" s="835">
        <v>75.819999999999993</v>
      </c>
      <c r="M1526" s="835">
        <v>151.63999999999999</v>
      </c>
      <c r="N1526" s="832">
        <v>2</v>
      </c>
      <c r="O1526" s="836">
        <v>2</v>
      </c>
      <c r="P1526" s="835">
        <v>151.63999999999999</v>
      </c>
      <c r="Q1526" s="837">
        <v>1</v>
      </c>
      <c r="R1526" s="832">
        <v>2</v>
      </c>
      <c r="S1526" s="837">
        <v>1</v>
      </c>
      <c r="T1526" s="836">
        <v>2</v>
      </c>
      <c r="U1526" s="838">
        <v>1</v>
      </c>
    </row>
    <row r="1527" spans="1:21" ht="14.4" customHeight="1" x14ac:dyDescent="0.3">
      <c r="A1527" s="831">
        <v>13</v>
      </c>
      <c r="B1527" s="832" t="s">
        <v>1257</v>
      </c>
      <c r="C1527" s="832" t="s">
        <v>1267</v>
      </c>
      <c r="D1527" s="833" t="s">
        <v>2505</v>
      </c>
      <c r="E1527" s="834" t="s">
        <v>1291</v>
      </c>
      <c r="F1527" s="832" t="s">
        <v>1258</v>
      </c>
      <c r="G1527" s="832" t="s">
        <v>1342</v>
      </c>
      <c r="H1527" s="832" t="s">
        <v>586</v>
      </c>
      <c r="I1527" s="832" t="s">
        <v>1346</v>
      </c>
      <c r="J1527" s="832" t="s">
        <v>1344</v>
      </c>
      <c r="K1527" s="832" t="s">
        <v>1347</v>
      </c>
      <c r="L1527" s="835">
        <v>58.77</v>
      </c>
      <c r="M1527" s="835">
        <v>58.77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13</v>
      </c>
      <c r="B1528" s="832" t="s">
        <v>1257</v>
      </c>
      <c r="C1528" s="832" t="s">
        <v>1267</v>
      </c>
      <c r="D1528" s="833" t="s">
        <v>2505</v>
      </c>
      <c r="E1528" s="834" t="s">
        <v>1291</v>
      </c>
      <c r="F1528" s="832" t="s">
        <v>1258</v>
      </c>
      <c r="G1528" s="832" t="s">
        <v>1342</v>
      </c>
      <c r="H1528" s="832" t="s">
        <v>586</v>
      </c>
      <c r="I1528" s="832" t="s">
        <v>1972</v>
      </c>
      <c r="J1528" s="832" t="s">
        <v>1351</v>
      </c>
      <c r="K1528" s="832" t="s">
        <v>1347</v>
      </c>
      <c r="L1528" s="835">
        <v>58.77</v>
      </c>
      <c r="M1528" s="835">
        <v>58.77</v>
      </c>
      <c r="N1528" s="832">
        <v>1</v>
      </c>
      <c r="O1528" s="836">
        <v>1</v>
      </c>
      <c r="P1528" s="835">
        <v>58.77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13</v>
      </c>
      <c r="B1529" s="832" t="s">
        <v>1257</v>
      </c>
      <c r="C1529" s="832" t="s">
        <v>1267</v>
      </c>
      <c r="D1529" s="833" t="s">
        <v>2505</v>
      </c>
      <c r="E1529" s="834" t="s">
        <v>1291</v>
      </c>
      <c r="F1529" s="832" t="s">
        <v>1258</v>
      </c>
      <c r="G1529" s="832" t="s">
        <v>1342</v>
      </c>
      <c r="H1529" s="832" t="s">
        <v>586</v>
      </c>
      <c r="I1529" s="832" t="s">
        <v>1446</v>
      </c>
      <c r="J1529" s="832" t="s">
        <v>1351</v>
      </c>
      <c r="K1529" s="832" t="s">
        <v>1447</v>
      </c>
      <c r="L1529" s="835">
        <v>29.39</v>
      </c>
      <c r="M1529" s="835">
        <v>852.30999999999972</v>
      </c>
      <c r="N1529" s="832">
        <v>29</v>
      </c>
      <c r="O1529" s="836">
        <v>17.5</v>
      </c>
      <c r="P1529" s="835">
        <v>675.9699999999998</v>
      </c>
      <c r="Q1529" s="837">
        <v>0.7931034482758621</v>
      </c>
      <c r="R1529" s="832">
        <v>23</v>
      </c>
      <c r="S1529" s="837">
        <v>0.7931034482758621</v>
      </c>
      <c r="T1529" s="836">
        <v>13.5</v>
      </c>
      <c r="U1529" s="838">
        <v>0.77142857142857146</v>
      </c>
    </row>
    <row r="1530" spans="1:21" ht="14.4" customHeight="1" x14ac:dyDescent="0.3">
      <c r="A1530" s="831">
        <v>13</v>
      </c>
      <c r="B1530" s="832" t="s">
        <v>1257</v>
      </c>
      <c r="C1530" s="832" t="s">
        <v>1267</v>
      </c>
      <c r="D1530" s="833" t="s">
        <v>2505</v>
      </c>
      <c r="E1530" s="834" t="s">
        <v>1291</v>
      </c>
      <c r="F1530" s="832" t="s">
        <v>1258</v>
      </c>
      <c r="G1530" s="832" t="s">
        <v>1342</v>
      </c>
      <c r="H1530" s="832" t="s">
        <v>586</v>
      </c>
      <c r="I1530" s="832" t="s">
        <v>1448</v>
      </c>
      <c r="J1530" s="832" t="s">
        <v>1351</v>
      </c>
      <c r="K1530" s="832" t="s">
        <v>1449</v>
      </c>
      <c r="L1530" s="835">
        <v>58.77</v>
      </c>
      <c r="M1530" s="835">
        <v>58.77</v>
      </c>
      <c r="N1530" s="832">
        <v>1</v>
      </c>
      <c r="O1530" s="836">
        <v>0.5</v>
      </c>
      <c r="P1530" s="835">
        <v>58.77</v>
      </c>
      <c r="Q1530" s="837">
        <v>1</v>
      </c>
      <c r="R1530" s="832">
        <v>1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13</v>
      </c>
      <c r="B1531" s="832" t="s">
        <v>1257</v>
      </c>
      <c r="C1531" s="832" t="s">
        <v>1267</v>
      </c>
      <c r="D1531" s="833" t="s">
        <v>2505</v>
      </c>
      <c r="E1531" s="834" t="s">
        <v>1291</v>
      </c>
      <c r="F1531" s="832" t="s">
        <v>1258</v>
      </c>
      <c r="G1531" s="832" t="s">
        <v>1342</v>
      </c>
      <c r="H1531" s="832" t="s">
        <v>586</v>
      </c>
      <c r="I1531" s="832" t="s">
        <v>1350</v>
      </c>
      <c r="J1531" s="832" t="s">
        <v>1351</v>
      </c>
      <c r="K1531" s="832" t="s">
        <v>1352</v>
      </c>
      <c r="L1531" s="835">
        <v>11.75</v>
      </c>
      <c r="M1531" s="835">
        <v>681.5</v>
      </c>
      <c r="N1531" s="832">
        <v>58</v>
      </c>
      <c r="O1531" s="836">
        <v>38.5</v>
      </c>
      <c r="P1531" s="835">
        <v>564</v>
      </c>
      <c r="Q1531" s="837">
        <v>0.82758620689655171</v>
      </c>
      <c r="R1531" s="832">
        <v>48</v>
      </c>
      <c r="S1531" s="837">
        <v>0.82758620689655171</v>
      </c>
      <c r="T1531" s="836">
        <v>30.5</v>
      </c>
      <c r="U1531" s="838">
        <v>0.79220779220779225</v>
      </c>
    </row>
    <row r="1532" spans="1:21" ht="14.4" customHeight="1" x14ac:dyDescent="0.3">
      <c r="A1532" s="831">
        <v>13</v>
      </c>
      <c r="B1532" s="832" t="s">
        <v>1257</v>
      </c>
      <c r="C1532" s="832" t="s">
        <v>1267</v>
      </c>
      <c r="D1532" s="833" t="s">
        <v>2505</v>
      </c>
      <c r="E1532" s="834" t="s">
        <v>1291</v>
      </c>
      <c r="F1532" s="832" t="s">
        <v>1258</v>
      </c>
      <c r="G1532" s="832" t="s">
        <v>1342</v>
      </c>
      <c r="H1532" s="832" t="s">
        <v>586</v>
      </c>
      <c r="I1532" s="832" t="s">
        <v>1452</v>
      </c>
      <c r="J1532" s="832" t="s">
        <v>1351</v>
      </c>
      <c r="K1532" s="832" t="s">
        <v>1453</v>
      </c>
      <c r="L1532" s="835">
        <v>23.51</v>
      </c>
      <c r="M1532" s="835">
        <v>164.57</v>
      </c>
      <c r="N1532" s="832">
        <v>7</v>
      </c>
      <c r="O1532" s="836">
        <v>5</v>
      </c>
      <c r="P1532" s="835">
        <v>141.06</v>
      </c>
      <c r="Q1532" s="837">
        <v>0.85714285714285721</v>
      </c>
      <c r="R1532" s="832">
        <v>6</v>
      </c>
      <c r="S1532" s="837">
        <v>0.8571428571428571</v>
      </c>
      <c r="T1532" s="836">
        <v>4.5</v>
      </c>
      <c r="U1532" s="838">
        <v>0.9</v>
      </c>
    </row>
    <row r="1533" spans="1:21" ht="14.4" customHeight="1" x14ac:dyDescent="0.3">
      <c r="A1533" s="831">
        <v>13</v>
      </c>
      <c r="B1533" s="832" t="s">
        <v>1257</v>
      </c>
      <c r="C1533" s="832" t="s">
        <v>1267</v>
      </c>
      <c r="D1533" s="833" t="s">
        <v>2505</v>
      </c>
      <c r="E1533" s="834" t="s">
        <v>1291</v>
      </c>
      <c r="F1533" s="832" t="s">
        <v>1258</v>
      </c>
      <c r="G1533" s="832" t="s">
        <v>1342</v>
      </c>
      <c r="H1533" s="832" t="s">
        <v>651</v>
      </c>
      <c r="I1533" s="832" t="s">
        <v>1353</v>
      </c>
      <c r="J1533" s="832" t="s">
        <v>1354</v>
      </c>
      <c r="K1533" s="832" t="s">
        <v>1355</v>
      </c>
      <c r="L1533" s="835">
        <v>58.77</v>
      </c>
      <c r="M1533" s="835">
        <v>411.39000000000004</v>
      </c>
      <c r="N1533" s="832">
        <v>7</v>
      </c>
      <c r="O1533" s="836">
        <v>5.5</v>
      </c>
      <c r="P1533" s="835">
        <v>293.85000000000002</v>
      </c>
      <c r="Q1533" s="837">
        <v>0.7142857142857143</v>
      </c>
      <c r="R1533" s="832">
        <v>5</v>
      </c>
      <c r="S1533" s="837">
        <v>0.7142857142857143</v>
      </c>
      <c r="T1533" s="836">
        <v>3.5</v>
      </c>
      <c r="U1533" s="838">
        <v>0.63636363636363635</v>
      </c>
    </row>
    <row r="1534" spans="1:21" ht="14.4" customHeight="1" x14ac:dyDescent="0.3">
      <c r="A1534" s="831">
        <v>13</v>
      </c>
      <c r="B1534" s="832" t="s">
        <v>1257</v>
      </c>
      <c r="C1534" s="832" t="s">
        <v>1267</v>
      </c>
      <c r="D1534" s="833" t="s">
        <v>2505</v>
      </c>
      <c r="E1534" s="834" t="s">
        <v>1291</v>
      </c>
      <c r="F1534" s="832" t="s">
        <v>1258</v>
      </c>
      <c r="G1534" s="832" t="s">
        <v>1360</v>
      </c>
      <c r="H1534" s="832" t="s">
        <v>586</v>
      </c>
      <c r="I1534" s="832" t="s">
        <v>1361</v>
      </c>
      <c r="J1534" s="832" t="s">
        <v>679</v>
      </c>
      <c r="K1534" s="832" t="s">
        <v>1362</v>
      </c>
      <c r="L1534" s="835">
        <v>85.15</v>
      </c>
      <c r="M1534" s="835">
        <v>340.6</v>
      </c>
      <c r="N1534" s="832">
        <v>4</v>
      </c>
      <c r="O1534" s="836">
        <v>1.5</v>
      </c>
      <c r="P1534" s="835">
        <v>340.6</v>
      </c>
      <c r="Q1534" s="837">
        <v>1</v>
      </c>
      <c r="R1534" s="832">
        <v>4</v>
      </c>
      <c r="S1534" s="837">
        <v>1</v>
      </c>
      <c r="T1534" s="836">
        <v>1.5</v>
      </c>
      <c r="U1534" s="838">
        <v>1</v>
      </c>
    </row>
    <row r="1535" spans="1:21" ht="14.4" customHeight="1" x14ac:dyDescent="0.3">
      <c r="A1535" s="831">
        <v>13</v>
      </c>
      <c r="B1535" s="832" t="s">
        <v>1257</v>
      </c>
      <c r="C1535" s="832" t="s">
        <v>1267</v>
      </c>
      <c r="D1535" s="833" t="s">
        <v>2505</v>
      </c>
      <c r="E1535" s="834" t="s">
        <v>1291</v>
      </c>
      <c r="F1535" s="832" t="s">
        <v>1258</v>
      </c>
      <c r="G1535" s="832" t="s">
        <v>1360</v>
      </c>
      <c r="H1535" s="832" t="s">
        <v>586</v>
      </c>
      <c r="I1535" s="832" t="s">
        <v>1363</v>
      </c>
      <c r="J1535" s="832" t="s">
        <v>840</v>
      </c>
      <c r="K1535" s="832" t="s">
        <v>1364</v>
      </c>
      <c r="L1535" s="835">
        <v>147.85</v>
      </c>
      <c r="M1535" s="835">
        <v>10201.650000000011</v>
      </c>
      <c r="N1535" s="832">
        <v>69</v>
      </c>
      <c r="O1535" s="836">
        <v>41</v>
      </c>
      <c r="P1535" s="835">
        <v>9314.5500000000102</v>
      </c>
      <c r="Q1535" s="837">
        <v>0.91304347826086962</v>
      </c>
      <c r="R1535" s="832">
        <v>63</v>
      </c>
      <c r="S1535" s="837">
        <v>0.91304347826086951</v>
      </c>
      <c r="T1535" s="836">
        <v>37.5</v>
      </c>
      <c r="U1535" s="838">
        <v>0.91463414634146345</v>
      </c>
    </row>
    <row r="1536" spans="1:21" ht="14.4" customHeight="1" x14ac:dyDescent="0.3">
      <c r="A1536" s="831">
        <v>13</v>
      </c>
      <c r="B1536" s="832" t="s">
        <v>1257</v>
      </c>
      <c r="C1536" s="832" t="s">
        <v>1267</v>
      </c>
      <c r="D1536" s="833" t="s">
        <v>2505</v>
      </c>
      <c r="E1536" s="834" t="s">
        <v>1291</v>
      </c>
      <c r="F1536" s="832" t="s">
        <v>1258</v>
      </c>
      <c r="G1536" s="832" t="s">
        <v>1365</v>
      </c>
      <c r="H1536" s="832" t="s">
        <v>586</v>
      </c>
      <c r="I1536" s="832" t="s">
        <v>1366</v>
      </c>
      <c r="J1536" s="832" t="s">
        <v>1367</v>
      </c>
      <c r="K1536" s="832" t="s">
        <v>1368</v>
      </c>
      <c r="L1536" s="835">
        <v>0</v>
      </c>
      <c r="M1536" s="835">
        <v>0</v>
      </c>
      <c r="N1536" s="832">
        <v>17</v>
      </c>
      <c r="O1536" s="836">
        <v>15.5</v>
      </c>
      <c r="P1536" s="835">
        <v>0</v>
      </c>
      <c r="Q1536" s="837"/>
      <c r="R1536" s="832">
        <v>13</v>
      </c>
      <c r="S1536" s="837">
        <v>0.76470588235294112</v>
      </c>
      <c r="T1536" s="836">
        <v>11.5</v>
      </c>
      <c r="U1536" s="838">
        <v>0.74193548387096775</v>
      </c>
    </row>
    <row r="1537" spans="1:21" ht="14.4" customHeight="1" x14ac:dyDescent="0.3">
      <c r="A1537" s="831">
        <v>13</v>
      </c>
      <c r="B1537" s="832" t="s">
        <v>1257</v>
      </c>
      <c r="C1537" s="832" t="s">
        <v>1267</v>
      </c>
      <c r="D1537" s="833" t="s">
        <v>2505</v>
      </c>
      <c r="E1537" s="834" t="s">
        <v>1291</v>
      </c>
      <c r="F1537" s="832" t="s">
        <v>1258</v>
      </c>
      <c r="G1537" s="832" t="s">
        <v>1365</v>
      </c>
      <c r="H1537" s="832" t="s">
        <v>586</v>
      </c>
      <c r="I1537" s="832" t="s">
        <v>1369</v>
      </c>
      <c r="J1537" s="832" t="s">
        <v>804</v>
      </c>
      <c r="K1537" s="832" t="s">
        <v>805</v>
      </c>
      <c r="L1537" s="835">
        <v>42.05</v>
      </c>
      <c r="M1537" s="835">
        <v>42.05</v>
      </c>
      <c r="N1537" s="832">
        <v>1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13</v>
      </c>
      <c r="B1538" s="832" t="s">
        <v>1257</v>
      </c>
      <c r="C1538" s="832" t="s">
        <v>1267</v>
      </c>
      <c r="D1538" s="833" t="s">
        <v>2505</v>
      </c>
      <c r="E1538" s="834" t="s">
        <v>1291</v>
      </c>
      <c r="F1538" s="832" t="s">
        <v>1258</v>
      </c>
      <c r="G1538" s="832" t="s">
        <v>2496</v>
      </c>
      <c r="H1538" s="832" t="s">
        <v>586</v>
      </c>
      <c r="I1538" s="832" t="s">
        <v>2497</v>
      </c>
      <c r="J1538" s="832" t="s">
        <v>683</v>
      </c>
      <c r="K1538" s="832" t="s">
        <v>2498</v>
      </c>
      <c r="L1538" s="835">
        <v>37.61</v>
      </c>
      <c r="M1538" s="835">
        <v>37.61</v>
      </c>
      <c r="N1538" s="832">
        <v>1</v>
      </c>
      <c r="O1538" s="836">
        <v>1</v>
      </c>
      <c r="P1538" s="835">
        <v>37.61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13</v>
      </c>
      <c r="B1539" s="832" t="s">
        <v>1257</v>
      </c>
      <c r="C1539" s="832" t="s">
        <v>1267</v>
      </c>
      <c r="D1539" s="833" t="s">
        <v>2505</v>
      </c>
      <c r="E1539" s="834" t="s">
        <v>1291</v>
      </c>
      <c r="F1539" s="832" t="s">
        <v>1258</v>
      </c>
      <c r="G1539" s="832" t="s">
        <v>1750</v>
      </c>
      <c r="H1539" s="832" t="s">
        <v>586</v>
      </c>
      <c r="I1539" s="832" t="s">
        <v>2499</v>
      </c>
      <c r="J1539" s="832" t="s">
        <v>2500</v>
      </c>
      <c r="K1539" s="832" t="s">
        <v>2501</v>
      </c>
      <c r="L1539" s="835">
        <v>23.49</v>
      </c>
      <c r="M1539" s="835">
        <v>23.49</v>
      </c>
      <c r="N1539" s="832">
        <v>1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13</v>
      </c>
      <c r="B1540" s="832" t="s">
        <v>1257</v>
      </c>
      <c r="C1540" s="832" t="s">
        <v>1267</v>
      </c>
      <c r="D1540" s="833" t="s">
        <v>2505</v>
      </c>
      <c r="E1540" s="834" t="s">
        <v>1291</v>
      </c>
      <c r="F1540" s="832" t="s">
        <v>1258</v>
      </c>
      <c r="G1540" s="832" t="s">
        <v>1377</v>
      </c>
      <c r="H1540" s="832" t="s">
        <v>586</v>
      </c>
      <c r="I1540" s="832" t="s">
        <v>1378</v>
      </c>
      <c r="J1540" s="832" t="s">
        <v>705</v>
      </c>
      <c r="K1540" s="832" t="s">
        <v>1379</v>
      </c>
      <c r="L1540" s="835">
        <v>92.85</v>
      </c>
      <c r="M1540" s="835">
        <v>92.85</v>
      </c>
      <c r="N1540" s="832">
        <v>1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13</v>
      </c>
      <c r="B1541" s="832" t="s">
        <v>1257</v>
      </c>
      <c r="C1541" s="832" t="s">
        <v>1267</v>
      </c>
      <c r="D1541" s="833" t="s">
        <v>2505</v>
      </c>
      <c r="E1541" s="834" t="s">
        <v>1291</v>
      </c>
      <c r="F1541" s="832" t="s">
        <v>1258</v>
      </c>
      <c r="G1541" s="832" t="s">
        <v>1377</v>
      </c>
      <c r="H1541" s="832" t="s">
        <v>586</v>
      </c>
      <c r="I1541" s="832" t="s">
        <v>2215</v>
      </c>
      <c r="J1541" s="832" t="s">
        <v>705</v>
      </c>
      <c r="K1541" s="832" t="s">
        <v>2216</v>
      </c>
      <c r="L1541" s="835">
        <v>0</v>
      </c>
      <c r="M1541" s="835">
        <v>0</v>
      </c>
      <c r="N1541" s="832">
        <v>1</v>
      </c>
      <c r="O1541" s="836">
        <v>1</v>
      </c>
      <c r="P1541" s="835">
        <v>0</v>
      </c>
      <c r="Q1541" s="837"/>
      <c r="R1541" s="832">
        <v>1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13</v>
      </c>
      <c r="B1542" s="832" t="s">
        <v>1257</v>
      </c>
      <c r="C1542" s="832" t="s">
        <v>1267</v>
      </c>
      <c r="D1542" s="833" t="s">
        <v>2505</v>
      </c>
      <c r="E1542" s="834" t="s">
        <v>1291</v>
      </c>
      <c r="F1542" s="832" t="s">
        <v>1258</v>
      </c>
      <c r="G1542" s="832" t="s">
        <v>1377</v>
      </c>
      <c r="H1542" s="832" t="s">
        <v>586</v>
      </c>
      <c r="I1542" s="832" t="s">
        <v>1380</v>
      </c>
      <c r="J1542" s="832" t="s">
        <v>705</v>
      </c>
      <c r="K1542" s="832" t="s">
        <v>1381</v>
      </c>
      <c r="L1542" s="835">
        <v>159.16999999999999</v>
      </c>
      <c r="M1542" s="835">
        <v>11141.900000000003</v>
      </c>
      <c r="N1542" s="832">
        <v>70</v>
      </c>
      <c r="O1542" s="836">
        <v>41.5</v>
      </c>
      <c r="P1542" s="835">
        <v>9391.0300000000025</v>
      </c>
      <c r="Q1542" s="837">
        <v>0.84285714285714286</v>
      </c>
      <c r="R1542" s="832">
        <v>59</v>
      </c>
      <c r="S1542" s="837">
        <v>0.84285714285714286</v>
      </c>
      <c r="T1542" s="836">
        <v>35</v>
      </c>
      <c r="U1542" s="838">
        <v>0.84337349397590367</v>
      </c>
    </row>
    <row r="1543" spans="1:21" ht="14.4" customHeight="1" x14ac:dyDescent="0.3">
      <c r="A1543" s="831">
        <v>13</v>
      </c>
      <c r="B1543" s="832" t="s">
        <v>1257</v>
      </c>
      <c r="C1543" s="832" t="s">
        <v>1267</v>
      </c>
      <c r="D1543" s="833" t="s">
        <v>2505</v>
      </c>
      <c r="E1543" s="834" t="s">
        <v>1291</v>
      </c>
      <c r="F1543" s="832" t="s">
        <v>1258</v>
      </c>
      <c r="G1543" s="832" t="s">
        <v>1382</v>
      </c>
      <c r="H1543" s="832" t="s">
        <v>586</v>
      </c>
      <c r="I1543" s="832" t="s">
        <v>1383</v>
      </c>
      <c r="J1543" s="832" t="s">
        <v>1384</v>
      </c>
      <c r="K1543" s="832" t="s">
        <v>1385</v>
      </c>
      <c r="L1543" s="835">
        <v>121.07</v>
      </c>
      <c r="M1543" s="835">
        <v>2542.4699999999993</v>
      </c>
      <c r="N1543" s="832">
        <v>21</v>
      </c>
      <c r="O1543" s="836">
        <v>13</v>
      </c>
      <c r="P1543" s="835">
        <v>2300.3299999999995</v>
      </c>
      <c r="Q1543" s="837">
        <v>0.90476190476190477</v>
      </c>
      <c r="R1543" s="832">
        <v>19</v>
      </c>
      <c r="S1543" s="837">
        <v>0.90476190476190477</v>
      </c>
      <c r="T1543" s="836">
        <v>11.5</v>
      </c>
      <c r="U1543" s="838">
        <v>0.88461538461538458</v>
      </c>
    </row>
    <row r="1544" spans="1:21" ht="14.4" customHeight="1" x14ac:dyDescent="0.3">
      <c r="A1544" s="831">
        <v>13</v>
      </c>
      <c r="B1544" s="832" t="s">
        <v>1257</v>
      </c>
      <c r="C1544" s="832" t="s">
        <v>1267</v>
      </c>
      <c r="D1544" s="833" t="s">
        <v>2505</v>
      </c>
      <c r="E1544" s="834" t="s">
        <v>1291</v>
      </c>
      <c r="F1544" s="832" t="s">
        <v>1258</v>
      </c>
      <c r="G1544" s="832" t="s">
        <v>2152</v>
      </c>
      <c r="H1544" s="832" t="s">
        <v>586</v>
      </c>
      <c r="I1544" s="832" t="s">
        <v>2229</v>
      </c>
      <c r="J1544" s="832" t="s">
        <v>2230</v>
      </c>
      <c r="K1544" s="832" t="s">
        <v>2231</v>
      </c>
      <c r="L1544" s="835">
        <v>0</v>
      </c>
      <c r="M1544" s="835">
        <v>0</v>
      </c>
      <c r="N1544" s="832">
        <v>1</v>
      </c>
      <c r="O1544" s="836">
        <v>1</v>
      </c>
      <c r="P1544" s="835">
        <v>0</v>
      </c>
      <c r="Q1544" s="837"/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13</v>
      </c>
      <c r="B1545" s="832" t="s">
        <v>1257</v>
      </c>
      <c r="C1545" s="832" t="s">
        <v>1267</v>
      </c>
      <c r="D1545" s="833" t="s">
        <v>2505</v>
      </c>
      <c r="E1545" s="834" t="s">
        <v>1291</v>
      </c>
      <c r="F1545" s="832" t="s">
        <v>1258</v>
      </c>
      <c r="G1545" s="832" t="s">
        <v>2103</v>
      </c>
      <c r="H1545" s="832" t="s">
        <v>651</v>
      </c>
      <c r="I1545" s="832" t="s">
        <v>2104</v>
      </c>
      <c r="J1545" s="832" t="s">
        <v>2105</v>
      </c>
      <c r="K1545" s="832" t="s">
        <v>2106</v>
      </c>
      <c r="L1545" s="835">
        <v>434.19</v>
      </c>
      <c r="M1545" s="835">
        <v>434.19</v>
      </c>
      <c r="N1545" s="832">
        <v>1</v>
      </c>
      <c r="O1545" s="836">
        <v>0.5</v>
      </c>
      <c r="P1545" s="835">
        <v>434.19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13</v>
      </c>
      <c r="B1546" s="832" t="s">
        <v>1257</v>
      </c>
      <c r="C1546" s="832" t="s">
        <v>1267</v>
      </c>
      <c r="D1546" s="833" t="s">
        <v>2505</v>
      </c>
      <c r="E1546" s="834" t="s">
        <v>1291</v>
      </c>
      <c r="F1546" s="832" t="s">
        <v>1258</v>
      </c>
      <c r="G1546" s="832" t="s">
        <v>1478</v>
      </c>
      <c r="H1546" s="832" t="s">
        <v>586</v>
      </c>
      <c r="I1546" s="832" t="s">
        <v>1479</v>
      </c>
      <c r="J1546" s="832" t="s">
        <v>973</v>
      </c>
      <c r="K1546" s="832" t="s">
        <v>1480</v>
      </c>
      <c r="L1546" s="835">
        <v>48.09</v>
      </c>
      <c r="M1546" s="835">
        <v>48.09</v>
      </c>
      <c r="N1546" s="832">
        <v>1</v>
      </c>
      <c r="O1546" s="836">
        <v>1</v>
      </c>
      <c r="P1546" s="835">
        <v>48.09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13</v>
      </c>
      <c r="B1547" s="832" t="s">
        <v>1257</v>
      </c>
      <c r="C1547" s="832" t="s">
        <v>1267</v>
      </c>
      <c r="D1547" s="833" t="s">
        <v>2505</v>
      </c>
      <c r="E1547" s="834" t="s">
        <v>1291</v>
      </c>
      <c r="F1547" s="832" t="s">
        <v>1258</v>
      </c>
      <c r="G1547" s="832" t="s">
        <v>1478</v>
      </c>
      <c r="H1547" s="832" t="s">
        <v>586</v>
      </c>
      <c r="I1547" s="832" t="s">
        <v>1479</v>
      </c>
      <c r="J1547" s="832" t="s">
        <v>973</v>
      </c>
      <c r="K1547" s="832" t="s">
        <v>1480</v>
      </c>
      <c r="L1547" s="835">
        <v>42.14</v>
      </c>
      <c r="M1547" s="835">
        <v>42.14</v>
      </c>
      <c r="N1547" s="832">
        <v>1</v>
      </c>
      <c r="O1547" s="836">
        <v>1</v>
      </c>
      <c r="P1547" s="835">
        <v>42.14</v>
      </c>
      <c r="Q1547" s="837">
        <v>1</v>
      </c>
      <c r="R1547" s="832">
        <v>1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13</v>
      </c>
      <c r="B1548" s="832" t="s">
        <v>1257</v>
      </c>
      <c r="C1548" s="832" t="s">
        <v>1267</v>
      </c>
      <c r="D1548" s="833" t="s">
        <v>2505</v>
      </c>
      <c r="E1548" s="834" t="s">
        <v>1291</v>
      </c>
      <c r="F1548" s="832" t="s">
        <v>1258</v>
      </c>
      <c r="G1548" s="832" t="s">
        <v>1478</v>
      </c>
      <c r="H1548" s="832" t="s">
        <v>586</v>
      </c>
      <c r="I1548" s="832" t="s">
        <v>1481</v>
      </c>
      <c r="J1548" s="832" t="s">
        <v>1024</v>
      </c>
      <c r="K1548" s="832" t="s">
        <v>1482</v>
      </c>
      <c r="L1548" s="835">
        <v>89.91</v>
      </c>
      <c r="M1548" s="835">
        <v>1888.1100000000001</v>
      </c>
      <c r="N1548" s="832">
        <v>21</v>
      </c>
      <c r="O1548" s="836">
        <v>12</v>
      </c>
      <c r="P1548" s="835">
        <v>1348.65</v>
      </c>
      <c r="Q1548" s="837">
        <v>0.7142857142857143</v>
      </c>
      <c r="R1548" s="832">
        <v>15</v>
      </c>
      <c r="S1548" s="837">
        <v>0.7142857142857143</v>
      </c>
      <c r="T1548" s="836">
        <v>9</v>
      </c>
      <c r="U1548" s="838">
        <v>0.75</v>
      </c>
    </row>
    <row r="1549" spans="1:21" ht="14.4" customHeight="1" x14ac:dyDescent="0.3">
      <c r="A1549" s="831">
        <v>13</v>
      </c>
      <c r="B1549" s="832" t="s">
        <v>1257</v>
      </c>
      <c r="C1549" s="832" t="s">
        <v>1267</v>
      </c>
      <c r="D1549" s="833" t="s">
        <v>2505</v>
      </c>
      <c r="E1549" s="834" t="s">
        <v>1291</v>
      </c>
      <c r="F1549" s="832" t="s">
        <v>1258</v>
      </c>
      <c r="G1549" s="832" t="s">
        <v>1386</v>
      </c>
      <c r="H1549" s="832" t="s">
        <v>586</v>
      </c>
      <c r="I1549" s="832" t="s">
        <v>1387</v>
      </c>
      <c r="J1549" s="832" t="s">
        <v>1388</v>
      </c>
      <c r="K1549" s="832" t="s">
        <v>1389</v>
      </c>
      <c r="L1549" s="835">
        <v>111.72</v>
      </c>
      <c r="M1549" s="835">
        <v>3575.0400000000004</v>
      </c>
      <c r="N1549" s="832">
        <v>32</v>
      </c>
      <c r="O1549" s="836">
        <v>9</v>
      </c>
      <c r="P1549" s="835">
        <v>3128.1600000000003</v>
      </c>
      <c r="Q1549" s="837">
        <v>0.875</v>
      </c>
      <c r="R1549" s="832">
        <v>28</v>
      </c>
      <c r="S1549" s="837">
        <v>0.875</v>
      </c>
      <c r="T1549" s="836">
        <v>7.5</v>
      </c>
      <c r="U1549" s="838">
        <v>0.83333333333333337</v>
      </c>
    </row>
    <row r="1550" spans="1:21" ht="14.4" customHeight="1" x14ac:dyDescent="0.3">
      <c r="A1550" s="831">
        <v>13</v>
      </c>
      <c r="B1550" s="832" t="s">
        <v>1257</v>
      </c>
      <c r="C1550" s="832" t="s">
        <v>1267</v>
      </c>
      <c r="D1550" s="833" t="s">
        <v>2505</v>
      </c>
      <c r="E1550" s="834" t="s">
        <v>1291</v>
      </c>
      <c r="F1550" s="832" t="s">
        <v>1258</v>
      </c>
      <c r="G1550" s="832" t="s">
        <v>1840</v>
      </c>
      <c r="H1550" s="832" t="s">
        <v>586</v>
      </c>
      <c r="I1550" s="832" t="s">
        <v>1841</v>
      </c>
      <c r="J1550" s="832" t="s">
        <v>1842</v>
      </c>
      <c r="K1550" s="832" t="s">
        <v>1843</v>
      </c>
      <c r="L1550" s="835">
        <v>132.97999999999999</v>
      </c>
      <c r="M1550" s="835">
        <v>265.95999999999998</v>
      </c>
      <c r="N1550" s="832">
        <v>2</v>
      </c>
      <c r="O1550" s="836">
        <v>0.5</v>
      </c>
      <c r="P1550" s="835">
        <v>265.95999999999998</v>
      </c>
      <c r="Q1550" s="837">
        <v>1</v>
      </c>
      <c r="R1550" s="832">
        <v>2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13</v>
      </c>
      <c r="B1551" s="832" t="s">
        <v>1257</v>
      </c>
      <c r="C1551" s="832" t="s">
        <v>1267</v>
      </c>
      <c r="D1551" s="833" t="s">
        <v>2505</v>
      </c>
      <c r="E1551" s="834" t="s">
        <v>1291</v>
      </c>
      <c r="F1551" s="832" t="s">
        <v>1258</v>
      </c>
      <c r="G1551" s="832" t="s">
        <v>1390</v>
      </c>
      <c r="H1551" s="832" t="s">
        <v>586</v>
      </c>
      <c r="I1551" s="832" t="s">
        <v>1391</v>
      </c>
      <c r="J1551" s="832" t="s">
        <v>1392</v>
      </c>
      <c r="K1551" s="832" t="s">
        <v>1393</v>
      </c>
      <c r="L1551" s="835">
        <v>73.989999999999995</v>
      </c>
      <c r="M1551" s="835">
        <v>147.97999999999999</v>
      </c>
      <c r="N1551" s="832">
        <v>2</v>
      </c>
      <c r="O1551" s="836">
        <v>1</v>
      </c>
      <c r="P1551" s="835">
        <v>147.97999999999999</v>
      </c>
      <c r="Q1551" s="837">
        <v>1</v>
      </c>
      <c r="R1551" s="832">
        <v>2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13</v>
      </c>
      <c r="B1552" s="832" t="s">
        <v>1257</v>
      </c>
      <c r="C1552" s="832" t="s">
        <v>1267</v>
      </c>
      <c r="D1552" s="833" t="s">
        <v>2505</v>
      </c>
      <c r="E1552" s="834" t="s">
        <v>1291</v>
      </c>
      <c r="F1552" s="832" t="s">
        <v>1258</v>
      </c>
      <c r="G1552" s="832" t="s">
        <v>1394</v>
      </c>
      <c r="H1552" s="832" t="s">
        <v>651</v>
      </c>
      <c r="I1552" s="832" t="s">
        <v>1395</v>
      </c>
      <c r="J1552" s="832" t="s">
        <v>1396</v>
      </c>
      <c r="K1552" s="832" t="s">
        <v>1397</v>
      </c>
      <c r="L1552" s="835">
        <v>141.25</v>
      </c>
      <c r="M1552" s="835">
        <v>8051.25</v>
      </c>
      <c r="N1552" s="832">
        <v>57</v>
      </c>
      <c r="O1552" s="836">
        <v>31.5</v>
      </c>
      <c r="P1552" s="835">
        <v>6780</v>
      </c>
      <c r="Q1552" s="837">
        <v>0.84210526315789469</v>
      </c>
      <c r="R1552" s="832">
        <v>48</v>
      </c>
      <c r="S1552" s="837">
        <v>0.84210526315789469</v>
      </c>
      <c r="T1552" s="836">
        <v>25.5</v>
      </c>
      <c r="U1552" s="838">
        <v>0.80952380952380953</v>
      </c>
    </row>
    <row r="1553" spans="1:21" ht="14.4" customHeight="1" x14ac:dyDescent="0.3">
      <c r="A1553" s="831">
        <v>13</v>
      </c>
      <c r="B1553" s="832" t="s">
        <v>1257</v>
      </c>
      <c r="C1553" s="832" t="s">
        <v>1267</v>
      </c>
      <c r="D1553" s="833" t="s">
        <v>2505</v>
      </c>
      <c r="E1553" s="834" t="s">
        <v>1291</v>
      </c>
      <c r="F1553" s="832" t="s">
        <v>1258</v>
      </c>
      <c r="G1553" s="832" t="s">
        <v>1394</v>
      </c>
      <c r="H1553" s="832" t="s">
        <v>586</v>
      </c>
      <c r="I1553" s="832" t="s">
        <v>1806</v>
      </c>
      <c r="J1553" s="832" t="s">
        <v>1396</v>
      </c>
      <c r="K1553" s="832" t="s">
        <v>1807</v>
      </c>
      <c r="L1553" s="835">
        <v>423.75</v>
      </c>
      <c r="M1553" s="835">
        <v>1271.25</v>
      </c>
      <c r="N1553" s="832">
        <v>3</v>
      </c>
      <c r="O1553" s="836">
        <v>1.5</v>
      </c>
      <c r="P1553" s="835">
        <v>847.5</v>
      </c>
      <c r="Q1553" s="837">
        <v>0.66666666666666663</v>
      </c>
      <c r="R1553" s="832">
        <v>2</v>
      </c>
      <c r="S1553" s="837">
        <v>0.66666666666666663</v>
      </c>
      <c r="T1553" s="836">
        <v>1</v>
      </c>
      <c r="U1553" s="838">
        <v>0.66666666666666663</v>
      </c>
    </row>
    <row r="1554" spans="1:21" ht="14.4" customHeight="1" x14ac:dyDescent="0.3">
      <c r="A1554" s="831">
        <v>13</v>
      </c>
      <c r="B1554" s="832" t="s">
        <v>1257</v>
      </c>
      <c r="C1554" s="832" t="s">
        <v>1267</v>
      </c>
      <c r="D1554" s="833" t="s">
        <v>2505</v>
      </c>
      <c r="E1554" s="834" t="s">
        <v>1291</v>
      </c>
      <c r="F1554" s="832" t="s">
        <v>1258</v>
      </c>
      <c r="G1554" s="832" t="s">
        <v>1492</v>
      </c>
      <c r="H1554" s="832" t="s">
        <v>586</v>
      </c>
      <c r="I1554" s="832" t="s">
        <v>1623</v>
      </c>
      <c r="J1554" s="832" t="s">
        <v>633</v>
      </c>
      <c r="K1554" s="832" t="s">
        <v>1624</v>
      </c>
      <c r="L1554" s="835">
        <v>35.25</v>
      </c>
      <c r="M1554" s="835">
        <v>35.25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13</v>
      </c>
      <c r="B1555" s="832" t="s">
        <v>1257</v>
      </c>
      <c r="C1555" s="832" t="s">
        <v>1267</v>
      </c>
      <c r="D1555" s="833" t="s">
        <v>2505</v>
      </c>
      <c r="E1555" s="834" t="s">
        <v>1291</v>
      </c>
      <c r="F1555" s="832" t="s">
        <v>1258</v>
      </c>
      <c r="G1555" s="832" t="s">
        <v>1402</v>
      </c>
      <c r="H1555" s="832" t="s">
        <v>586</v>
      </c>
      <c r="I1555" s="832" t="s">
        <v>1940</v>
      </c>
      <c r="J1555" s="832" t="s">
        <v>745</v>
      </c>
      <c r="K1555" s="832" t="s">
        <v>1941</v>
      </c>
      <c r="L1555" s="835">
        <v>32.25</v>
      </c>
      <c r="M1555" s="835">
        <v>32.25</v>
      </c>
      <c r="N1555" s="832">
        <v>1</v>
      </c>
      <c r="O1555" s="836">
        <v>1</v>
      </c>
      <c r="P1555" s="835">
        <v>32.25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13</v>
      </c>
      <c r="B1556" s="832" t="s">
        <v>1257</v>
      </c>
      <c r="C1556" s="832" t="s">
        <v>1267</v>
      </c>
      <c r="D1556" s="833" t="s">
        <v>2505</v>
      </c>
      <c r="E1556" s="834" t="s">
        <v>1291</v>
      </c>
      <c r="F1556" s="832" t="s">
        <v>1258</v>
      </c>
      <c r="G1556" s="832" t="s">
        <v>1402</v>
      </c>
      <c r="H1556" s="832" t="s">
        <v>586</v>
      </c>
      <c r="I1556" s="832" t="s">
        <v>1505</v>
      </c>
      <c r="J1556" s="832" t="s">
        <v>745</v>
      </c>
      <c r="K1556" s="832" t="s">
        <v>1506</v>
      </c>
      <c r="L1556" s="835">
        <v>103.67</v>
      </c>
      <c r="M1556" s="835">
        <v>103.67</v>
      </c>
      <c r="N1556" s="832">
        <v>1</v>
      </c>
      <c r="O1556" s="836">
        <v>1</v>
      </c>
      <c r="P1556" s="835">
        <v>103.67</v>
      </c>
      <c r="Q1556" s="837">
        <v>1</v>
      </c>
      <c r="R1556" s="832">
        <v>1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13</v>
      </c>
      <c r="B1557" s="832" t="s">
        <v>1257</v>
      </c>
      <c r="C1557" s="832" t="s">
        <v>1267</v>
      </c>
      <c r="D1557" s="833" t="s">
        <v>2505</v>
      </c>
      <c r="E1557" s="834" t="s">
        <v>1291</v>
      </c>
      <c r="F1557" s="832" t="s">
        <v>1258</v>
      </c>
      <c r="G1557" s="832" t="s">
        <v>1402</v>
      </c>
      <c r="H1557" s="832" t="s">
        <v>586</v>
      </c>
      <c r="I1557" s="832" t="s">
        <v>1405</v>
      </c>
      <c r="J1557" s="832" t="s">
        <v>1406</v>
      </c>
      <c r="K1557" s="832" t="s">
        <v>1407</v>
      </c>
      <c r="L1557" s="835">
        <v>64.5</v>
      </c>
      <c r="M1557" s="835">
        <v>64.5</v>
      </c>
      <c r="N1557" s="832">
        <v>1</v>
      </c>
      <c r="O1557" s="836">
        <v>1</v>
      </c>
      <c r="P1557" s="835">
        <v>64.5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13</v>
      </c>
      <c r="B1558" s="832" t="s">
        <v>1257</v>
      </c>
      <c r="C1558" s="832" t="s">
        <v>1267</v>
      </c>
      <c r="D1558" s="833" t="s">
        <v>2505</v>
      </c>
      <c r="E1558" s="834" t="s">
        <v>1291</v>
      </c>
      <c r="F1558" s="832" t="s">
        <v>1258</v>
      </c>
      <c r="G1558" s="832" t="s">
        <v>1402</v>
      </c>
      <c r="H1558" s="832" t="s">
        <v>586</v>
      </c>
      <c r="I1558" s="832" t="s">
        <v>2242</v>
      </c>
      <c r="J1558" s="832" t="s">
        <v>745</v>
      </c>
      <c r="K1558" s="832" t="s">
        <v>1506</v>
      </c>
      <c r="L1558" s="835">
        <v>103.67</v>
      </c>
      <c r="M1558" s="835">
        <v>103.67</v>
      </c>
      <c r="N1558" s="832">
        <v>1</v>
      </c>
      <c r="O1558" s="836">
        <v>1</v>
      </c>
      <c r="P1558" s="835">
        <v>103.67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13</v>
      </c>
      <c r="B1559" s="832" t="s">
        <v>1257</v>
      </c>
      <c r="C1559" s="832" t="s">
        <v>1267</v>
      </c>
      <c r="D1559" s="833" t="s">
        <v>2505</v>
      </c>
      <c r="E1559" s="834" t="s">
        <v>1291</v>
      </c>
      <c r="F1559" s="832" t="s">
        <v>1258</v>
      </c>
      <c r="G1559" s="832" t="s">
        <v>1402</v>
      </c>
      <c r="H1559" s="832" t="s">
        <v>586</v>
      </c>
      <c r="I1559" s="832" t="s">
        <v>1942</v>
      </c>
      <c r="J1559" s="832" t="s">
        <v>745</v>
      </c>
      <c r="K1559" s="832" t="s">
        <v>1404</v>
      </c>
      <c r="L1559" s="835">
        <v>32.25</v>
      </c>
      <c r="M1559" s="835">
        <v>32.25</v>
      </c>
      <c r="N1559" s="832">
        <v>1</v>
      </c>
      <c r="O1559" s="836">
        <v>0.5</v>
      </c>
      <c r="P1559" s="835">
        <v>32.25</v>
      </c>
      <c r="Q1559" s="837">
        <v>1</v>
      </c>
      <c r="R1559" s="832">
        <v>1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13</v>
      </c>
      <c r="B1560" s="832" t="s">
        <v>1257</v>
      </c>
      <c r="C1560" s="832" t="s">
        <v>1267</v>
      </c>
      <c r="D1560" s="833" t="s">
        <v>2505</v>
      </c>
      <c r="E1560" s="834" t="s">
        <v>1291</v>
      </c>
      <c r="F1560" s="832" t="s">
        <v>1258</v>
      </c>
      <c r="G1560" s="832" t="s">
        <v>1402</v>
      </c>
      <c r="H1560" s="832" t="s">
        <v>586</v>
      </c>
      <c r="I1560" s="832" t="s">
        <v>1408</v>
      </c>
      <c r="J1560" s="832" t="s">
        <v>1406</v>
      </c>
      <c r="K1560" s="832" t="s">
        <v>1409</v>
      </c>
      <c r="L1560" s="835">
        <v>64.5</v>
      </c>
      <c r="M1560" s="835">
        <v>64.5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13</v>
      </c>
      <c r="B1561" s="832" t="s">
        <v>1257</v>
      </c>
      <c r="C1561" s="832" t="s">
        <v>1267</v>
      </c>
      <c r="D1561" s="833" t="s">
        <v>2505</v>
      </c>
      <c r="E1561" s="834" t="s">
        <v>1291</v>
      </c>
      <c r="F1561" s="832" t="s">
        <v>1258</v>
      </c>
      <c r="G1561" s="832" t="s">
        <v>1516</v>
      </c>
      <c r="H1561" s="832" t="s">
        <v>586</v>
      </c>
      <c r="I1561" s="832" t="s">
        <v>1520</v>
      </c>
      <c r="J1561" s="832" t="s">
        <v>1518</v>
      </c>
      <c r="K1561" s="832" t="s">
        <v>1521</v>
      </c>
      <c r="L1561" s="835">
        <v>87.67</v>
      </c>
      <c r="M1561" s="835">
        <v>175.34</v>
      </c>
      <c r="N1561" s="832">
        <v>2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13</v>
      </c>
      <c r="B1562" s="832" t="s">
        <v>1257</v>
      </c>
      <c r="C1562" s="832" t="s">
        <v>1267</v>
      </c>
      <c r="D1562" s="833" t="s">
        <v>2505</v>
      </c>
      <c r="E1562" s="834" t="s">
        <v>1291</v>
      </c>
      <c r="F1562" s="832" t="s">
        <v>1258</v>
      </c>
      <c r="G1562" s="832" t="s">
        <v>1522</v>
      </c>
      <c r="H1562" s="832" t="s">
        <v>586</v>
      </c>
      <c r="I1562" s="832" t="s">
        <v>1629</v>
      </c>
      <c r="J1562" s="832" t="s">
        <v>664</v>
      </c>
      <c r="K1562" s="832" t="s">
        <v>1630</v>
      </c>
      <c r="L1562" s="835">
        <v>0</v>
      </c>
      <c r="M1562" s="835">
        <v>0</v>
      </c>
      <c r="N1562" s="832">
        <v>1</v>
      </c>
      <c r="O1562" s="836">
        <v>1</v>
      </c>
      <c r="P1562" s="835">
        <v>0</v>
      </c>
      <c r="Q1562" s="837"/>
      <c r="R1562" s="832">
        <v>1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13</v>
      </c>
      <c r="B1563" s="832" t="s">
        <v>1257</v>
      </c>
      <c r="C1563" s="832" t="s">
        <v>1267</v>
      </c>
      <c r="D1563" s="833" t="s">
        <v>2505</v>
      </c>
      <c r="E1563" s="834" t="s">
        <v>1291</v>
      </c>
      <c r="F1563" s="832" t="s">
        <v>1258</v>
      </c>
      <c r="G1563" s="832" t="s">
        <v>1415</v>
      </c>
      <c r="H1563" s="832" t="s">
        <v>651</v>
      </c>
      <c r="I1563" s="832" t="s">
        <v>1221</v>
      </c>
      <c r="J1563" s="832" t="s">
        <v>655</v>
      </c>
      <c r="K1563" s="832" t="s">
        <v>1222</v>
      </c>
      <c r="L1563" s="835">
        <v>0</v>
      </c>
      <c r="M1563" s="835">
        <v>0</v>
      </c>
      <c r="N1563" s="832">
        <v>1</v>
      </c>
      <c r="O1563" s="836">
        <v>1</v>
      </c>
      <c r="P1563" s="835"/>
      <c r="Q1563" s="837"/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13</v>
      </c>
      <c r="B1564" s="832" t="s">
        <v>1257</v>
      </c>
      <c r="C1564" s="832" t="s">
        <v>1267</v>
      </c>
      <c r="D1564" s="833" t="s">
        <v>2505</v>
      </c>
      <c r="E1564" s="834" t="s">
        <v>1291</v>
      </c>
      <c r="F1564" s="832" t="s">
        <v>1258</v>
      </c>
      <c r="G1564" s="832" t="s">
        <v>1415</v>
      </c>
      <c r="H1564" s="832" t="s">
        <v>651</v>
      </c>
      <c r="I1564" s="832" t="s">
        <v>1225</v>
      </c>
      <c r="J1564" s="832" t="s">
        <v>652</v>
      </c>
      <c r="K1564" s="832" t="s">
        <v>1226</v>
      </c>
      <c r="L1564" s="835">
        <v>0</v>
      </c>
      <c r="M1564" s="835">
        <v>0</v>
      </c>
      <c r="N1564" s="832">
        <v>6</v>
      </c>
      <c r="O1564" s="836">
        <v>1.5</v>
      </c>
      <c r="P1564" s="835">
        <v>0</v>
      </c>
      <c r="Q1564" s="837"/>
      <c r="R1564" s="832">
        <v>6</v>
      </c>
      <c r="S1564" s="837">
        <v>1</v>
      </c>
      <c r="T1564" s="836">
        <v>1.5</v>
      </c>
      <c r="U1564" s="838">
        <v>1</v>
      </c>
    </row>
    <row r="1565" spans="1:21" ht="14.4" customHeight="1" x14ac:dyDescent="0.3">
      <c r="A1565" s="831">
        <v>13</v>
      </c>
      <c r="B1565" s="832" t="s">
        <v>1257</v>
      </c>
      <c r="C1565" s="832" t="s">
        <v>1267</v>
      </c>
      <c r="D1565" s="833" t="s">
        <v>2505</v>
      </c>
      <c r="E1565" s="834" t="s">
        <v>1291</v>
      </c>
      <c r="F1565" s="832" t="s">
        <v>1258</v>
      </c>
      <c r="G1565" s="832" t="s">
        <v>1415</v>
      </c>
      <c r="H1565" s="832" t="s">
        <v>651</v>
      </c>
      <c r="I1565" s="832" t="s">
        <v>1227</v>
      </c>
      <c r="J1565" s="832" t="s">
        <v>652</v>
      </c>
      <c r="K1565" s="832" t="s">
        <v>1228</v>
      </c>
      <c r="L1565" s="835">
        <v>0</v>
      </c>
      <c r="M1565" s="835">
        <v>0</v>
      </c>
      <c r="N1565" s="832">
        <v>3</v>
      </c>
      <c r="O1565" s="836">
        <v>1.5</v>
      </c>
      <c r="P1565" s="835">
        <v>0</v>
      </c>
      <c r="Q1565" s="837"/>
      <c r="R1565" s="832">
        <v>3</v>
      </c>
      <c r="S1565" s="837">
        <v>1</v>
      </c>
      <c r="T1565" s="836">
        <v>1.5</v>
      </c>
      <c r="U1565" s="838">
        <v>1</v>
      </c>
    </row>
    <row r="1566" spans="1:21" ht="14.4" customHeight="1" x14ac:dyDescent="0.3">
      <c r="A1566" s="831">
        <v>13</v>
      </c>
      <c r="B1566" s="832" t="s">
        <v>1257</v>
      </c>
      <c r="C1566" s="832" t="s">
        <v>1267</v>
      </c>
      <c r="D1566" s="833" t="s">
        <v>2505</v>
      </c>
      <c r="E1566" s="834" t="s">
        <v>1291</v>
      </c>
      <c r="F1566" s="832" t="s">
        <v>1258</v>
      </c>
      <c r="G1566" s="832" t="s">
        <v>1550</v>
      </c>
      <c r="H1566" s="832" t="s">
        <v>586</v>
      </c>
      <c r="I1566" s="832" t="s">
        <v>1551</v>
      </c>
      <c r="J1566" s="832" t="s">
        <v>1552</v>
      </c>
      <c r="K1566" s="832" t="s">
        <v>1553</v>
      </c>
      <c r="L1566" s="835">
        <v>75.819999999999993</v>
      </c>
      <c r="M1566" s="835">
        <v>303.27999999999997</v>
      </c>
      <c r="N1566" s="832">
        <v>4</v>
      </c>
      <c r="O1566" s="836">
        <v>2.5</v>
      </c>
      <c r="P1566" s="835">
        <v>227.45999999999998</v>
      </c>
      <c r="Q1566" s="837">
        <v>0.75</v>
      </c>
      <c r="R1566" s="832">
        <v>3</v>
      </c>
      <c r="S1566" s="837">
        <v>0.75</v>
      </c>
      <c r="T1566" s="836">
        <v>2</v>
      </c>
      <c r="U1566" s="838">
        <v>0.8</v>
      </c>
    </row>
    <row r="1567" spans="1:21" ht="14.4" customHeight="1" x14ac:dyDescent="0.3">
      <c r="A1567" s="831">
        <v>13</v>
      </c>
      <c r="B1567" s="832" t="s">
        <v>1257</v>
      </c>
      <c r="C1567" s="832" t="s">
        <v>1267</v>
      </c>
      <c r="D1567" s="833" t="s">
        <v>2505</v>
      </c>
      <c r="E1567" s="834" t="s">
        <v>1291</v>
      </c>
      <c r="F1567" s="832" t="s">
        <v>1258</v>
      </c>
      <c r="G1567" s="832" t="s">
        <v>1420</v>
      </c>
      <c r="H1567" s="832" t="s">
        <v>651</v>
      </c>
      <c r="I1567" s="832" t="s">
        <v>1421</v>
      </c>
      <c r="J1567" s="832" t="s">
        <v>952</v>
      </c>
      <c r="K1567" s="832" t="s">
        <v>1422</v>
      </c>
      <c r="L1567" s="835">
        <v>154.36000000000001</v>
      </c>
      <c r="M1567" s="835">
        <v>10496.479999999996</v>
      </c>
      <c r="N1567" s="832">
        <v>68</v>
      </c>
      <c r="O1567" s="836">
        <v>54</v>
      </c>
      <c r="P1567" s="835">
        <v>8026.7199999999939</v>
      </c>
      <c r="Q1567" s="837">
        <v>0.7647058823529409</v>
      </c>
      <c r="R1567" s="832">
        <v>52</v>
      </c>
      <c r="S1567" s="837">
        <v>0.76470588235294112</v>
      </c>
      <c r="T1567" s="836">
        <v>40.5</v>
      </c>
      <c r="U1567" s="838">
        <v>0.75</v>
      </c>
    </row>
    <row r="1568" spans="1:21" ht="14.4" customHeight="1" x14ac:dyDescent="0.3">
      <c r="A1568" s="831">
        <v>13</v>
      </c>
      <c r="B1568" s="832" t="s">
        <v>1257</v>
      </c>
      <c r="C1568" s="832" t="s">
        <v>1267</v>
      </c>
      <c r="D1568" s="833" t="s">
        <v>2505</v>
      </c>
      <c r="E1568" s="834" t="s">
        <v>1291</v>
      </c>
      <c r="F1568" s="832" t="s">
        <v>1258</v>
      </c>
      <c r="G1568" s="832" t="s">
        <v>1420</v>
      </c>
      <c r="H1568" s="832" t="s">
        <v>651</v>
      </c>
      <c r="I1568" s="832" t="s">
        <v>1953</v>
      </c>
      <c r="J1568" s="832" t="s">
        <v>1954</v>
      </c>
      <c r="K1568" s="832" t="s">
        <v>1955</v>
      </c>
      <c r="L1568" s="835">
        <v>111.22</v>
      </c>
      <c r="M1568" s="835">
        <v>222.44</v>
      </c>
      <c r="N1568" s="832">
        <v>2</v>
      </c>
      <c r="O1568" s="836">
        <v>1</v>
      </c>
      <c r="P1568" s="835">
        <v>222.44</v>
      </c>
      <c r="Q1568" s="837">
        <v>1</v>
      </c>
      <c r="R1568" s="832">
        <v>2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13</v>
      </c>
      <c r="B1569" s="832" t="s">
        <v>1257</v>
      </c>
      <c r="C1569" s="832" t="s">
        <v>1267</v>
      </c>
      <c r="D1569" s="833" t="s">
        <v>2505</v>
      </c>
      <c r="E1569" s="834" t="s">
        <v>1291</v>
      </c>
      <c r="F1569" s="832" t="s">
        <v>1258</v>
      </c>
      <c r="G1569" s="832" t="s">
        <v>1420</v>
      </c>
      <c r="H1569" s="832" t="s">
        <v>651</v>
      </c>
      <c r="I1569" s="832" t="s">
        <v>2206</v>
      </c>
      <c r="J1569" s="832" t="s">
        <v>2207</v>
      </c>
      <c r="K1569" s="832" t="s">
        <v>2208</v>
      </c>
      <c r="L1569" s="835">
        <v>149.52000000000001</v>
      </c>
      <c r="M1569" s="835">
        <v>1196.1600000000001</v>
      </c>
      <c r="N1569" s="832">
        <v>8</v>
      </c>
      <c r="O1569" s="836">
        <v>4.5</v>
      </c>
      <c r="P1569" s="835">
        <v>1196.1600000000001</v>
      </c>
      <c r="Q1569" s="837">
        <v>1</v>
      </c>
      <c r="R1569" s="832">
        <v>8</v>
      </c>
      <c r="S1569" s="837">
        <v>1</v>
      </c>
      <c r="T1569" s="836">
        <v>4.5</v>
      </c>
      <c r="U1569" s="838">
        <v>1</v>
      </c>
    </row>
    <row r="1570" spans="1:21" ht="14.4" customHeight="1" x14ac:dyDescent="0.3">
      <c r="A1570" s="831">
        <v>13</v>
      </c>
      <c r="B1570" s="832" t="s">
        <v>1257</v>
      </c>
      <c r="C1570" s="832" t="s">
        <v>1267</v>
      </c>
      <c r="D1570" s="833" t="s">
        <v>2505</v>
      </c>
      <c r="E1570" s="834" t="s">
        <v>1291</v>
      </c>
      <c r="F1570" s="832" t="s">
        <v>1258</v>
      </c>
      <c r="G1570" s="832" t="s">
        <v>1420</v>
      </c>
      <c r="H1570" s="832" t="s">
        <v>651</v>
      </c>
      <c r="I1570" s="832" t="s">
        <v>1903</v>
      </c>
      <c r="J1570" s="832" t="s">
        <v>1904</v>
      </c>
      <c r="K1570" s="832" t="s">
        <v>1905</v>
      </c>
      <c r="L1570" s="835">
        <v>80.28</v>
      </c>
      <c r="M1570" s="835">
        <v>80.28</v>
      </c>
      <c r="N1570" s="832">
        <v>1</v>
      </c>
      <c r="O1570" s="836">
        <v>0.5</v>
      </c>
      <c r="P1570" s="835">
        <v>80.28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13</v>
      </c>
      <c r="B1571" s="832" t="s">
        <v>1257</v>
      </c>
      <c r="C1571" s="832" t="s">
        <v>1267</v>
      </c>
      <c r="D1571" s="833" t="s">
        <v>2505</v>
      </c>
      <c r="E1571" s="834" t="s">
        <v>1291</v>
      </c>
      <c r="F1571" s="832" t="s">
        <v>1258</v>
      </c>
      <c r="G1571" s="832" t="s">
        <v>1420</v>
      </c>
      <c r="H1571" s="832" t="s">
        <v>651</v>
      </c>
      <c r="I1571" s="832" t="s">
        <v>1423</v>
      </c>
      <c r="J1571" s="832" t="s">
        <v>1424</v>
      </c>
      <c r="K1571" s="832" t="s">
        <v>1425</v>
      </c>
      <c r="L1571" s="835">
        <v>75.73</v>
      </c>
      <c r="M1571" s="835">
        <v>2347.63</v>
      </c>
      <c r="N1571" s="832">
        <v>31</v>
      </c>
      <c r="O1571" s="836">
        <v>19.5</v>
      </c>
      <c r="P1571" s="835">
        <v>2120.44</v>
      </c>
      <c r="Q1571" s="837">
        <v>0.90322580645161288</v>
      </c>
      <c r="R1571" s="832">
        <v>28</v>
      </c>
      <c r="S1571" s="837">
        <v>0.90322580645161288</v>
      </c>
      <c r="T1571" s="836">
        <v>17.5</v>
      </c>
      <c r="U1571" s="838">
        <v>0.89743589743589747</v>
      </c>
    </row>
    <row r="1572" spans="1:21" ht="14.4" customHeight="1" x14ac:dyDescent="0.3">
      <c r="A1572" s="831">
        <v>13</v>
      </c>
      <c r="B1572" s="832" t="s">
        <v>1257</v>
      </c>
      <c r="C1572" s="832" t="s">
        <v>1267</v>
      </c>
      <c r="D1572" s="833" t="s">
        <v>2505</v>
      </c>
      <c r="E1572" s="834" t="s">
        <v>1291</v>
      </c>
      <c r="F1572" s="832" t="s">
        <v>1258</v>
      </c>
      <c r="G1572" s="832" t="s">
        <v>1420</v>
      </c>
      <c r="H1572" s="832" t="s">
        <v>651</v>
      </c>
      <c r="I1572" s="832" t="s">
        <v>1140</v>
      </c>
      <c r="J1572" s="832" t="s">
        <v>952</v>
      </c>
      <c r="K1572" s="832" t="s">
        <v>1141</v>
      </c>
      <c r="L1572" s="835">
        <v>225.06</v>
      </c>
      <c r="M1572" s="835">
        <v>2250.6</v>
      </c>
      <c r="N1572" s="832">
        <v>10</v>
      </c>
      <c r="O1572" s="836">
        <v>6.5</v>
      </c>
      <c r="P1572" s="835">
        <v>1800.4799999999998</v>
      </c>
      <c r="Q1572" s="837">
        <v>0.79999999999999993</v>
      </c>
      <c r="R1572" s="832">
        <v>8</v>
      </c>
      <c r="S1572" s="837">
        <v>0.8</v>
      </c>
      <c r="T1572" s="836">
        <v>5</v>
      </c>
      <c r="U1572" s="838">
        <v>0.76923076923076927</v>
      </c>
    </row>
    <row r="1573" spans="1:21" ht="14.4" customHeight="1" x14ac:dyDescent="0.3">
      <c r="A1573" s="831">
        <v>13</v>
      </c>
      <c r="B1573" s="832" t="s">
        <v>1257</v>
      </c>
      <c r="C1573" s="832" t="s">
        <v>1267</v>
      </c>
      <c r="D1573" s="833" t="s">
        <v>2505</v>
      </c>
      <c r="E1573" s="834" t="s">
        <v>1291</v>
      </c>
      <c r="F1573" s="832" t="s">
        <v>1258</v>
      </c>
      <c r="G1573" s="832" t="s">
        <v>1420</v>
      </c>
      <c r="H1573" s="832" t="s">
        <v>586</v>
      </c>
      <c r="I1573" s="832" t="s">
        <v>2072</v>
      </c>
      <c r="J1573" s="832" t="s">
        <v>952</v>
      </c>
      <c r="K1573" s="832" t="s">
        <v>1141</v>
      </c>
      <c r="L1573" s="835">
        <v>225.06</v>
      </c>
      <c r="M1573" s="835">
        <v>2250.6</v>
      </c>
      <c r="N1573" s="832">
        <v>10</v>
      </c>
      <c r="O1573" s="836">
        <v>6</v>
      </c>
      <c r="P1573" s="835">
        <v>2025.5399999999997</v>
      </c>
      <c r="Q1573" s="837">
        <v>0.89999999999999991</v>
      </c>
      <c r="R1573" s="832">
        <v>9</v>
      </c>
      <c r="S1573" s="837">
        <v>0.9</v>
      </c>
      <c r="T1573" s="836">
        <v>5.5</v>
      </c>
      <c r="U1573" s="838">
        <v>0.91666666666666663</v>
      </c>
    </row>
    <row r="1574" spans="1:21" ht="14.4" customHeight="1" x14ac:dyDescent="0.3">
      <c r="A1574" s="831">
        <v>13</v>
      </c>
      <c r="B1574" s="832" t="s">
        <v>1257</v>
      </c>
      <c r="C1574" s="832" t="s">
        <v>1267</v>
      </c>
      <c r="D1574" s="833" t="s">
        <v>2505</v>
      </c>
      <c r="E1574" s="834" t="s">
        <v>1277</v>
      </c>
      <c r="F1574" s="832" t="s">
        <v>1258</v>
      </c>
      <c r="G1574" s="832" t="s">
        <v>1315</v>
      </c>
      <c r="H1574" s="832" t="s">
        <v>651</v>
      </c>
      <c r="I1574" s="832" t="s">
        <v>1320</v>
      </c>
      <c r="J1574" s="832" t="s">
        <v>1321</v>
      </c>
      <c r="K1574" s="832" t="s">
        <v>1319</v>
      </c>
      <c r="L1574" s="835">
        <v>129.75</v>
      </c>
      <c r="M1574" s="835">
        <v>648.75</v>
      </c>
      <c r="N1574" s="832">
        <v>5</v>
      </c>
      <c r="O1574" s="836">
        <v>1</v>
      </c>
      <c r="P1574" s="835">
        <v>648.75</v>
      </c>
      <c r="Q1574" s="837">
        <v>1</v>
      </c>
      <c r="R1574" s="832">
        <v>5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13</v>
      </c>
      <c r="B1575" s="832" t="s">
        <v>1257</v>
      </c>
      <c r="C1575" s="832" t="s">
        <v>1267</v>
      </c>
      <c r="D1575" s="833" t="s">
        <v>2505</v>
      </c>
      <c r="E1575" s="834" t="s">
        <v>1277</v>
      </c>
      <c r="F1575" s="832" t="s">
        <v>1258</v>
      </c>
      <c r="G1575" s="832" t="s">
        <v>1328</v>
      </c>
      <c r="H1575" s="832" t="s">
        <v>651</v>
      </c>
      <c r="I1575" s="832" t="s">
        <v>1147</v>
      </c>
      <c r="J1575" s="832" t="s">
        <v>1148</v>
      </c>
      <c r="K1575" s="832" t="s">
        <v>1149</v>
      </c>
      <c r="L1575" s="835">
        <v>170.52</v>
      </c>
      <c r="M1575" s="835">
        <v>682.08</v>
      </c>
      <c r="N1575" s="832">
        <v>4</v>
      </c>
      <c r="O1575" s="836">
        <v>1</v>
      </c>
      <c r="P1575" s="835">
        <v>682.08</v>
      </c>
      <c r="Q1575" s="837">
        <v>1</v>
      </c>
      <c r="R1575" s="832">
        <v>4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13</v>
      </c>
      <c r="B1576" s="832" t="s">
        <v>1257</v>
      </c>
      <c r="C1576" s="832" t="s">
        <v>1267</v>
      </c>
      <c r="D1576" s="833" t="s">
        <v>2505</v>
      </c>
      <c r="E1576" s="834" t="s">
        <v>1277</v>
      </c>
      <c r="F1576" s="832" t="s">
        <v>1258</v>
      </c>
      <c r="G1576" s="832" t="s">
        <v>1584</v>
      </c>
      <c r="H1576" s="832" t="s">
        <v>651</v>
      </c>
      <c r="I1576" s="832" t="s">
        <v>2221</v>
      </c>
      <c r="J1576" s="832" t="s">
        <v>922</v>
      </c>
      <c r="K1576" s="832" t="s">
        <v>2222</v>
      </c>
      <c r="L1576" s="835">
        <v>117.55</v>
      </c>
      <c r="M1576" s="835">
        <v>117.55</v>
      </c>
      <c r="N1576" s="832">
        <v>1</v>
      </c>
      <c r="O1576" s="836">
        <v>0.5</v>
      </c>
      <c r="P1576" s="835">
        <v>117.55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13</v>
      </c>
      <c r="B1577" s="832" t="s">
        <v>1257</v>
      </c>
      <c r="C1577" s="832" t="s">
        <v>1267</v>
      </c>
      <c r="D1577" s="833" t="s">
        <v>2505</v>
      </c>
      <c r="E1577" s="834" t="s">
        <v>1277</v>
      </c>
      <c r="F1577" s="832" t="s">
        <v>1258</v>
      </c>
      <c r="G1577" s="832" t="s">
        <v>1360</v>
      </c>
      <c r="H1577" s="832" t="s">
        <v>586</v>
      </c>
      <c r="I1577" s="832" t="s">
        <v>1363</v>
      </c>
      <c r="J1577" s="832" t="s">
        <v>840</v>
      </c>
      <c r="K1577" s="832" t="s">
        <v>1364</v>
      </c>
      <c r="L1577" s="835">
        <v>147.85</v>
      </c>
      <c r="M1577" s="835">
        <v>443.54999999999995</v>
      </c>
      <c r="N1577" s="832">
        <v>3</v>
      </c>
      <c r="O1577" s="836">
        <v>2.5</v>
      </c>
      <c r="P1577" s="835">
        <v>295.7</v>
      </c>
      <c r="Q1577" s="837">
        <v>0.66666666666666674</v>
      </c>
      <c r="R1577" s="832">
        <v>2</v>
      </c>
      <c r="S1577" s="837">
        <v>0.66666666666666663</v>
      </c>
      <c r="T1577" s="836">
        <v>1.5</v>
      </c>
      <c r="U1577" s="838">
        <v>0.6</v>
      </c>
    </row>
    <row r="1578" spans="1:21" ht="14.4" customHeight="1" x14ac:dyDescent="0.3">
      <c r="A1578" s="831">
        <v>13</v>
      </c>
      <c r="B1578" s="832" t="s">
        <v>1257</v>
      </c>
      <c r="C1578" s="832" t="s">
        <v>1267</v>
      </c>
      <c r="D1578" s="833" t="s">
        <v>2505</v>
      </c>
      <c r="E1578" s="834" t="s">
        <v>1277</v>
      </c>
      <c r="F1578" s="832" t="s">
        <v>1258</v>
      </c>
      <c r="G1578" s="832" t="s">
        <v>1365</v>
      </c>
      <c r="H1578" s="832" t="s">
        <v>586</v>
      </c>
      <c r="I1578" s="832" t="s">
        <v>1366</v>
      </c>
      <c r="J1578" s="832" t="s">
        <v>1367</v>
      </c>
      <c r="K1578" s="832" t="s">
        <v>1368</v>
      </c>
      <c r="L1578" s="835">
        <v>0</v>
      </c>
      <c r="M1578" s="835">
        <v>0</v>
      </c>
      <c r="N1578" s="832">
        <v>1</v>
      </c>
      <c r="O1578" s="836">
        <v>1</v>
      </c>
      <c r="P1578" s="835">
        <v>0</v>
      </c>
      <c r="Q1578" s="837"/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13</v>
      </c>
      <c r="B1579" s="832" t="s">
        <v>1257</v>
      </c>
      <c r="C1579" s="832" t="s">
        <v>1267</v>
      </c>
      <c r="D1579" s="833" t="s">
        <v>2505</v>
      </c>
      <c r="E1579" s="834" t="s">
        <v>1277</v>
      </c>
      <c r="F1579" s="832" t="s">
        <v>1258</v>
      </c>
      <c r="G1579" s="832" t="s">
        <v>1478</v>
      </c>
      <c r="H1579" s="832" t="s">
        <v>586</v>
      </c>
      <c r="I1579" s="832" t="s">
        <v>1481</v>
      </c>
      <c r="J1579" s="832" t="s">
        <v>1024</v>
      </c>
      <c r="K1579" s="832" t="s">
        <v>1482</v>
      </c>
      <c r="L1579" s="835">
        <v>89.91</v>
      </c>
      <c r="M1579" s="835">
        <v>359.64</v>
      </c>
      <c r="N1579" s="832">
        <v>4</v>
      </c>
      <c r="O1579" s="836">
        <v>2.5</v>
      </c>
      <c r="P1579" s="835">
        <v>269.73</v>
      </c>
      <c r="Q1579" s="837">
        <v>0.75000000000000011</v>
      </c>
      <c r="R1579" s="832">
        <v>3</v>
      </c>
      <c r="S1579" s="837">
        <v>0.75</v>
      </c>
      <c r="T1579" s="836">
        <v>1.5</v>
      </c>
      <c r="U1579" s="838">
        <v>0.6</v>
      </c>
    </row>
    <row r="1580" spans="1:21" ht="14.4" customHeight="1" x14ac:dyDescent="0.3">
      <c r="A1580" s="831">
        <v>13</v>
      </c>
      <c r="B1580" s="832" t="s">
        <v>1257</v>
      </c>
      <c r="C1580" s="832" t="s">
        <v>1267</v>
      </c>
      <c r="D1580" s="833" t="s">
        <v>2505</v>
      </c>
      <c r="E1580" s="834" t="s">
        <v>1277</v>
      </c>
      <c r="F1580" s="832" t="s">
        <v>1258</v>
      </c>
      <c r="G1580" s="832" t="s">
        <v>1394</v>
      </c>
      <c r="H1580" s="832" t="s">
        <v>651</v>
      </c>
      <c r="I1580" s="832" t="s">
        <v>1395</v>
      </c>
      <c r="J1580" s="832" t="s">
        <v>1396</v>
      </c>
      <c r="K1580" s="832" t="s">
        <v>1397</v>
      </c>
      <c r="L1580" s="835">
        <v>141.25</v>
      </c>
      <c r="M1580" s="835">
        <v>282.5</v>
      </c>
      <c r="N1580" s="832">
        <v>2</v>
      </c>
      <c r="O1580" s="836">
        <v>1.5</v>
      </c>
      <c r="P1580" s="835">
        <v>282.5</v>
      </c>
      <c r="Q1580" s="837">
        <v>1</v>
      </c>
      <c r="R1580" s="832">
        <v>2</v>
      </c>
      <c r="S1580" s="837">
        <v>1</v>
      </c>
      <c r="T1580" s="836">
        <v>1.5</v>
      </c>
      <c r="U1580" s="838">
        <v>1</v>
      </c>
    </row>
    <row r="1581" spans="1:21" ht="14.4" customHeight="1" x14ac:dyDescent="0.3">
      <c r="A1581" s="831">
        <v>13</v>
      </c>
      <c r="B1581" s="832" t="s">
        <v>1257</v>
      </c>
      <c r="C1581" s="832" t="s">
        <v>1267</v>
      </c>
      <c r="D1581" s="833" t="s">
        <v>2505</v>
      </c>
      <c r="E1581" s="834" t="s">
        <v>1277</v>
      </c>
      <c r="F1581" s="832" t="s">
        <v>1258</v>
      </c>
      <c r="G1581" s="832" t="s">
        <v>1522</v>
      </c>
      <c r="H1581" s="832" t="s">
        <v>586</v>
      </c>
      <c r="I1581" s="832" t="s">
        <v>1629</v>
      </c>
      <c r="J1581" s="832" t="s">
        <v>664</v>
      </c>
      <c r="K1581" s="832" t="s">
        <v>1630</v>
      </c>
      <c r="L1581" s="835">
        <v>0</v>
      </c>
      <c r="M1581" s="835">
        <v>0</v>
      </c>
      <c r="N1581" s="832">
        <v>2</v>
      </c>
      <c r="O1581" s="836">
        <v>1</v>
      </c>
      <c r="P1581" s="835">
        <v>0</v>
      </c>
      <c r="Q1581" s="837"/>
      <c r="R1581" s="832">
        <v>2</v>
      </c>
      <c r="S1581" s="837">
        <v>1</v>
      </c>
      <c r="T1581" s="836">
        <v>1</v>
      </c>
      <c r="U1581" s="838">
        <v>1</v>
      </c>
    </row>
    <row r="1582" spans="1:21" ht="14.4" customHeight="1" thickBot="1" x14ac:dyDescent="0.35">
      <c r="A1582" s="839">
        <v>13</v>
      </c>
      <c r="B1582" s="840" t="s">
        <v>1257</v>
      </c>
      <c r="C1582" s="840" t="s">
        <v>1267</v>
      </c>
      <c r="D1582" s="841" t="s">
        <v>2505</v>
      </c>
      <c r="E1582" s="842" t="s">
        <v>1277</v>
      </c>
      <c r="F1582" s="840" t="s">
        <v>1258</v>
      </c>
      <c r="G1582" s="840" t="s">
        <v>1420</v>
      </c>
      <c r="H1582" s="840" t="s">
        <v>651</v>
      </c>
      <c r="I1582" s="840" t="s">
        <v>1421</v>
      </c>
      <c r="J1582" s="840" t="s">
        <v>952</v>
      </c>
      <c r="K1582" s="840" t="s">
        <v>1422</v>
      </c>
      <c r="L1582" s="843">
        <v>154.36000000000001</v>
      </c>
      <c r="M1582" s="843">
        <v>154.36000000000001</v>
      </c>
      <c r="N1582" s="840">
        <v>1</v>
      </c>
      <c r="O1582" s="844">
        <v>1</v>
      </c>
      <c r="P1582" s="843">
        <v>154.36000000000001</v>
      </c>
      <c r="Q1582" s="845">
        <v>1</v>
      </c>
      <c r="R1582" s="840">
        <v>1</v>
      </c>
      <c r="S1582" s="845">
        <v>1</v>
      </c>
      <c r="T1582" s="844">
        <v>1</v>
      </c>
      <c r="U158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2507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1275</v>
      </c>
      <c r="B5" s="225">
        <v>94162.530000000013</v>
      </c>
      <c r="C5" s="830">
        <v>0.73039000894269346</v>
      </c>
      <c r="D5" s="225">
        <v>34758.36</v>
      </c>
      <c r="E5" s="830">
        <v>0.26960999105730654</v>
      </c>
      <c r="F5" s="848">
        <v>128920.89000000001</v>
      </c>
    </row>
    <row r="6" spans="1:6" ht="14.4" customHeight="1" x14ac:dyDescent="0.3">
      <c r="A6" s="857" t="s">
        <v>1282</v>
      </c>
      <c r="B6" s="849">
        <v>12667.429999999998</v>
      </c>
      <c r="C6" s="837">
        <v>0.46960202144073615</v>
      </c>
      <c r="D6" s="849">
        <v>14307.390000000001</v>
      </c>
      <c r="E6" s="837">
        <v>0.53039797855926385</v>
      </c>
      <c r="F6" s="850">
        <v>26974.82</v>
      </c>
    </row>
    <row r="7" spans="1:6" ht="14.4" customHeight="1" x14ac:dyDescent="0.3">
      <c r="A7" s="857" t="s">
        <v>1272</v>
      </c>
      <c r="B7" s="849">
        <v>5334.55</v>
      </c>
      <c r="C7" s="837">
        <v>0.22757357944353029</v>
      </c>
      <c r="D7" s="849">
        <v>18106.440000000006</v>
      </c>
      <c r="E7" s="837">
        <v>0.77242642055646971</v>
      </c>
      <c r="F7" s="850">
        <v>23440.990000000005</v>
      </c>
    </row>
    <row r="8" spans="1:6" ht="14.4" customHeight="1" x14ac:dyDescent="0.3">
      <c r="A8" s="857" t="s">
        <v>1283</v>
      </c>
      <c r="B8" s="849">
        <v>4973.58</v>
      </c>
      <c r="C8" s="837">
        <v>5.669515266806617E-2</v>
      </c>
      <c r="D8" s="849">
        <v>82751.380000000034</v>
      </c>
      <c r="E8" s="837">
        <v>0.94330484733193376</v>
      </c>
      <c r="F8" s="850">
        <v>87724.960000000036</v>
      </c>
    </row>
    <row r="9" spans="1:6" ht="14.4" customHeight="1" x14ac:dyDescent="0.3">
      <c r="A9" s="857" t="s">
        <v>1281</v>
      </c>
      <c r="B9" s="849">
        <v>4631.6399999999994</v>
      </c>
      <c r="C9" s="837">
        <v>0.18887276766599218</v>
      </c>
      <c r="D9" s="849">
        <v>19890.899999999998</v>
      </c>
      <c r="E9" s="837">
        <v>0.81112723233400785</v>
      </c>
      <c r="F9" s="850">
        <v>24522.539999999997</v>
      </c>
    </row>
    <row r="10" spans="1:6" ht="14.4" customHeight="1" x14ac:dyDescent="0.3">
      <c r="A10" s="857" t="s">
        <v>1278</v>
      </c>
      <c r="B10" s="849">
        <v>3430.17</v>
      </c>
      <c r="C10" s="837">
        <v>0.33421641340229091</v>
      </c>
      <c r="D10" s="849">
        <v>6833.15</v>
      </c>
      <c r="E10" s="837">
        <v>0.66578358659770909</v>
      </c>
      <c r="F10" s="850">
        <v>10263.32</v>
      </c>
    </row>
    <row r="11" spans="1:6" ht="14.4" customHeight="1" x14ac:dyDescent="0.3">
      <c r="A11" s="857" t="s">
        <v>1285</v>
      </c>
      <c r="B11" s="849">
        <v>3273.5600000000004</v>
      </c>
      <c r="C11" s="837">
        <v>0.10404114658965186</v>
      </c>
      <c r="D11" s="849">
        <v>28190.53000000001</v>
      </c>
      <c r="E11" s="837">
        <v>0.89595885341034809</v>
      </c>
      <c r="F11" s="850">
        <v>31464.090000000011</v>
      </c>
    </row>
    <row r="12" spans="1:6" ht="14.4" customHeight="1" x14ac:dyDescent="0.3">
      <c r="A12" s="857" t="s">
        <v>1284</v>
      </c>
      <c r="B12" s="849">
        <v>2676.77</v>
      </c>
      <c r="C12" s="837">
        <v>0.70409075844218705</v>
      </c>
      <c r="D12" s="849">
        <v>1124.97</v>
      </c>
      <c r="E12" s="837">
        <v>0.29590924155781301</v>
      </c>
      <c r="F12" s="850">
        <v>3801.74</v>
      </c>
    </row>
    <row r="13" spans="1:6" ht="14.4" customHeight="1" x14ac:dyDescent="0.3">
      <c r="A13" s="857" t="s">
        <v>1280</v>
      </c>
      <c r="B13" s="849">
        <v>2080</v>
      </c>
      <c r="C13" s="837">
        <v>8.1662940140672269E-2</v>
      </c>
      <c r="D13" s="849">
        <v>23390.55</v>
      </c>
      <c r="E13" s="837">
        <v>0.91833705985932768</v>
      </c>
      <c r="F13" s="850">
        <v>25470.55</v>
      </c>
    </row>
    <row r="14" spans="1:6" ht="14.4" customHeight="1" x14ac:dyDescent="0.3">
      <c r="A14" s="857" t="s">
        <v>1292</v>
      </c>
      <c r="B14" s="849">
        <v>1953.56</v>
      </c>
      <c r="C14" s="837">
        <v>0.22781536035936228</v>
      </c>
      <c r="D14" s="849">
        <v>6621.630000000001</v>
      </c>
      <c r="E14" s="837">
        <v>0.77218463964063777</v>
      </c>
      <c r="F14" s="850">
        <v>8575.19</v>
      </c>
    </row>
    <row r="15" spans="1:6" ht="14.4" customHeight="1" x14ac:dyDescent="0.3">
      <c r="A15" s="857" t="s">
        <v>1288</v>
      </c>
      <c r="B15" s="849">
        <v>1519.8799999999999</v>
      </c>
      <c r="C15" s="837">
        <v>4.8993680605609692E-2</v>
      </c>
      <c r="D15" s="849">
        <v>29502.080000000002</v>
      </c>
      <c r="E15" s="837">
        <v>0.95100631939439029</v>
      </c>
      <c r="F15" s="850">
        <v>31021.960000000003</v>
      </c>
    </row>
    <row r="16" spans="1:6" ht="14.4" customHeight="1" x14ac:dyDescent="0.3">
      <c r="A16" s="857" t="s">
        <v>1291</v>
      </c>
      <c r="B16" s="849">
        <v>1216.8400000000001</v>
      </c>
      <c r="C16" s="837">
        <v>1.7637164376939962E-2</v>
      </c>
      <c r="D16" s="849">
        <v>67776.110000000015</v>
      </c>
      <c r="E16" s="837">
        <v>0.98236283562306004</v>
      </c>
      <c r="F16" s="850">
        <v>68992.950000000012</v>
      </c>
    </row>
    <row r="17" spans="1:6" ht="14.4" customHeight="1" x14ac:dyDescent="0.3">
      <c r="A17" s="857" t="s">
        <v>1286</v>
      </c>
      <c r="B17" s="849">
        <v>1215.24</v>
      </c>
      <c r="C17" s="837">
        <v>0.35594426691426512</v>
      </c>
      <c r="D17" s="849">
        <v>2198.89</v>
      </c>
      <c r="E17" s="837">
        <v>0.64405573308573483</v>
      </c>
      <c r="F17" s="850">
        <v>3414.13</v>
      </c>
    </row>
    <row r="18" spans="1:6" ht="14.4" customHeight="1" x14ac:dyDescent="0.3">
      <c r="A18" s="857" t="s">
        <v>1289</v>
      </c>
      <c r="B18" s="849">
        <v>1201.46</v>
      </c>
      <c r="C18" s="837">
        <v>6.0613765710788803E-2</v>
      </c>
      <c r="D18" s="849">
        <v>18620.11</v>
      </c>
      <c r="E18" s="837">
        <v>0.9393862342892112</v>
      </c>
      <c r="F18" s="850">
        <v>19821.57</v>
      </c>
    </row>
    <row r="19" spans="1:6" ht="14.4" customHeight="1" x14ac:dyDescent="0.3">
      <c r="A19" s="857" t="s">
        <v>1277</v>
      </c>
      <c r="B19" s="849">
        <v>1188.3699999999999</v>
      </c>
      <c r="C19" s="837">
        <v>0.10276967993060881</v>
      </c>
      <c r="D19" s="849">
        <v>10375.06</v>
      </c>
      <c r="E19" s="837">
        <v>0.89723032006939107</v>
      </c>
      <c r="F19" s="850">
        <v>11563.43</v>
      </c>
    </row>
    <row r="20" spans="1:6" ht="14.4" customHeight="1" x14ac:dyDescent="0.3">
      <c r="A20" s="857" t="s">
        <v>1279</v>
      </c>
      <c r="B20" s="849">
        <v>975.00999999999988</v>
      </c>
      <c r="C20" s="837">
        <v>6.4136913473941931E-2</v>
      </c>
      <c r="D20" s="849">
        <v>14226.999999999998</v>
      </c>
      <c r="E20" s="837">
        <v>0.9358630865260581</v>
      </c>
      <c r="F20" s="850">
        <v>15202.009999999998</v>
      </c>
    </row>
    <row r="21" spans="1:6" ht="14.4" customHeight="1" x14ac:dyDescent="0.3">
      <c r="A21" s="857" t="s">
        <v>1273</v>
      </c>
      <c r="B21" s="849">
        <v>700.65</v>
      </c>
      <c r="C21" s="837">
        <v>6.6834934452829217E-2</v>
      </c>
      <c r="D21" s="849">
        <v>9782.64</v>
      </c>
      <c r="E21" s="837">
        <v>0.93316506554717082</v>
      </c>
      <c r="F21" s="850">
        <v>10483.289999999999</v>
      </c>
    </row>
    <row r="22" spans="1:6" ht="14.4" customHeight="1" x14ac:dyDescent="0.3">
      <c r="A22" s="857" t="s">
        <v>1274</v>
      </c>
      <c r="B22" s="849">
        <v>616.25</v>
      </c>
      <c r="C22" s="837">
        <v>2.9016735487535777E-3</v>
      </c>
      <c r="D22" s="849">
        <v>211761.18999999997</v>
      </c>
      <c r="E22" s="837">
        <v>0.99709832645124641</v>
      </c>
      <c r="F22" s="850">
        <v>212377.43999999997</v>
      </c>
    </row>
    <row r="23" spans="1:6" ht="14.4" customHeight="1" x14ac:dyDescent="0.3">
      <c r="A23" s="857" t="s">
        <v>1287</v>
      </c>
      <c r="B23" s="849">
        <v>446.32</v>
      </c>
      <c r="C23" s="837">
        <v>7.8856934876596105E-2</v>
      </c>
      <c r="D23" s="849">
        <v>5213.55</v>
      </c>
      <c r="E23" s="837">
        <v>0.92114306512340394</v>
      </c>
      <c r="F23" s="850">
        <v>5659.87</v>
      </c>
    </row>
    <row r="24" spans="1:6" ht="14.4" customHeight="1" x14ac:dyDescent="0.3">
      <c r="A24" s="857" t="s">
        <v>1290</v>
      </c>
      <c r="B24" s="849">
        <v>446.32</v>
      </c>
      <c r="C24" s="837">
        <v>0.20866800691944457</v>
      </c>
      <c r="D24" s="849">
        <v>1692.58</v>
      </c>
      <c r="E24" s="837">
        <v>0.79133199308055535</v>
      </c>
      <c r="F24" s="850">
        <v>2138.9</v>
      </c>
    </row>
    <row r="25" spans="1:6" ht="14.4" customHeight="1" thickBot="1" x14ac:dyDescent="0.35">
      <c r="A25" s="858" t="s">
        <v>1276</v>
      </c>
      <c r="B25" s="853">
        <v>207.6</v>
      </c>
      <c r="C25" s="854">
        <v>3.9945354139808736E-2</v>
      </c>
      <c r="D25" s="853">
        <v>4989.5</v>
      </c>
      <c r="E25" s="854">
        <v>0.96005464586019118</v>
      </c>
      <c r="F25" s="855">
        <v>5197.1000000000004</v>
      </c>
    </row>
    <row r="26" spans="1:6" ht="14.4" customHeight="1" thickBot="1" x14ac:dyDescent="0.35">
      <c r="A26" s="771" t="s">
        <v>3</v>
      </c>
      <c r="B26" s="772">
        <v>144917.73000000001</v>
      </c>
      <c r="C26" s="773">
        <v>0.19142886928360492</v>
      </c>
      <c r="D26" s="772">
        <v>612114.01000000013</v>
      </c>
      <c r="E26" s="773">
        <v>0.80857113071639508</v>
      </c>
      <c r="F26" s="774">
        <v>757031.74000000011</v>
      </c>
    </row>
    <row r="27" spans="1:6" ht="14.4" customHeight="1" thickBot="1" x14ac:dyDescent="0.35"/>
    <row r="28" spans="1:6" ht="14.4" customHeight="1" x14ac:dyDescent="0.3">
      <c r="A28" s="856" t="s">
        <v>1071</v>
      </c>
      <c r="B28" s="225">
        <v>124059.97000000004</v>
      </c>
      <c r="C28" s="830">
        <v>0.74593275347860544</v>
      </c>
      <c r="D28" s="225">
        <v>42255.25</v>
      </c>
      <c r="E28" s="830">
        <v>0.25406724652139467</v>
      </c>
      <c r="F28" s="848">
        <v>166315.22000000003</v>
      </c>
    </row>
    <row r="29" spans="1:6" ht="14.4" customHeight="1" x14ac:dyDescent="0.3">
      <c r="A29" s="857" t="s">
        <v>1054</v>
      </c>
      <c r="B29" s="849">
        <v>6087.4600000000009</v>
      </c>
      <c r="C29" s="837">
        <v>0.10130371878202421</v>
      </c>
      <c r="D29" s="849">
        <v>54003.72000000003</v>
      </c>
      <c r="E29" s="837">
        <v>0.89869628121797585</v>
      </c>
      <c r="F29" s="850">
        <v>60091.180000000029</v>
      </c>
    </row>
    <row r="30" spans="1:6" ht="14.4" customHeight="1" x14ac:dyDescent="0.3">
      <c r="A30" s="857" t="s">
        <v>2508</v>
      </c>
      <c r="B30" s="849">
        <v>5225.4600000000019</v>
      </c>
      <c r="C30" s="837">
        <v>0.39449730368786656</v>
      </c>
      <c r="D30" s="849">
        <v>8020.4100000000017</v>
      </c>
      <c r="E30" s="837">
        <v>0.60550269631213349</v>
      </c>
      <c r="F30" s="850">
        <v>13245.870000000003</v>
      </c>
    </row>
    <row r="31" spans="1:6" ht="14.4" customHeight="1" x14ac:dyDescent="0.3">
      <c r="A31" s="857" t="s">
        <v>2509</v>
      </c>
      <c r="B31" s="849">
        <v>3672.5</v>
      </c>
      <c r="C31" s="837">
        <v>2.462121212121212E-2</v>
      </c>
      <c r="D31" s="849">
        <v>145487.5</v>
      </c>
      <c r="E31" s="837">
        <v>0.97537878787878785</v>
      </c>
      <c r="F31" s="850">
        <v>149160</v>
      </c>
    </row>
    <row r="32" spans="1:6" ht="14.4" customHeight="1" x14ac:dyDescent="0.3">
      <c r="A32" s="857" t="s">
        <v>1059</v>
      </c>
      <c r="B32" s="849">
        <v>1427.23</v>
      </c>
      <c r="C32" s="837">
        <v>0.53462316451902903</v>
      </c>
      <c r="D32" s="849">
        <v>1242.3700000000001</v>
      </c>
      <c r="E32" s="837">
        <v>0.46537683548097092</v>
      </c>
      <c r="F32" s="850">
        <v>2669.6000000000004</v>
      </c>
    </row>
    <row r="33" spans="1:6" ht="14.4" customHeight="1" x14ac:dyDescent="0.3">
      <c r="A33" s="857" t="s">
        <v>1058</v>
      </c>
      <c r="B33" s="849">
        <v>846.47</v>
      </c>
      <c r="C33" s="837">
        <v>0.20755563619957434</v>
      </c>
      <c r="D33" s="849">
        <v>3231.81</v>
      </c>
      <c r="E33" s="837">
        <v>0.79244436380042571</v>
      </c>
      <c r="F33" s="850">
        <v>4078.2799999999997</v>
      </c>
    </row>
    <row r="34" spans="1:6" ht="14.4" customHeight="1" x14ac:dyDescent="0.3">
      <c r="A34" s="857" t="s">
        <v>2510</v>
      </c>
      <c r="B34" s="849">
        <v>423.86</v>
      </c>
      <c r="C34" s="837">
        <v>1</v>
      </c>
      <c r="D34" s="849"/>
      <c r="E34" s="837">
        <v>0</v>
      </c>
      <c r="F34" s="850">
        <v>423.86</v>
      </c>
    </row>
    <row r="35" spans="1:6" ht="14.4" customHeight="1" x14ac:dyDescent="0.3">
      <c r="A35" s="857" t="s">
        <v>2511</v>
      </c>
      <c r="B35" s="849">
        <v>420.75</v>
      </c>
      <c r="C35" s="837">
        <v>1</v>
      </c>
      <c r="D35" s="849"/>
      <c r="E35" s="837">
        <v>0</v>
      </c>
      <c r="F35" s="850">
        <v>420.75</v>
      </c>
    </row>
    <row r="36" spans="1:6" ht="14.4" customHeight="1" x14ac:dyDescent="0.3">
      <c r="A36" s="857" t="s">
        <v>1044</v>
      </c>
      <c r="B36" s="849">
        <v>414.64</v>
      </c>
      <c r="C36" s="837">
        <v>1</v>
      </c>
      <c r="D36" s="849"/>
      <c r="E36" s="837">
        <v>0</v>
      </c>
      <c r="F36" s="850">
        <v>414.64</v>
      </c>
    </row>
    <row r="37" spans="1:6" ht="14.4" customHeight="1" x14ac:dyDescent="0.3">
      <c r="A37" s="857" t="s">
        <v>1079</v>
      </c>
      <c r="B37" s="849">
        <v>378.82000000000005</v>
      </c>
      <c r="C37" s="837">
        <v>0.46381957538506752</v>
      </c>
      <c r="D37" s="849">
        <v>437.91999999999996</v>
      </c>
      <c r="E37" s="837">
        <v>0.53618042461493243</v>
      </c>
      <c r="F37" s="850">
        <v>816.74</v>
      </c>
    </row>
    <row r="38" spans="1:6" ht="14.4" customHeight="1" x14ac:dyDescent="0.3">
      <c r="A38" s="857" t="s">
        <v>2512</v>
      </c>
      <c r="B38" s="849">
        <v>359.07</v>
      </c>
      <c r="C38" s="837">
        <v>3.8628867243727522E-2</v>
      </c>
      <c r="D38" s="849">
        <v>8936.3100000000013</v>
      </c>
      <c r="E38" s="837">
        <v>0.96137113275627251</v>
      </c>
      <c r="F38" s="850">
        <v>9295.380000000001</v>
      </c>
    </row>
    <row r="39" spans="1:6" ht="14.4" customHeight="1" x14ac:dyDescent="0.3">
      <c r="A39" s="857" t="s">
        <v>1074</v>
      </c>
      <c r="B39" s="849">
        <v>352.65</v>
      </c>
      <c r="C39" s="837">
        <v>0.28573164803111328</v>
      </c>
      <c r="D39" s="849">
        <v>881.55</v>
      </c>
      <c r="E39" s="837">
        <v>0.71426835196888683</v>
      </c>
      <c r="F39" s="850">
        <v>1234.1999999999998</v>
      </c>
    </row>
    <row r="40" spans="1:6" ht="14.4" customHeight="1" x14ac:dyDescent="0.3">
      <c r="A40" s="857" t="s">
        <v>1073</v>
      </c>
      <c r="B40" s="849">
        <v>274.27999999999997</v>
      </c>
      <c r="C40" s="837">
        <v>1.9554261507235177E-2</v>
      </c>
      <c r="D40" s="849">
        <v>13752.329999999998</v>
      </c>
      <c r="E40" s="837">
        <v>0.98044573849276473</v>
      </c>
      <c r="F40" s="850">
        <v>14026.609999999999</v>
      </c>
    </row>
    <row r="41" spans="1:6" ht="14.4" customHeight="1" x14ac:dyDescent="0.3">
      <c r="A41" s="857" t="s">
        <v>1043</v>
      </c>
      <c r="B41" s="849">
        <v>225.8</v>
      </c>
      <c r="C41" s="837">
        <v>0.3072276042233591</v>
      </c>
      <c r="D41" s="849">
        <v>509.16</v>
      </c>
      <c r="E41" s="837">
        <v>0.69277239577664096</v>
      </c>
      <c r="F41" s="850">
        <v>734.96</v>
      </c>
    </row>
    <row r="42" spans="1:6" ht="14.4" customHeight="1" x14ac:dyDescent="0.3">
      <c r="A42" s="857" t="s">
        <v>2513</v>
      </c>
      <c r="B42" s="849">
        <v>201.26</v>
      </c>
      <c r="C42" s="837">
        <v>1</v>
      </c>
      <c r="D42" s="849"/>
      <c r="E42" s="837">
        <v>0</v>
      </c>
      <c r="F42" s="850">
        <v>201.26</v>
      </c>
    </row>
    <row r="43" spans="1:6" ht="14.4" customHeight="1" x14ac:dyDescent="0.3">
      <c r="A43" s="857" t="s">
        <v>2514</v>
      </c>
      <c r="B43" s="849">
        <v>166.5</v>
      </c>
      <c r="C43" s="837">
        <v>1</v>
      </c>
      <c r="D43" s="849"/>
      <c r="E43" s="837">
        <v>0</v>
      </c>
      <c r="F43" s="850">
        <v>166.5</v>
      </c>
    </row>
    <row r="44" spans="1:6" ht="14.4" customHeight="1" x14ac:dyDescent="0.3">
      <c r="A44" s="857" t="s">
        <v>2515</v>
      </c>
      <c r="B44" s="849">
        <v>143.09</v>
      </c>
      <c r="C44" s="837">
        <v>0.5</v>
      </c>
      <c r="D44" s="849">
        <v>143.09</v>
      </c>
      <c r="E44" s="837">
        <v>0.5</v>
      </c>
      <c r="F44" s="850">
        <v>286.18</v>
      </c>
    </row>
    <row r="45" spans="1:6" ht="14.4" customHeight="1" x14ac:dyDescent="0.3">
      <c r="A45" s="857" t="s">
        <v>2516</v>
      </c>
      <c r="B45" s="849">
        <v>123.2</v>
      </c>
      <c r="C45" s="837">
        <v>0.2373155603498093</v>
      </c>
      <c r="D45" s="849">
        <v>395.93999999999994</v>
      </c>
      <c r="E45" s="837">
        <v>0.76268443965019062</v>
      </c>
      <c r="F45" s="850">
        <v>519.14</v>
      </c>
    </row>
    <row r="46" spans="1:6" ht="14.4" customHeight="1" x14ac:dyDescent="0.3">
      <c r="A46" s="857" t="s">
        <v>2517</v>
      </c>
      <c r="B46" s="849">
        <v>105.32</v>
      </c>
      <c r="C46" s="837">
        <v>0.31032145908836439</v>
      </c>
      <c r="D46" s="849">
        <v>234.07</v>
      </c>
      <c r="E46" s="837">
        <v>0.68967854091163561</v>
      </c>
      <c r="F46" s="850">
        <v>339.39</v>
      </c>
    </row>
    <row r="47" spans="1:6" ht="14.4" customHeight="1" x14ac:dyDescent="0.3">
      <c r="A47" s="857" t="s">
        <v>1066</v>
      </c>
      <c r="B47" s="849">
        <v>9.4</v>
      </c>
      <c r="C47" s="837">
        <v>0.66666666666666663</v>
      </c>
      <c r="D47" s="849">
        <v>4.7</v>
      </c>
      <c r="E47" s="837">
        <v>0.33333333333333331</v>
      </c>
      <c r="F47" s="850">
        <v>14.100000000000001</v>
      </c>
    </row>
    <row r="48" spans="1:6" ht="14.4" customHeight="1" x14ac:dyDescent="0.3">
      <c r="A48" s="857" t="s">
        <v>2518</v>
      </c>
      <c r="B48" s="849"/>
      <c r="C48" s="837">
        <v>0</v>
      </c>
      <c r="D48" s="849">
        <v>286.7</v>
      </c>
      <c r="E48" s="837">
        <v>1</v>
      </c>
      <c r="F48" s="850">
        <v>286.7</v>
      </c>
    </row>
    <row r="49" spans="1:6" ht="14.4" customHeight="1" x14ac:dyDescent="0.3">
      <c r="A49" s="857" t="s">
        <v>2519</v>
      </c>
      <c r="B49" s="849"/>
      <c r="C49" s="837">
        <v>0</v>
      </c>
      <c r="D49" s="849">
        <v>275.67</v>
      </c>
      <c r="E49" s="837">
        <v>1</v>
      </c>
      <c r="F49" s="850">
        <v>275.67</v>
      </c>
    </row>
    <row r="50" spans="1:6" ht="14.4" customHeight="1" x14ac:dyDescent="0.3">
      <c r="A50" s="857" t="s">
        <v>2520</v>
      </c>
      <c r="B50" s="849"/>
      <c r="C50" s="837">
        <v>0</v>
      </c>
      <c r="D50" s="849">
        <v>1057.0999999999999</v>
      </c>
      <c r="E50" s="837">
        <v>1</v>
      </c>
      <c r="F50" s="850">
        <v>1057.0999999999999</v>
      </c>
    </row>
    <row r="51" spans="1:6" ht="14.4" customHeight="1" x14ac:dyDescent="0.3">
      <c r="A51" s="857" t="s">
        <v>1048</v>
      </c>
      <c r="B51" s="849"/>
      <c r="C51" s="837"/>
      <c r="D51" s="849">
        <v>0</v>
      </c>
      <c r="E51" s="837"/>
      <c r="F51" s="850">
        <v>0</v>
      </c>
    </row>
    <row r="52" spans="1:6" ht="14.4" customHeight="1" x14ac:dyDescent="0.3">
      <c r="A52" s="857" t="s">
        <v>2521</v>
      </c>
      <c r="B52" s="849"/>
      <c r="C52" s="837"/>
      <c r="D52" s="849">
        <v>0</v>
      </c>
      <c r="E52" s="837"/>
      <c r="F52" s="850">
        <v>0</v>
      </c>
    </row>
    <row r="53" spans="1:6" ht="14.4" customHeight="1" x14ac:dyDescent="0.3">
      <c r="A53" s="857" t="s">
        <v>1049</v>
      </c>
      <c r="B53" s="849"/>
      <c r="C53" s="837">
        <v>0</v>
      </c>
      <c r="D53" s="849">
        <v>234.07</v>
      </c>
      <c r="E53" s="837">
        <v>1</v>
      </c>
      <c r="F53" s="850">
        <v>234.07</v>
      </c>
    </row>
    <row r="54" spans="1:6" ht="14.4" customHeight="1" x14ac:dyDescent="0.3">
      <c r="A54" s="857" t="s">
        <v>2522</v>
      </c>
      <c r="B54" s="849"/>
      <c r="C54" s="837">
        <v>0</v>
      </c>
      <c r="D54" s="849">
        <v>6211.05</v>
      </c>
      <c r="E54" s="837">
        <v>1</v>
      </c>
      <c r="F54" s="850">
        <v>6211.05</v>
      </c>
    </row>
    <row r="55" spans="1:6" ht="14.4" customHeight="1" x14ac:dyDescent="0.3">
      <c r="A55" s="857" t="s">
        <v>2523</v>
      </c>
      <c r="B55" s="849"/>
      <c r="C55" s="837">
        <v>0</v>
      </c>
      <c r="D55" s="849">
        <v>366.31</v>
      </c>
      <c r="E55" s="837">
        <v>1</v>
      </c>
      <c r="F55" s="850">
        <v>366.31</v>
      </c>
    </row>
    <row r="56" spans="1:6" ht="14.4" customHeight="1" x14ac:dyDescent="0.3">
      <c r="A56" s="857" t="s">
        <v>2524</v>
      </c>
      <c r="B56" s="849"/>
      <c r="C56" s="837">
        <v>0</v>
      </c>
      <c r="D56" s="849">
        <v>201.79</v>
      </c>
      <c r="E56" s="837">
        <v>1</v>
      </c>
      <c r="F56" s="850">
        <v>201.79</v>
      </c>
    </row>
    <row r="57" spans="1:6" ht="14.4" customHeight="1" x14ac:dyDescent="0.3">
      <c r="A57" s="857" t="s">
        <v>1072</v>
      </c>
      <c r="B57" s="849"/>
      <c r="C57" s="837">
        <v>0</v>
      </c>
      <c r="D57" s="849">
        <v>306</v>
      </c>
      <c r="E57" s="837">
        <v>1</v>
      </c>
      <c r="F57" s="850">
        <v>306</v>
      </c>
    </row>
    <row r="58" spans="1:6" ht="14.4" customHeight="1" x14ac:dyDescent="0.3">
      <c r="A58" s="857" t="s">
        <v>2525</v>
      </c>
      <c r="B58" s="849">
        <v>0</v>
      </c>
      <c r="C58" s="837">
        <v>0</v>
      </c>
      <c r="D58" s="849">
        <v>196.07999999999998</v>
      </c>
      <c r="E58" s="837">
        <v>1</v>
      </c>
      <c r="F58" s="850">
        <v>196.07999999999998</v>
      </c>
    </row>
    <row r="59" spans="1:6" ht="14.4" customHeight="1" x14ac:dyDescent="0.3">
      <c r="A59" s="857" t="s">
        <v>2526</v>
      </c>
      <c r="B59" s="849"/>
      <c r="C59" s="837">
        <v>0</v>
      </c>
      <c r="D59" s="849">
        <v>213.5</v>
      </c>
      <c r="E59" s="837">
        <v>1</v>
      </c>
      <c r="F59" s="850">
        <v>213.5</v>
      </c>
    </row>
    <row r="60" spans="1:6" ht="14.4" customHeight="1" x14ac:dyDescent="0.3">
      <c r="A60" s="857" t="s">
        <v>1050</v>
      </c>
      <c r="B60" s="849"/>
      <c r="C60" s="837">
        <v>0</v>
      </c>
      <c r="D60" s="849">
        <v>263.68</v>
      </c>
      <c r="E60" s="837">
        <v>1</v>
      </c>
      <c r="F60" s="850">
        <v>263.68</v>
      </c>
    </row>
    <row r="61" spans="1:6" ht="14.4" customHeight="1" x14ac:dyDescent="0.3">
      <c r="A61" s="857" t="s">
        <v>1067</v>
      </c>
      <c r="B61" s="849">
        <v>0</v>
      </c>
      <c r="C61" s="837"/>
      <c r="D61" s="849">
        <v>0</v>
      </c>
      <c r="E61" s="837"/>
      <c r="F61" s="850">
        <v>0</v>
      </c>
    </row>
    <row r="62" spans="1:6" ht="14.4" customHeight="1" x14ac:dyDescent="0.3">
      <c r="A62" s="857" t="s">
        <v>2527</v>
      </c>
      <c r="B62" s="849"/>
      <c r="C62" s="837">
        <v>0</v>
      </c>
      <c r="D62" s="849">
        <v>548.25</v>
      </c>
      <c r="E62" s="837">
        <v>1</v>
      </c>
      <c r="F62" s="850">
        <v>548.25</v>
      </c>
    </row>
    <row r="63" spans="1:6" ht="14.4" customHeight="1" x14ac:dyDescent="0.3">
      <c r="A63" s="857" t="s">
        <v>1045</v>
      </c>
      <c r="B63" s="849"/>
      <c r="C63" s="837">
        <v>0</v>
      </c>
      <c r="D63" s="849">
        <v>10971.259999999998</v>
      </c>
      <c r="E63" s="837">
        <v>1</v>
      </c>
      <c r="F63" s="850">
        <v>10971.259999999998</v>
      </c>
    </row>
    <row r="64" spans="1:6" ht="14.4" customHeight="1" x14ac:dyDescent="0.3">
      <c r="A64" s="857" t="s">
        <v>1052</v>
      </c>
      <c r="B64" s="849"/>
      <c r="C64" s="837">
        <v>0</v>
      </c>
      <c r="D64" s="849">
        <v>654.02</v>
      </c>
      <c r="E64" s="837">
        <v>1</v>
      </c>
      <c r="F64" s="850">
        <v>654.02</v>
      </c>
    </row>
    <row r="65" spans="1:6" ht="14.4" customHeight="1" x14ac:dyDescent="0.3">
      <c r="A65" s="857" t="s">
        <v>1068</v>
      </c>
      <c r="B65" s="849"/>
      <c r="C65" s="837">
        <v>0</v>
      </c>
      <c r="D65" s="849">
        <v>184.77</v>
      </c>
      <c r="E65" s="837">
        <v>1</v>
      </c>
      <c r="F65" s="850">
        <v>184.77</v>
      </c>
    </row>
    <row r="66" spans="1:6" ht="14.4" customHeight="1" x14ac:dyDescent="0.3">
      <c r="A66" s="857" t="s">
        <v>1070</v>
      </c>
      <c r="B66" s="849">
        <v>0</v>
      </c>
      <c r="C66" s="837"/>
      <c r="D66" s="849">
        <v>0</v>
      </c>
      <c r="E66" s="837"/>
      <c r="F66" s="850">
        <v>0</v>
      </c>
    </row>
    <row r="67" spans="1:6" ht="14.4" customHeight="1" x14ac:dyDescent="0.3">
      <c r="A67" s="857" t="s">
        <v>2528</v>
      </c>
      <c r="B67" s="849"/>
      <c r="C67" s="837">
        <v>0</v>
      </c>
      <c r="D67" s="849">
        <v>1302.57</v>
      </c>
      <c r="E67" s="837">
        <v>1</v>
      </c>
      <c r="F67" s="850">
        <v>1302.57</v>
      </c>
    </row>
    <row r="68" spans="1:6" ht="14.4" customHeight="1" x14ac:dyDescent="0.3">
      <c r="A68" s="857" t="s">
        <v>1076</v>
      </c>
      <c r="B68" s="849"/>
      <c r="C68" s="837">
        <v>0</v>
      </c>
      <c r="D68" s="849">
        <v>108105.96</v>
      </c>
      <c r="E68" s="837">
        <v>1</v>
      </c>
      <c r="F68" s="850">
        <v>108105.96</v>
      </c>
    </row>
    <row r="69" spans="1:6" ht="14.4" customHeight="1" x14ac:dyDescent="0.3">
      <c r="A69" s="857" t="s">
        <v>2529</v>
      </c>
      <c r="B69" s="849"/>
      <c r="C69" s="837">
        <v>0</v>
      </c>
      <c r="D69" s="849">
        <v>290.2</v>
      </c>
      <c r="E69" s="837">
        <v>1</v>
      </c>
      <c r="F69" s="850">
        <v>290.2</v>
      </c>
    </row>
    <row r="70" spans="1:6" ht="14.4" customHeight="1" x14ac:dyDescent="0.3">
      <c r="A70" s="857" t="s">
        <v>1080</v>
      </c>
      <c r="B70" s="849"/>
      <c r="C70" s="837">
        <v>0</v>
      </c>
      <c r="D70" s="849">
        <v>200805.99999999997</v>
      </c>
      <c r="E70" s="837">
        <v>1</v>
      </c>
      <c r="F70" s="850">
        <v>200805.99999999997</v>
      </c>
    </row>
    <row r="71" spans="1:6" ht="14.4" customHeight="1" x14ac:dyDescent="0.3">
      <c r="A71" s="857" t="s">
        <v>1062</v>
      </c>
      <c r="B71" s="849"/>
      <c r="C71" s="837"/>
      <c r="D71" s="849">
        <v>0</v>
      </c>
      <c r="E71" s="837"/>
      <c r="F71" s="850">
        <v>0</v>
      </c>
    </row>
    <row r="72" spans="1:6" ht="14.4" customHeight="1" thickBot="1" x14ac:dyDescent="0.35">
      <c r="A72" s="858" t="s">
        <v>1064</v>
      </c>
      <c r="B72" s="853"/>
      <c r="C72" s="854">
        <v>0</v>
      </c>
      <c r="D72" s="853">
        <v>102.9</v>
      </c>
      <c r="E72" s="854">
        <v>1</v>
      </c>
      <c r="F72" s="855">
        <v>102.9</v>
      </c>
    </row>
    <row r="73" spans="1:6" ht="14.4" customHeight="1" thickBot="1" x14ac:dyDescent="0.35">
      <c r="A73" s="771" t="s">
        <v>3</v>
      </c>
      <c r="B73" s="772">
        <v>144917.73000000004</v>
      </c>
      <c r="C73" s="773">
        <v>0.19142886928360497</v>
      </c>
      <c r="D73" s="772">
        <v>612114.01</v>
      </c>
      <c r="E73" s="773">
        <v>0.80857113071639497</v>
      </c>
      <c r="F73" s="774">
        <v>757031.74000000011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{8C2A3C63-1D93-4718-9A64-92FBF1707D0E}</x14:id>
        </ext>
      </extLst>
    </cfRule>
  </conditionalFormatting>
  <conditionalFormatting sqref="F28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{43465285-FAF9-4EBE-84B9-2333076D5912}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2A3C63-1D93-4718-9A64-92FBF1707D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43465285-FAF9-4EBE-84B9-2333076D59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2552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1061</v>
      </c>
      <c r="G3" s="47">
        <f>SUBTOTAL(9,G6:G1048576)</f>
        <v>144917.73000000007</v>
      </c>
      <c r="H3" s="48">
        <f>IF(M3=0,0,G3/M3)</f>
        <v>0.19142886928360511</v>
      </c>
      <c r="I3" s="47">
        <f>SUBTOTAL(9,I6:I1048576)</f>
        <v>3410</v>
      </c>
      <c r="J3" s="47">
        <f>SUBTOTAL(9,J6:J1048576)</f>
        <v>612114.01000000013</v>
      </c>
      <c r="K3" s="48">
        <f>IF(M3=0,0,J3/M3)</f>
        <v>0.80857113071639564</v>
      </c>
      <c r="L3" s="47">
        <f>SUBTOTAL(9,L6:L1048576)</f>
        <v>4471</v>
      </c>
      <c r="M3" s="49">
        <f>SUBTOTAL(9,M6:M1048576)</f>
        <v>757031.73999999964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1272</v>
      </c>
      <c r="B6" s="825" t="s">
        <v>1139</v>
      </c>
      <c r="C6" s="825" t="s">
        <v>1421</v>
      </c>
      <c r="D6" s="825" t="s">
        <v>952</v>
      </c>
      <c r="E6" s="825" t="s">
        <v>1422</v>
      </c>
      <c r="F6" s="225"/>
      <c r="G6" s="225"/>
      <c r="H6" s="830">
        <v>0</v>
      </c>
      <c r="I6" s="225">
        <v>21</v>
      </c>
      <c r="J6" s="225">
        <v>3241.5600000000004</v>
      </c>
      <c r="K6" s="830">
        <v>1</v>
      </c>
      <c r="L6" s="225">
        <v>21</v>
      </c>
      <c r="M6" s="848">
        <v>3241.5600000000004</v>
      </c>
    </row>
    <row r="7" spans="1:13" ht="14.4" customHeight="1" x14ac:dyDescent="0.3">
      <c r="A7" s="831" t="s">
        <v>1272</v>
      </c>
      <c r="B7" s="832" t="s">
        <v>1139</v>
      </c>
      <c r="C7" s="832" t="s">
        <v>1423</v>
      </c>
      <c r="D7" s="832" t="s">
        <v>1424</v>
      </c>
      <c r="E7" s="832" t="s">
        <v>1425</v>
      </c>
      <c r="F7" s="849"/>
      <c r="G7" s="849"/>
      <c r="H7" s="837">
        <v>0</v>
      </c>
      <c r="I7" s="849">
        <v>3</v>
      </c>
      <c r="J7" s="849">
        <v>227.19</v>
      </c>
      <c r="K7" s="837">
        <v>1</v>
      </c>
      <c r="L7" s="849">
        <v>3</v>
      </c>
      <c r="M7" s="850">
        <v>227.19</v>
      </c>
    </row>
    <row r="8" spans="1:13" ht="14.4" customHeight="1" x14ac:dyDescent="0.3">
      <c r="A8" s="831" t="s">
        <v>1272</v>
      </c>
      <c r="B8" s="832" t="s">
        <v>1146</v>
      </c>
      <c r="C8" s="832" t="s">
        <v>1329</v>
      </c>
      <c r="D8" s="832" t="s">
        <v>1148</v>
      </c>
      <c r="E8" s="832" t="s">
        <v>1327</v>
      </c>
      <c r="F8" s="849"/>
      <c r="G8" s="849"/>
      <c r="H8" s="837">
        <v>0</v>
      </c>
      <c r="I8" s="849">
        <v>1</v>
      </c>
      <c r="J8" s="849">
        <v>85.27</v>
      </c>
      <c r="K8" s="837">
        <v>1</v>
      </c>
      <c r="L8" s="849">
        <v>1</v>
      </c>
      <c r="M8" s="850">
        <v>85.27</v>
      </c>
    </row>
    <row r="9" spans="1:13" ht="14.4" customHeight="1" x14ac:dyDescent="0.3">
      <c r="A9" s="831" t="s">
        <v>1272</v>
      </c>
      <c r="B9" s="832" t="s">
        <v>1146</v>
      </c>
      <c r="C9" s="832" t="s">
        <v>1147</v>
      </c>
      <c r="D9" s="832" t="s">
        <v>1148</v>
      </c>
      <c r="E9" s="832" t="s">
        <v>1149</v>
      </c>
      <c r="F9" s="849"/>
      <c r="G9" s="849"/>
      <c r="H9" s="837">
        <v>0</v>
      </c>
      <c r="I9" s="849">
        <v>22</v>
      </c>
      <c r="J9" s="849">
        <v>3751.4400000000005</v>
      </c>
      <c r="K9" s="837">
        <v>1</v>
      </c>
      <c r="L9" s="849">
        <v>22</v>
      </c>
      <c r="M9" s="850">
        <v>3751.4400000000005</v>
      </c>
    </row>
    <row r="10" spans="1:13" ht="14.4" customHeight="1" x14ac:dyDescent="0.3">
      <c r="A10" s="831" t="s">
        <v>1272</v>
      </c>
      <c r="B10" s="832" t="s">
        <v>2530</v>
      </c>
      <c r="C10" s="832" t="s">
        <v>1308</v>
      </c>
      <c r="D10" s="832" t="s">
        <v>1309</v>
      </c>
      <c r="E10" s="832" t="s">
        <v>1307</v>
      </c>
      <c r="F10" s="849">
        <v>2</v>
      </c>
      <c r="G10" s="849">
        <v>239.38</v>
      </c>
      <c r="H10" s="837">
        <v>1</v>
      </c>
      <c r="I10" s="849"/>
      <c r="J10" s="849"/>
      <c r="K10" s="837">
        <v>0</v>
      </c>
      <c r="L10" s="849">
        <v>2</v>
      </c>
      <c r="M10" s="850">
        <v>239.38</v>
      </c>
    </row>
    <row r="11" spans="1:13" ht="14.4" customHeight="1" x14ac:dyDescent="0.3">
      <c r="A11" s="831" t="s">
        <v>1272</v>
      </c>
      <c r="B11" s="832" t="s">
        <v>2530</v>
      </c>
      <c r="C11" s="832" t="s">
        <v>1305</v>
      </c>
      <c r="D11" s="832" t="s">
        <v>1306</v>
      </c>
      <c r="E11" s="832" t="s">
        <v>1307</v>
      </c>
      <c r="F11" s="849"/>
      <c r="G11" s="849"/>
      <c r="H11" s="837">
        <v>0</v>
      </c>
      <c r="I11" s="849">
        <v>10</v>
      </c>
      <c r="J11" s="849">
        <v>1197</v>
      </c>
      <c r="K11" s="837">
        <v>1</v>
      </c>
      <c r="L11" s="849">
        <v>10</v>
      </c>
      <c r="M11" s="850">
        <v>1197</v>
      </c>
    </row>
    <row r="12" spans="1:13" ht="14.4" customHeight="1" x14ac:dyDescent="0.3">
      <c r="A12" s="831" t="s">
        <v>1272</v>
      </c>
      <c r="B12" s="832" t="s">
        <v>1220</v>
      </c>
      <c r="C12" s="832" t="s">
        <v>1225</v>
      </c>
      <c r="D12" s="832" t="s">
        <v>652</v>
      </c>
      <c r="E12" s="832" t="s">
        <v>1226</v>
      </c>
      <c r="F12" s="849"/>
      <c r="G12" s="849"/>
      <c r="H12" s="837"/>
      <c r="I12" s="849">
        <v>5</v>
      </c>
      <c r="J12" s="849">
        <v>0</v>
      </c>
      <c r="K12" s="837"/>
      <c r="L12" s="849">
        <v>5</v>
      </c>
      <c r="M12" s="850">
        <v>0</v>
      </c>
    </row>
    <row r="13" spans="1:13" ht="14.4" customHeight="1" x14ac:dyDescent="0.3">
      <c r="A13" s="831" t="s">
        <v>1272</v>
      </c>
      <c r="B13" s="832" t="s">
        <v>1220</v>
      </c>
      <c r="C13" s="832" t="s">
        <v>1227</v>
      </c>
      <c r="D13" s="832" t="s">
        <v>652</v>
      </c>
      <c r="E13" s="832" t="s">
        <v>1228</v>
      </c>
      <c r="F13" s="849"/>
      <c r="G13" s="849"/>
      <c r="H13" s="837"/>
      <c r="I13" s="849">
        <v>11</v>
      </c>
      <c r="J13" s="849">
        <v>0</v>
      </c>
      <c r="K13" s="837"/>
      <c r="L13" s="849">
        <v>11</v>
      </c>
      <c r="M13" s="850">
        <v>0</v>
      </c>
    </row>
    <row r="14" spans="1:13" ht="14.4" customHeight="1" x14ac:dyDescent="0.3">
      <c r="A14" s="831" t="s">
        <v>1272</v>
      </c>
      <c r="B14" s="832" t="s">
        <v>1229</v>
      </c>
      <c r="C14" s="832" t="s">
        <v>1316</v>
      </c>
      <c r="D14" s="832" t="s">
        <v>642</v>
      </c>
      <c r="E14" s="832" t="s">
        <v>1317</v>
      </c>
      <c r="F14" s="849">
        <v>9</v>
      </c>
      <c r="G14" s="849">
        <v>1401.3</v>
      </c>
      <c r="H14" s="837">
        <v>1</v>
      </c>
      <c r="I14" s="849"/>
      <c r="J14" s="849"/>
      <c r="K14" s="837">
        <v>0</v>
      </c>
      <c r="L14" s="849">
        <v>9</v>
      </c>
      <c r="M14" s="850">
        <v>1401.3</v>
      </c>
    </row>
    <row r="15" spans="1:13" ht="14.4" customHeight="1" x14ac:dyDescent="0.3">
      <c r="A15" s="831" t="s">
        <v>1272</v>
      </c>
      <c r="B15" s="832" t="s">
        <v>1229</v>
      </c>
      <c r="C15" s="832" t="s">
        <v>1320</v>
      </c>
      <c r="D15" s="832" t="s">
        <v>1321</v>
      </c>
      <c r="E15" s="832" t="s">
        <v>1319</v>
      </c>
      <c r="F15" s="849"/>
      <c r="G15" s="849"/>
      <c r="H15" s="837">
        <v>0</v>
      </c>
      <c r="I15" s="849">
        <v>22</v>
      </c>
      <c r="J15" s="849">
        <v>2854.5</v>
      </c>
      <c r="K15" s="837">
        <v>1</v>
      </c>
      <c r="L15" s="849">
        <v>22</v>
      </c>
      <c r="M15" s="850">
        <v>2854.5</v>
      </c>
    </row>
    <row r="16" spans="1:13" ht="14.4" customHeight="1" x14ac:dyDescent="0.3">
      <c r="A16" s="831" t="s">
        <v>1272</v>
      </c>
      <c r="B16" s="832" t="s">
        <v>1229</v>
      </c>
      <c r="C16" s="832" t="s">
        <v>1318</v>
      </c>
      <c r="D16" s="832" t="s">
        <v>1233</v>
      </c>
      <c r="E16" s="832" t="s">
        <v>1319</v>
      </c>
      <c r="F16" s="849">
        <v>3</v>
      </c>
      <c r="G16" s="849">
        <v>389.25</v>
      </c>
      <c r="H16" s="837">
        <v>1</v>
      </c>
      <c r="I16" s="849"/>
      <c r="J16" s="849"/>
      <c r="K16" s="837">
        <v>0</v>
      </c>
      <c r="L16" s="849">
        <v>3</v>
      </c>
      <c r="M16" s="850">
        <v>389.25</v>
      </c>
    </row>
    <row r="17" spans="1:13" ht="14.4" customHeight="1" x14ac:dyDescent="0.3">
      <c r="A17" s="831" t="s">
        <v>1272</v>
      </c>
      <c r="B17" s="832" t="s">
        <v>1229</v>
      </c>
      <c r="C17" s="832" t="s">
        <v>1322</v>
      </c>
      <c r="D17" s="832" t="s">
        <v>1231</v>
      </c>
      <c r="E17" s="832" t="s">
        <v>1317</v>
      </c>
      <c r="F17" s="849">
        <v>6</v>
      </c>
      <c r="G17" s="849">
        <v>934.19999999999993</v>
      </c>
      <c r="H17" s="837">
        <v>1</v>
      </c>
      <c r="I17" s="849"/>
      <c r="J17" s="849"/>
      <c r="K17" s="837">
        <v>0</v>
      </c>
      <c r="L17" s="849">
        <v>6</v>
      </c>
      <c r="M17" s="850">
        <v>934.19999999999993</v>
      </c>
    </row>
    <row r="18" spans="1:13" ht="14.4" customHeight="1" x14ac:dyDescent="0.3">
      <c r="A18" s="831" t="s">
        <v>1272</v>
      </c>
      <c r="B18" s="832" t="s">
        <v>1229</v>
      </c>
      <c r="C18" s="832" t="s">
        <v>1323</v>
      </c>
      <c r="D18" s="832" t="s">
        <v>1321</v>
      </c>
      <c r="E18" s="832" t="s">
        <v>1319</v>
      </c>
      <c r="F18" s="849"/>
      <c r="G18" s="849"/>
      <c r="H18" s="837">
        <v>0</v>
      </c>
      <c r="I18" s="849">
        <v>3</v>
      </c>
      <c r="J18" s="849">
        <v>389.25</v>
      </c>
      <c r="K18" s="837">
        <v>1</v>
      </c>
      <c r="L18" s="849">
        <v>3</v>
      </c>
      <c r="M18" s="850">
        <v>389.25</v>
      </c>
    </row>
    <row r="19" spans="1:13" ht="14.4" customHeight="1" x14ac:dyDescent="0.3">
      <c r="A19" s="831" t="s">
        <v>1272</v>
      </c>
      <c r="B19" s="832" t="s">
        <v>2531</v>
      </c>
      <c r="C19" s="832" t="s">
        <v>1395</v>
      </c>
      <c r="D19" s="832" t="s">
        <v>1396</v>
      </c>
      <c r="E19" s="832" t="s">
        <v>1397</v>
      </c>
      <c r="F19" s="849"/>
      <c r="G19" s="849"/>
      <c r="H19" s="837">
        <v>0</v>
      </c>
      <c r="I19" s="849">
        <v>40</v>
      </c>
      <c r="J19" s="849">
        <v>5650</v>
      </c>
      <c r="K19" s="837">
        <v>1</v>
      </c>
      <c r="L19" s="849">
        <v>40</v>
      </c>
      <c r="M19" s="850">
        <v>5650</v>
      </c>
    </row>
    <row r="20" spans="1:13" ht="14.4" customHeight="1" x14ac:dyDescent="0.3">
      <c r="A20" s="831" t="s">
        <v>1272</v>
      </c>
      <c r="B20" s="832" t="s">
        <v>1235</v>
      </c>
      <c r="C20" s="832" t="s">
        <v>1236</v>
      </c>
      <c r="D20" s="832" t="s">
        <v>902</v>
      </c>
      <c r="E20" s="832" t="s">
        <v>1237</v>
      </c>
      <c r="F20" s="849"/>
      <c r="G20" s="849"/>
      <c r="H20" s="837">
        <v>0</v>
      </c>
      <c r="I20" s="849">
        <v>1</v>
      </c>
      <c r="J20" s="849">
        <v>63.75</v>
      </c>
      <c r="K20" s="837">
        <v>1</v>
      </c>
      <c r="L20" s="849">
        <v>1</v>
      </c>
      <c r="M20" s="850">
        <v>63.75</v>
      </c>
    </row>
    <row r="21" spans="1:13" ht="14.4" customHeight="1" x14ac:dyDescent="0.3">
      <c r="A21" s="831" t="s">
        <v>1272</v>
      </c>
      <c r="B21" s="832" t="s">
        <v>1238</v>
      </c>
      <c r="C21" s="832" t="s">
        <v>1585</v>
      </c>
      <c r="D21" s="832" t="s">
        <v>922</v>
      </c>
      <c r="E21" s="832" t="s">
        <v>1586</v>
      </c>
      <c r="F21" s="849"/>
      <c r="G21" s="849"/>
      <c r="H21" s="837"/>
      <c r="I21" s="849">
        <v>1</v>
      </c>
      <c r="J21" s="849">
        <v>0</v>
      </c>
      <c r="K21" s="837"/>
      <c r="L21" s="849">
        <v>1</v>
      </c>
      <c r="M21" s="850">
        <v>0</v>
      </c>
    </row>
    <row r="22" spans="1:13" ht="14.4" customHeight="1" x14ac:dyDescent="0.3">
      <c r="A22" s="831" t="s">
        <v>1272</v>
      </c>
      <c r="B22" s="832" t="s">
        <v>1238</v>
      </c>
      <c r="C22" s="832" t="s">
        <v>1239</v>
      </c>
      <c r="D22" s="832" t="s">
        <v>922</v>
      </c>
      <c r="E22" s="832" t="s">
        <v>1240</v>
      </c>
      <c r="F22" s="849"/>
      <c r="G22" s="849"/>
      <c r="H22" s="837">
        <v>0</v>
      </c>
      <c r="I22" s="849">
        <v>2</v>
      </c>
      <c r="J22" s="849">
        <v>117.54</v>
      </c>
      <c r="K22" s="837">
        <v>1</v>
      </c>
      <c r="L22" s="849">
        <v>2</v>
      </c>
      <c r="M22" s="850">
        <v>117.54</v>
      </c>
    </row>
    <row r="23" spans="1:13" ht="14.4" customHeight="1" x14ac:dyDescent="0.3">
      <c r="A23" s="831" t="s">
        <v>1272</v>
      </c>
      <c r="B23" s="832" t="s">
        <v>2532</v>
      </c>
      <c r="C23" s="832" t="s">
        <v>1343</v>
      </c>
      <c r="D23" s="832" t="s">
        <v>1344</v>
      </c>
      <c r="E23" s="832" t="s">
        <v>1345</v>
      </c>
      <c r="F23" s="849">
        <v>1</v>
      </c>
      <c r="G23" s="849">
        <v>19.59</v>
      </c>
      <c r="H23" s="837">
        <v>1</v>
      </c>
      <c r="I23" s="849"/>
      <c r="J23" s="849"/>
      <c r="K23" s="837">
        <v>0</v>
      </c>
      <c r="L23" s="849">
        <v>1</v>
      </c>
      <c r="M23" s="850">
        <v>19.59</v>
      </c>
    </row>
    <row r="24" spans="1:13" ht="14.4" customHeight="1" x14ac:dyDescent="0.3">
      <c r="A24" s="831" t="s">
        <v>1272</v>
      </c>
      <c r="B24" s="832" t="s">
        <v>2532</v>
      </c>
      <c r="C24" s="832" t="s">
        <v>1346</v>
      </c>
      <c r="D24" s="832" t="s">
        <v>1344</v>
      </c>
      <c r="E24" s="832" t="s">
        <v>1347</v>
      </c>
      <c r="F24" s="849">
        <v>31</v>
      </c>
      <c r="G24" s="849">
        <v>1821.87</v>
      </c>
      <c r="H24" s="837">
        <v>1</v>
      </c>
      <c r="I24" s="849"/>
      <c r="J24" s="849"/>
      <c r="K24" s="837">
        <v>0</v>
      </c>
      <c r="L24" s="849">
        <v>31</v>
      </c>
      <c r="M24" s="850">
        <v>1821.87</v>
      </c>
    </row>
    <row r="25" spans="1:13" ht="14.4" customHeight="1" x14ac:dyDescent="0.3">
      <c r="A25" s="831" t="s">
        <v>1272</v>
      </c>
      <c r="B25" s="832" t="s">
        <v>2532</v>
      </c>
      <c r="C25" s="832" t="s">
        <v>1348</v>
      </c>
      <c r="D25" s="832" t="s">
        <v>1344</v>
      </c>
      <c r="E25" s="832" t="s">
        <v>1349</v>
      </c>
      <c r="F25" s="849">
        <v>3</v>
      </c>
      <c r="G25" s="849">
        <v>528.96</v>
      </c>
      <c r="H25" s="837">
        <v>1</v>
      </c>
      <c r="I25" s="849"/>
      <c r="J25" s="849"/>
      <c r="K25" s="837">
        <v>0</v>
      </c>
      <c r="L25" s="849">
        <v>3</v>
      </c>
      <c r="M25" s="850">
        <v>528.96</v>
      </c>
    </row>
    <row r="26" spans="1:13" ht="14.4" customHeight="1" x14ac:dyDescent="0.3">
      <c r="A26" s="831" t="s">
        <v>1272</v>
      </c>
      <c r="B26" s="832" t="s">
        <v>2532</v>
      </c>
      <c r="C26" s="832" t="s">
        <v>1353</v>
      </c>
      <c r="D26" s="832" t="s">
        <v>1354</v>
      </c>
      <c r="E26" s="832" t="s">
        <v>1355</v>
      </c>
      <c r="F26" s="849"/>
      <c r="G26" s="849"/>
      <c r="H26" s="837">
        <v>0</v>
      </c>
      <c r="I26" s="849">
        <v>7</v>
      </c>
      <c r="J26" s="849">
        <v>411.39000000000004</v>
      </c>
      <c r="K26" s="837">
        <v>1</v>
      </c>
      <c r="L26" s="849">
        <v>7</v>
      </c>
      <c r="M26" s="850">
        <v>411.39000000000004</v>
      </c>
    </row>
    <row r="27" spans="1:13" ht="14.4" customHeight="1" x14ac:dyDescent="0.3">
      <c r="A27" s="831" t="s">
        <v>1272</v>
      </c>
      <c r="B27" s="832" t="s">
        <v>2532</v>
      </c>
      <c r="C27" s="832" t="s">
        <v>1356</v>
      </c>
      <c r="D27" s="832" t="s">
        <v>1354</v>
      </c>
      <c r="E27" s="832" t="s">
        <v>1357</v>
      </c>
      <c r="F27" s="849"/>
      <c r="G27" s="849"/>
      <c r="H27" s="837">
        <v>0</v>
      </c>
      <c r="I27" s="849">
        <v>1</v>
      </c>
      <c r="J27" s="849">
        <v>97.96</v>
      </c>
      <c r="K27" s="837">
        <v>1</v>
      </c>
      <c r="L27" s="849">
        <v>1</v>
      </c>
      <c r="M27" s="850">
        <v>97.96</v>
      </c>
    </row>
    <row r="28" spans="1:13" ht="14.4" customHeight="1" x14ac:dyDescent="0.3">
      <c r="A28" s="831" t="s">
        <v>1272</v>
      </c>
      <c r="B28" s="832" t="s">
        <v>2532</v>
      </c>
      <c r="C28" s="832" t="s">
        <v>1358</v>
      </c>
      <c r="D28" s="832" t="s">
        <v>1354</v>
      </c>
      <c r="E28" s="832" t="s">
        <v>1359</v>
      </c>
      <c r="F28" s="849"/>
      <c r="G28" s="849"/>
      <c r="H28" s="837">
        <v>0</v>
      </c>
      <c r="I28" s="849">
        <v>1</v>
      </c>
      <c r="J28" s="849">
        <v>19.59</v>
      </c>
      <c r="K28" s="837">
        <v>1</v>
      </c>
      <c r="L28" s="849">
        <v>1</v>
      </c>
      <c r="M28" s="850">
        <v>19.59</v>
      </c>
    </row>
    <row r="29" spans="1:13" ht="14.4" customHeight="1" x14ac:dyDescent="0.3">
      <c r="A29" s="831" t="s">
        <v>1273</v>
      </c>
      <c r="B29" s="832" t="s">
        <v>1139</v>
      </c>
      <c r="C29" s="832" t="s">
        <v>1421</v>
      </c>
      <c r="D29" s="832" t="s">
        <v>952</v>
      </c>
      <c r="E29" s="832" t="s">
        <v>1422</v>
      </c>
      <c r="F29" s="849"/>
      <c r="G29" s="849"/>
      <c r="H29" s="837">
        <v>0</v>
      </c>
      <c r="I29" s="849">
        <v>10</v>
      </c>
      <c r="J29" s="849">
        <v>1543.6000000000001</v>
      </c>
      <c r="K29" s="837">
        <v>1</v>
      </c>
      <c r="L29" s="849">
        <v>10</v>
      </c>
      <c r="M29" s="850">
        <v>1543.6000000000001</v>
      </c>
    </row>
    <row r="30" spans="1:13" ht="14.4" customHeight="1" x14ac:dyDescent="0.3">
      <c r="A30" s="831" t="s">
        <v>1273</v>
      </c>
      <c r="B30" s="832" t="s">
        <v>1146</v>
      </c>
      <c r="C30" s="832" t="s">
        <v>1147</v>
      </c>
      <c r="D30" s="832" t="s">
        <v>1148</v>
      </c>
      <c r="E30" s="832" t="s">
        <v>1149</v>
      </c>
      <c r="F30" s="849"/>
      <c r="G30" s="849"/>
      <c r="H30" s="837">
        <v>0</v>
      </c>
      <c r="I30" s="849">
        <v>3</v>
      </c>
      <c r="J30" s="849">
        <v>511.56000000000006</v>
      </c>
      <c r="K30" s="837">
        <v>1</v>
      </c>
      <c r="L30" s="849">
        <v>3</v>
      </c>
      <c r="M30" s="850">
        <v>511.56000000000006</v>
      </c>
    </row>
    <row r="31" spans="1:13" ht="14.4" customHeight="1" x14ac:dyDescent="0.3">
      <c r="A31" s="831" t="s">
        <v>1273</v>
      </c>
      <c r="B31" s="832" t="s">
        <v>1220</v>
      </c>
      <c r="C31" s="832" t="s">
        <v>1221</v>
      </c>
      <c r="D31" s="832" t="s">
        <v>655</v>
      </c>
      <c r="E31" s="832" t="s">
        <v>1222</v>
      </c>
      <c r="F31" s="849"/>
      <c r="G31" s="849"/>
      <c r="H31" s="837"/>
      <c r="I31" s="849">
        <v>4</v>
      </c>
      <c r="J31" s="849">
        <v>0</v>
      </c>
      <c r="K31" s="837"/>
      <c r="L31" s="849">
        <v>4</v>
      </c>
      <c r="M31" s="850">
        <v>0</v>
      </c>
    </row>
    <row r="32" spans="1:13" ht="14.4" customHeight="1" x14ac:dyDescent="0.3">
      <c r="A32" s="831" t="s">
        <v>1273</v>
      </c>
      <c r="B32" s="832" t="s">
        <v>1220</v>
      </c>
      <c r="C32" s="832" t="s">
        <v>1225</v>
      </c>
      <c r="D32" s="832" t="s">
        <v>652</v>
      </c>
      <c r="E32" s="832" t="s">
        <v>1226</v>
      </c>
      <c r="F32" s="849"/>
      <c r="G32" s="849"/>
      <c r="H32" s="837"/>
      <c r="I32" s="849">
        <v>2</v>
      </c>
      <c r="J32" s="849">
        <v>0</v>
      </c>
      <c r="K32" s="837"/>
      <c r="L32" s="849">
        <v>2</v>
      </c>
      <c r="M32" s="850">
        <v>0</v>
      </c>
    </row>
    <row r="33" spans="1:13" ht="14.4" customHeight="1" x14ac:dyDescent="0.3">
      <c r="A33" s="831" t="s">
        <v>1273</v>
      </c>
      <c r="B33" s="832" t="s">
        <v>1220</v>
      </c>
      <c r="C33" s="832" t="s">
        <v>1227</v>
      </c>
      <c r="D33" s="832" t="s">
        <v>652</v>
      </c>
      <c r="E33" s="832" t="s">
        <v>1228</v>
      </c>
      <c r="F33" s="849"/>
      <c r="G33" s="849"/>
      <c r="H33" s="837"/>
      <c r="I33" s="849">
        <v>1</v>
      </c>
      <c r="J33" s="849">
        <v>0</v>
      </c>
      <c r="K33" s="837"/>
      <c r="L33" s="849">
        <v>1</v>
      </c>
      <c r="M33" s="850">
        <v>0</v>
      </c>
    </row>
    <row r="34" spans="1:13" ht="14.4" customHeight="1" x14ac:dyDescent="0.3">
      <c r="A34" s="831" t="s">
        <v>1273</v>
      </c>
      <c r="B34" s="832" t="s">
        <v>1229</v>
      </c>
      <c r="C34" s="832" t="s">
        <v>1438</v>
      </c>
      <c r="D34" s="832" t="s">
        <v>642</v>
      </c>
      <c r="E34" s="832" t="s">
        <v>643</v>
      </c>
      <c r="F34" s="849">
        <v>3</v>
      </c>
      <c r="G34" s="849">
        <v>311.39999999999998</v>
      </c>
      <c r="H34" s="837">
        <v>1</v>
      </c>
      <c r="I34" s="849"/>
      <c r="J34" s="849"/>
      <c r="K34" s="837">
        <v>0</v>
      </c>
      <c r="L34" s="849">
        <v>3</v>
      </c>
      <c r="M34" s="850">
        <v>311.39999999999998</v>
      </c>
    </row>
    <row r="35" spans="1:13" ht="14.4" customHeight="1" x14ac:dyDescent="0.3">
      <c r="A35" s="831" t="s">
        <v>1273</v>
      </c>
      <c r="B35" s="832" t="s">
        <v>1229</v>
      </c>
      <c r="C35" s="832" t="s">
        <v>1320</v>
      </c>
      <c r="D35" s="832" t="s">
        <v>1321</v>
      </c>
      <c r="E35" s="832" t="s">
        <v>1319</v>
      </c>
      <c r="F35" s="849"/>
      <c r="G35" s="849"/>
      <c r="H35" s="837">
        <v>0</v>
      </c>
      <c r="I35" s="849">
        <v>27</v>
      </c>
      <c r="J35" s="849">
        <v>3503.25</v>
      </c>
      <c r="K35" s="837">
        <v>1</v>
      </c>
      <c r="L35" s="849">
        <v>27</v>
      </c>
      <c r="M35" s="850">
        <v>3503.25</v>
      </c>
    </row>
    <row r="36" spans="1:13" ht="14.4" customHeight="1" x14ac:dyDescent="0.3">
      <c r="A36" s="831" t="s">
        <v>1273</v>
      </c>
      <c r="B36" s="832" t="s">
        <v>1229</v>
      </c>
      <c r="C36" s="832" t="s">
        <v>1318</v>
      </c>
      <c r="D36" s="832" t="s">
        <v>1233</v>
      </c>
      <c r="E36" s="832" t="s">
        <v>1319</v>
      </c>
      <c r="F36" s="849">
        <v>3</v>
      </c>
      <c r="G36" s="849">
        <v>389.25</v>
      </c>
      <c r="H36" s="837">
        <v>1</v>
      </c>
      <c r="I36" s="849"/>
      <c r="J36" s="849"/>
      <c r="K36" s="837">
        <v>0</v>
      </c>
      <c r="L36" s="849">
        <v>3</v>
      </c>
      <c r="M36" s="850">
        <v>389.25</v>
      </c>
    </row>
    <row r="37" spans="1:13" ht="14.4" customHeight="1" x14ac:dyDescent="0.3">
      <c r="A37" s="831" t="s">
        <v>1273</v>
      </c>
      <c r="B37" s="832" t="s">
        <v>1229</v>
      </c>
      <c r="C37" s="832" t="s">
        <v>1323</v>
      </c>
      <c r="D37" s="832" t="s">
        <v>1321</v>
      </c>
      <c r="E37" s="832" t="s">
        <v>1319</v>
      </c>
      <c r="F37" s="849"/>
      <c r="G37" s="849"/>
      <c r="H37" s="837">
        <v>0</v>
      </c>
      <c r="I37" s="849">
        <v>6</v>
      </c>
      <c r="J37" s="849">
        <v>778.5</v>
      </c>
      <c r="K37" s="837">
        <v>1</v>
      </c>
      <c r="L37" s="849">
        <v>6</v>
      </c>
      <c r="M37" s="850">
        <v>778.5</v>
      </c>
    </row>
    <row r="38" spans="1:13" ht="14.4" customHeight="1" x14ac:dyDescent="0.3">
      <c r="A38" s="831" t="s">
        <v>1273</v>
      </c>
      <c r="B38" s="832" t="s">
        <v>1229</v>
      </c>
      <c r="C38" s="832" t="s">
        <v>1439</v>
      </c>
      <c r="D38" s="832" t="s">
        <v>1440</v>
      </c>
      <c r="E38" s="832" t="s">
        <v>643</v>
      </c>
      <c r="F38" s="849"/>
      <c r="G38" s="849"/>
      <c r="H38" s="837">
        <v>0</v>
      </c>
      <c r="I38" s="849">
        <v>3</v>
      </c>
      <c r="J38" s="849">
        <v>311.39999999999998</v>
      </c>
      <c r="K38" s="837">
        <v>1</v>
      </c>
      <c r="L38" s="849">
        <v>3</v>
      </c>
      <c r="M38" s="850">
        <v>311.39999999999998</v>
      </c>
    </row>
    <row r="39" spans="1:13" ht="14.4" customHeight="1" x14ac:dyDescent="0.3">
      <c r="A39" s="831" t="s">
        <v>1273</v>
      </c>
      <c r="B39" s="832" t="s">
        <v>2531</v>
      </c>
      <c r="C39" s="832" t="s">
        <v>1395</v>
      </c>
      <c r="D39" s="832" t="s">
        <v>1396</v>
      </c>
      <c r="E39" s="832" t="s">
        <v>1397</v>
      </c>
      <c r="F39" s="849"/>
      <c r="G39" s="849"/>
      <c r="H39" s="837">
        <v>0</v>
      </c>
      <c r="I39" s="849">
        <v>19</v>
      </c>
      <c r="J39" s="849">
        <v>2683.75</v>
      </c>
      <c r="K39" s="837">
        <v>1</v>
      </c>
      <c r="L39" s="849">
        <v>19</v>
      </c>
      <c r="M39" s="850">
        <v>2683.75</v>
      </c>
    </row>
    <row r="40" spans="1:13" ht="14.4" customHeight="1" x14ac:dyDescent="0.3">
      <c r="A40" s="831" t="s">
        <v>1273</v>
      </c>
      <c r="B40" s="832" t="s">
        <v>2532</v>
      </c>
      <c r="C40" s="832" t="s">
        <v>1454</v>
      </c>
      <c r="D40" s="832" t="s">
        <v>1354</v>
      </c>
      <c r="E40" s="832" t="s">
        <v>1455</v>
      </c>
      <c r="F40" s="849"/>
      <c r="G40" s="849"/>
      <c r="H40" s="837">
        <v>0</v>
      </c>
      <c r="I40" s="849">
        <v>1</v>
      </c>
      <c r="J40" s="849">
        <v>176.32</v>
      </c>
      <c r="K40" s="837">
        <v>1</v>
      </c>
      <c r="L40" s="849">
        <v>1</v>
      </c>
      <c r="M40" s="850">
        <v>176.32</v>
      </c>
    </row>
    <row r="41" spans="1:13" ht="14.4" customHeight="1" x14ac:dyDescent="0.3">
      <c r="A41" s="831" t="s">
        <v>1273</v>
      </c>
      <c r="B41" s="832" t="s">
        <v>2532</v>
      </c>
      <c r="C41" s="832" t="s">
        <v>1353</v>
      </c>
      <c r="D41" s="832" t="s">
        <v>1354</v>
      </c>
      <c r="E41" s="832" t="s">
        <v>1355</v>
      </c>
      <c r="F41" s="849"/>
      <c r="G41" s="849"/>
      <c r="H41" s="837">
        <v>0</v>
      </c>
      <c r="I41" s="849">
        <v>4</v>
      </c>
      <c r="J41" s="849">
        <v>235.08</v>
      </c>
      <c r="K41" s="837">
        <v>1</v>
      </c>
      <c r="L41" s="849">
        <v>4</v>
      </c>
      <c r="M41" s="850">
        <v>235.08</v>
      </c>
    </row>
    <row r="42" spans="1:13" ht="14.4" customHeight="1" x14ac:dyDescent="0.3">
      <c r="A42" s="831" t="s">
        <v>1273</v>
      </c>
      <c r="B42" s="832" t="s">
        <v>2532</v>
      </c>
      <c r="C42" s="832" t="s">
        <v>1358</v>
      </c>
      <c r="D42" s="832" t="s">
        <v>1354</v>
      </c>
      <c r="E42" s="832" t="s">
        <v>1359</v>
      </c>
      <c r="F42" s="849"/>
      <c r="G42" s="849"/>
      <c r="H42" s="837">
        <v>0</v>
      </c>
      <c r="I42" s="849">
        <v>2</v>
      </c>
      <c r="J42" s="849">
        <v>39.18</v>
      </c>
      <c r="K42" s="837">
        <v>1</v>
      </c>
      <c r="L42" s="849">
        <v>2</v>
      </c>
      <c r="M42" s="850">
        <v>39.18</v>
      </c>
    </row>
    <row r="43" spans="1:13" ht="14.4" customHeight="1" x14ac:dyDescent="0.3">
      <c r="A43" s="831" t="s">
        <v>1274</v>
      </c>
      <c r="B43" s="832" t="s">
        <v>2533</v>
      </c>
      <c r="C43" s="832" t="s">
        <v>1609</v>
      </c>
      <c r="D43" s="832" t="s">
        <v>1610</v>
      </c>
      <c r="E43" s="832" t="s">
        <v>1611</v>
      </c>
      <c r="F43" s="849"/>
      <c r="G43" s="849"/>
      <c r="H43" s="837">
        <v>0</v>
      </c>
      <c r="I43" s="849">
        <v>5</v>
      </c>
      <c r="J43" s="849">
        <v>161.25</v>
      </c>
      <c r="K43" s="837">
        <v>1</v>
      </c>
      <c r="L43" s="849">
        <v>5</v>
      </c>
      <c r="M43" s="850">
        <v>161.25</v>
      </c>
    </row>
    <row r="44" spans="1:13" ht="14.4" customHeight="1" x14ac:dyDescent="0.3">
      <c r="A44" s="831" t="s">
        <v>1274</v>
      </c>
      <c r="B44" s="832" t="s">
        <v>1095</v>
      </c>
      <c r="C44" s="832" t="s">
        <v>1098</v>
      </c>
      <c r="D44" s="832" t="s">
        <v>727</v>
      </c>
      <c r="E44" s="832" t="s">
        <v>1099</v>
      </c>
      <c r="F44" s="849"/>
      <c r="G44" s="849"/>
      <c r="H44" s="837">
        <v>0</v>
      </c>
      <c r="I44" s="849">
        <v>3</v>
      </c>
      <c r="J44" s="849">
        <v>2208.9900000000002</v>
      </c>
      <c r="K44" s="837">
        <v>1</v>
      </c>
      <c r="L44" s="849">
        <v>3</v>
      </c>
      <c r="M44" s="850">
        <v>2208.9900000000002</v>
      </c>
    </row>
    <row r="45" spans="1:13" ht="14.4" customHeight="1" x14ac:dyDescent="0.3">
      <c r="A45" s="831" t="s">
        <v>1274</v>
      </c>
      <c r="B45" s="832" t="s">
        <v>2534</v>
      </c>
      <c r="C45" s="832" t="s">
        <v>1626</v>
      </c>
      <c r="D45" s="832" t="s">
        <v>1627</v>
      </c>
      <c r="E45" s="832" t="s">
        <v>1628</v>
      </c>
      <c r="F45" s="849"/>
      <c r="G45" s="849"/>
      <c r="H45" s="837">
        <v>0</v>
      </c>
      <c r="I45" s="849">
        <v>3</v>
      </c>
      <c r="J45" s="849">
        <v>704.73</v>
      </c>
      <c r="K45" s="837">
        <v>1</v>
      </c>
      <c r="L45" s="849">
        <v>3</v>
      </c>
      <c r="M45" s="850">
        <v>704.73</v>
      </c>
    </row>
    <row r="46" spans="1:13" ht="14.4" customHeight="1" x14ac:dyDescent="0.3">
      <c r="A46" s="831" t="s">
        <v>1274</v>
      </c>
      <c r="B46" s="832" t="s">
        <v>2535</v>
      </c>
      <c r="C46" s="832" t="s">
        <v>1632</v>
      </c>
      <c r="D46" s="832" t="s">
        <v>1633</v>
      </c>
      <c r="E46" s="832" t="s">
        <v>663</v>
      </c>
      <c r="F46" s="849"/>
      <c r="G46" s="849"/>
      <c r="H46" s="837">
        <v>0</v>
      </c>
      <c r="I46" s="849">
        <v>2</v>
      </c>
      <c r="J46" s="849">
        <v>286.7</v>
      </c>
      <c r="K46" s="837">
        <v>1</v>
      </c>
      <c r="L46" s="849">
        <v>2</v>
      </c>
      <c r="M46" s="850">
        <v>286.7</v>
      </c>
    </row>
    <row r="47" spans="1:13" ht="14.4" customHeight="1" x14ac:dyDescent="0.3">
      <c r="A47" s="831" t="s">
        <v>1274</v>
      </c>
      <c r="B47" s="832" t="s">
        <v>1135</v>
      </c>
      <c r="C47" s="832" t="s">
        <v>1663</v>
      </c>
      <c r="D47" s="832" t="s">
        <v>1137</v>
      </c>
      <c r="E47" s="832" t="s">
        <v>1664</v>
      </c>
      <c r="F47" s="849"/>
      <c r="G47" s="849"/>
      <c r="H47" s="837">
        <v>0</v>
      </c>
      <c r="I47" s="849">
        <v>1</v>
      </c>
      <c r="J47" s="849">
        <v>63.14</v>
      </c>
      <c r="K47" s="837">
        <v>1</v>
      </c>
      <c r="L47" s="849">
        <v>1</v>
      </c>
      <c r="M47" s="850">
        <v>63.14</v>
      </c>
    </row>
    <row r="48" spans="1:13" ht="14.4" customHeight="1" x14ac:dyDescent="0.3">
      <c r="A48" s="831" t="s">
        <v>1274</v>
      </c>
      <c r="B48" s="832" t="s">
        <v>1135</v>
      </c>
      <c r="C48" s="832" t="s">
        <v>1665</v>
      </c>
      <c r="D48" s="832" t="s">
        <v>1137</v>
      </c>
      <c r="E48" s="832" t="s">
        <v>1666</v>
      </c>
      <c r="F48" s="849"/>
      <c r="G48" s="849"/>
      <c r="H48" s="837">
        <v>0</v>
      </c>
      <c r="I48" s="849">
        <v>1</v>
      </c>
      <c r="J48" s="849">
        <v>49.08</v>
      </c>
      <c r="K48" s="837">
        <v>1</v>
      </c>
      <c r="L48" s="849">
        <v>1</v>
      </c>
      <c r="M48" s="850">
        <v>49.08</v>
      </c>
    </row>
    <row r="49" spans="1:13" ht="14.4" customHeight="1" x14ac:dyDescent="0.3">
      <c r="A49" s="831" t="s">
        <v>1274</v>
      </c>
      <c r="B49" s="832" t="s">
        <v>1139</v>
      </c>
      <c r="C49" s="832" t="s">
        <v>1421</v>
      </c>
      <c r="D49" s="832" t="s">
        <v>952</v>
      </c>
      <c r="E49" s="832" t="s">
        <v>1422</v>
      </c>
      <c r="F49" s="849"/>
      <c r="G49" s="849"/>
      <c r="H49" s="837">
        <v>0</v>
      </c>
      <c r="I49" s="849">
        <v>12</v>
      </c>
      <c r="J49" s="849">
        <v>1852.3200000000002</v>
      </c>
      <c r="K49" s="837">
        <v>1</v>
      </c>
      <c r="L49" s="849">
        <v>12</v>
      </c>
      <c r="M49" s="850">
        <v>1852.3200000000002</v>
      </c>
    </row>
    <row r="50" spans="1:13" ht="14.4" customHeight="1" x14ac:dyDescent="0.3">
      <c r="A50" s="831" t="s">
        <v>1274</v>
      </c>
      <c r="B50" s="832" t="s">
        <v>1139</v>
      </c>
      <c r="C50" s="832" t="s">
        <v>1423</v>
      </c>
      <c r="D50" s="832" t="s">
        <v>1424</v>
      </c>
      <c r="E50" s="832" t="s">
        <v>1425</v>
      </c>
      <c r="F50" s="849"/>
      <c r="G50" s="849"/>
      <c r="H50" s="837">
        <v>0</v>
      </c>
      <c r="I50" s="849">
        <v>1</v>
      </c>
      <c r="J50" s="849">
        <v>75.73</v>
      </c>
      <c r="K50" s="837">
        <v>1</v>
      </c>
      <c r="L50" s="849">
        <v>1</v>
      </c>
      <c r="M50" s="850">
        <v>75.73</v>
      </c>
    </row>
    <row r="51" spans="1:13" ht="14.4" customHeight="1" x14ac:dyDescent="0.3">
      <c r="A51" s="831" t="s">
        <v>1274</v>
      </c>
      <c r="B51" s="832" t="s">
        <v>1146</v>
      </c>
      <c r="C51" s="832" t="s">
        <v>1329</v>
      </c>
      <c r="D51" s="832" t="s">
        <v>1148</v>
      </c>
      <c r="E51" s="832" t="s">
        <v>1327</v>
      </c>
      <c r="F51" s="849"/>
      <c r="G51" s="849"/>
      <c r="H51" s="837">
        <v>0</v>
      </c>
      <c r="I51" s="849">
        <v>8</v>
      </c>
      <c r="J51" s="849">
        <v>682.16</v>
      </c>
      <c r="K51" s="837">
        <v>1</v>
      </c>
      <c r="L51" s="849">
        <v>8</v>
      </c>
      <c r="M51" s="850">
        <v>682.16</v>
      </c>
    </row>
    <row r="52" spans="1:13" ht="14.4" customHeight="1" x14ac:dyDescent="0.3">
      <c r="A52" s="831" t="s">
        <v>1274</v>
      </c>
      <c r="B52" s="832" t="s">
        <v>1146</v>
      </c>
      <c r="C52" s="832" t="s">
        <v>1147</v>
      </c>
      <c r="D52" s="832" t="s">
        <v>1148</v>
      </c>
      <c r="E52" s="832" t="s">
        <v>1149</v>
      </c>
      <c r="F52" s="849"/>
      <c r="G52" s="849"/>
      <c r="H52" s="837">
        <v>0</v>
      </c>
      <c r="I52" s="849">
        <v>12</v>
      </c>
      <c r="J52" s="849">
        <v>2046.2400000000002</v>
      </c>
      <c r="K52" s="837">
        <v>1</v>
      </c>
      <c r="L52" s="849">
        <v>12</v>
      </c>
      <c r="M52" s="850">
        <v>2046.2400000000002</v>
      </c>
    </row>
    <row r="53" spans="1:13" ht="14.4" customHeight="1" x14ac:dyDescent="0.3">
      <c r="A53" s="831" t="s">
        <v>1274</v>
      </c>
      <c r="B53" s="832" t="s">
        <v>2530</v>
      </c>
      <c r="C53" s="832" t="s">
        <v>1305</v>
      </c>
      <c r="D53" s="832" t="s">
        <v>1306</v>
      </c>
      <c r="E53" s="832" t="s">
        <v>1307</v>
      </c>
      <c r="F53" s="849"/>
      <c r="G53" s="849"/>
      <c r="H53" s="837">
        <v>0</v>
      </c>
      <c r="I53" s="849">
        <v>8</v>
      </c>
      <c r="J53" s="849">
        <v>957.6</v>
      </c>
      <c r="K53" s="837">
        <v>1</v>
      </c>
      <c r="L53" s="849">
        <v>8</v>
      </c>
      <c r="M53" s="850">
        <v>957.6</v>
      </c>
    </row>
    <row r="54" spans="1:13" ht="14.4" customHeight="1" x14ac:dyDescent="0.3">
      <c r="A54" s="831" t="s">
        <v>1274</v>
      </c>
      <c r="B54" s="832" t="s">
        <v>1186</v>
      </c>
      <c r="C54" s="832" t="s">
        <v>1187</v>
      </c>
      <c r="D54" s="832" t="s">
        <v>826</v>
      </c>
      <c r="E54" s="832" t="s">
        <v>828</v>
      </c>
      <c r="F54" s="849"/>
      <c r="G54" s="849"/>
      <c r="H54" s="837"/>
      <c r="I54" s="849">
        <v>12</v>
      </c>
      <c r="J54" s="849">
        <v>0</v>
      </c>
      <c r="K54" s="837"/>
      <c r="L54" s="849">
        <v>12</v>
      </c>
      <c r="M54" s="850">
        <v>0</v>
      </c>
    </row>
    <row r="55" spans="1:13" ht="14.4" customHeight="1" x14ac:dyDescent="0.3">
      <c r="A55" s="831" t="s">
        <v>1274</v>
      </c>
      <c r="B55" s="832" t="s">
        <v>1209</v>
      </c>
      <c r="C55" s="832" t="s">
        <v>1652</v>
      </c>
      <c r="D55" s="832" t="s">
        <v>924</v>
      </c>
      <c r="E55" s="832" t="s">
        <v>1653</v>
      </c>
      <c r="F55" s="849"/>
      <c r="G55" s="849"/>
      <c r="H55" s="837"/>
      <c r="I55" s="849">
        <v>1</v>
      </c>
      <c r="J55" s="849">
        <v>0</v>
      </c>
      <c r="K55" s="837"/>
      <c r="L55" s="849">
        <v>1</v>
      </c>
      <c r="M55" s="850">
        <v>0</v>
      </c>
    </row>
    <row r="56" spans="1:13" ht="14.4" customHeight="1" x14ac:dyDescent="0.3">
      <c r="A56" s="831" t="s">
        <v>1274</v>
      </c>
      <c r="B56" s="832" t="s">
        <v>1209</v>
      </c>
      <c r="C56" s="832" t="s">
        <v>1210</v>
      </c>
      <c r="D56" s="832" t="s">
        <v>924</v>
      </c>
      <c r="E56" s="832" t="s">
        <v>1211</v>
      </c>
      <c r="F56" s="849"/>
      <c r="G56" s="849"/>
      <c r="H56" s="837"/>
      <c r="I56" s="849">
        <v>1</v>
      </c>
      <c r="J56" s="849">
        <v>0</v>
      </c>
      <c r="K56" s="837"/>
      <c r="L56" s="849">
        <v>1</v>
      </c>
      <c r="M56" s="850">
        <v>0</v>
      </c>
    </row>
    <row r="57" spans="1:13" ht="14.4" customHeight="1" x14ac:dyDescent="0.3">
      <c r="A57" s="831" t="s">
        <v>1274</v>
      </c>
      <c r="B57" s="832" t="s">
        <v>1209</v>
      </c>
      <c r="C57" s="832" t="s">
        <v>1654</v>
      </c>
      <c r="D57" s="832" t="s">
        <v>1655</v>
      </c>
      <c r="E57" s="832" t="s">
        <v>1656</v>
      </c>
      <c r="F57" s="849">
        <v>3</v>
      </c>
      <c r="G57" s="849">
        <v>0</v>
      </c>
      <c r="H57" s="837"/>
      <c r="I57" s="849"/>
      <c r="J57" s="849"/>
      <c r="K57" s="837"/>
      <c r="L57" s="849">
        <v>3</v>
      </c>
      <c r="M57" s="850">
        <v>0</v>
      </c>
    </row>
    <row r="58" spans="1:13" ht="14.4" customHeight="1" x14ac:dyDescent="0.3">
      <c r="A58" s="831" t="s">
        <v>1274</v>
      </c>
      <c r="B58" s="832" t="s">
        <v>2536</v>
      </c>
      <c r="C58" s="832" t="s">
        <v>1588</v>
      </c>
      <c r="D58" s="832" t="s">
        <v>1589</v>
      </c>
      <c r="E58" s="832" t="s">
        <v>1590</v>
      </c>
      <c r="F58" s="849">
        <v>1</v>
      </c>
      <c r="G58" s="849">
        <v>123.2</v>
      </c>
      <c r="H58" s="837">
        <v>1</v>
      </c>
      <c r="I58" s="849"/>
      <c r="J58" s="849"/>
      <c r="K58" s="837">
        <v>0</v>
      </c>
      <c r="L58" s="849">
        <v>1</v>
      </c>
      <c r="M58" s="850">
        <v>123.2</v>
      </c>
    </row>
    <row r="59" spans="1:13" ht="14.4" customHeight="1" x14ac:dyDescent="0.3">
      <c r="A59" s="831" t="s">
        <v>1274</v>
      </c>
      <c r="B59" s="832" t="s">
        <v>1229</v>
      </c>
      <c r="C59" s="832" t="s">
        <v>1438</v>
      </c>
      <c r="D59" s="832" t="s">
        <v>642</v>
      </c>
      <c r="E59" s="832" t="s">
        <v>643</v>
      </c>
      <c r="F59" s="849">
        <v>1</v>
      </c>
      <c r="G59" s="849">
        <v>103.8</v>
      </c>
      <c r="H59" s="837">
        <v>1</v>
      </c>
      <c r="I59" s="849"/>
      <c r="J59" s="849"/>
      <c r="K59" s="837">
        <v>0</v>
      </c>
      <c r="L59" s="849">
        <v>1</v>
      </c>
      <c r="M59" s="850">
        <v>103.8</v>
      </c>
    </row>
    <row r="60" spans="1:13" ht="14.4" customHeight="1" x14ac:dyDescent="0.3">
      <c r="A60" s="831" t="s">
        <v>1274</v>
      </c>
      <c r="B60" s="832" t="s">
        <v>1229</v>
      </c>
      <c r="C60" s="832" t="s">
        <v>1576</v>
      </c>
      <c r="D60" s="832" t="s">
        <v>1440</v>
      </c>
      <c r="E60" s="832" t="s">
        <v>643</v>
      </c>
      <c r="F60" s="849"/>
      <c r="G60" s="849"/>
      <c r="H60" s="837">
        <v>0</v>
      </c>
      <c r="I60" s="849">
        <v>2</v>
      </c>
      <c r="J60" s="849">
        <v>207.6</v>
      </c>
      <c r="K60" s="837">
        <v>1</v>
      </c>
      <c r="L60" s="849">
        <v>2</v>
      </c>
      <c r="M60" s="850">
        <v>207.6</v>
      </c>
    </row>
    <row r="61" spans="1:13" ht="14.4" customHeight="1" x14ac:dyDescent="0.3">
      <c r="A61" s="831" t="s">
        <v>1274</v>
      </c>
      <c r="B61" s="832" t="s">
        <v>1229</v>
      </c>
      <c r="C61" s="832" t="s">
        <v>1320</v>
      </c>
      <c r="D61" s="832" t="s">
        <v>1321</v>
      </c>
      <c r="E61" s="832" t="s">
        <v>1319</v>
      </c>
      <c r="F61" s="849"/>
      <c r="G61" s="849"/>
      <c r="H61" s="837">
        <v>0</v>
      </c>
      <c r="I61" s="849">
        <v>2</v>
      </c>
      <c r="J61" s="849">
        <v>259.5</v>
      </c>
      <c r="K61" s="837">
        <v>1</v>
      </c>
      <c r="L61" s="849">
        <v>2</v>
      </c>
      <c r="M61" s="850">
        <v>259.5</v>
      </c>
    </row>
    <row r="62" spans="1:13" ht="14.4" customHeight="1" x14ac:dyDescent="0.3">
      <c r="A62" s="831" t="s">
        <v>1274</v>
      </c>
      <c r="B62" s="832" t="s">
        <v>1229</v>
      </c>
      <c r="C62" s="832" t="s">
        <v>1318</v>
      </c>
      <c r="D62" s="832" t="s">
        <v>1233</v>
      </c>
      <c r="E62" s="832" t="s">
        <v>1319</v>
      </c>
      <c r="F62" s="849">
        <v>3</v>
      </c>
      <c r="G62" s="849">
        <v>389.25</v>
      </c>
      <c r="H62" s="837">
        <v>1</v>
      </c>
      <c r="I62" s="849"/>
      <c r="J62" s="849"/>
      <c r="K62" s="837">
        <v>0</v>
      </c>
      <c r="L62" s="849">
        <v>3</v>
      </c>
      <c r="M62" s="850">
        <v>389.25</v>
      </c>
    </row>
    <row r="63" spans="1:13" ht="14.4" customHeight="1" x14ac:dyDescent="0.3">
      <c r="A63" s="831" t="s">
        <v>1274</v>
      </c>
      <c r="B63" s="832" t="s">
        <v>2531</v>
      </c>
      <c r="C63" s="832" t="s">
        <v>1395</v>
      </c>
      <c r="D63" s="832" t="s">
        <v>1396</v>
      </c>
      <c r="E63" s="832" t="s">
        <v>1397</v>
      </c>
      <c r="F63" s="849"/>
      <c r="G63" s="849"/>
      <c r="H63" s="837">
        <v>0</v>
      </c>
      <c r="I63" s="849">
        <v>7</v>
      </c>
      <c r="J63" s="849">
        <v>988.75</v>
      </c>
      <c r="K63" s="837">
        <v>1</v>
      </c>
      <c r="L63" s="849">
        <v>7</v>
      </c>
      <c r="M63" s="850">
        <v>988.75</v>
      </c>
    </row>
    <row r="64" spans="1:13" ht="14.4" customHeight="1" x14ac:dyDescent="0.3">
      <c r="A64" s="831" t="s">
        <v>1274</v>
      </c>
      <c r="B64" s="832" t="s">
        <v>1238</v>
      </c>
      <c r="C64" s="832" t="s">
        <v>1585</v>
      </c>
      <c r="D64" s="832" t="s">
        <v>922</v>
      </c>
      <c r="E64" s="832" t="s">
        <v>1586</v>
      </c>
      <c r="F64" s="849"/>
      <c r="G64" s="849"/>
      <c r="H64" s="837"/>
      <c r="I64" s="849">
        <v>1</v>
      </c>
      <c r="J64" s="849">
        <v>0</v>
      </c>
      <c r="K64" s="837"/>
      <c r="L64" s="849">
        <v>1</v>
      </c>
      <c r="M64" s="850">
        <v>0</v>
      </c>
    </row>
    <row r="65" spans="1:13" ht="14.4" customHeight="1" x14ac:dyDescent="0.3">
      <c r="A65" s="831" t="s">
        <v>1274</v>
      </c>
      <c r="B65" s="832" t="s">
        <v>1238</v>
      </c>
      <c r="C65" s="832" t="s">
        <v>1239</v>
      </c>
      <c r="D65" s="832" t="s">
        <v>922</v>
      </c>
      <c r="E65" s="832" t="s">
        <v>1240</v>
      </c>
      <c r="F65" s="849"/>
      <c r="G65" s="849"/>
      <c r="H65" s="837">
        <v>0</v>
      </c>
      <c r="I65" s="849">
        <v>3</v>
      </c>
      <c r="J65" s="849">
        <v>176.31</v>
      </c>
      <c r="K65" s="837">
        <v>1</v>
      </c>
      <c r="L65" s="849">
        <v>3</v>
      </c>
      <c r="M65" s="850">
        <v>176.31</v>
      </c>
    </row>
    <row r="66" spans="1:13" ht="14.4" customHeight="1" x14ac:dyDescent="0.3">
      <c r="A66" s="831" t="s">
        <v>1274</v>
      </c>
      <c r="B66" s="832" t="s">
        <v>2532</v>
      </c>
      <c r="C66" s="832" t="s">
        <v>1353</v>
      </c>
      <c r="D66" s="832" t="s">
        <v>1354</v>
      </c>
      <c r="E66" s="832" t="s">
        <v>1355</v>
      </c>
      <c r="F66" s="849"/>
      <c r="G66" s="849"/>
      <c r="H66" s="837">
        <v>0</v>
      </c>
      <c r="I66" s="849">
        <v>2</v>
      </c>
      <c r="J66" s="849">
        <v>117.54</v>
      </c>
      <c r="K66" s="837">
        <v>1</v>
      </c>
      <c r="L66" s="849">
        <v>2</v>
      </c>
      <c r="M66" s="850">
        <v>117.54</v>
      </c>
    </row>
    <row r="67" spans="1:13" ht="14.4" customHeight="1" x14ac:dyDescent="0.3">
      <c r="A67" s="831" t="s">
        <v>1274</v>
      </c>
      <c r="B67" s="832" t="s">
        <v>2532</v>
      </c>
      <c r="C67" s="832" t="s">
        <v>1356</v>
      </c>
      <c r="D67" s="832" t="s">
        <v>1354</v>
      </c>
      <c r="E67" s="832" t="s">
        <v>1357</v>
      </c>
      <c r="F67" s="849"/>
      <c r="G67" s="849"/>
      <c r="H67" s="837">
        <v>0</v>
      </c>
      <c r="I67" s="849">
        <v>1</v>
      </c>
      <c r="J67" s="849">
        <v>97.96</v>
      </c>
      <c r="K67" s="837">
        <v>1</v>
      </c>
      <c r="L67" s="849">
        <v>1</v>
      </c>
      <c r="M67" s="850">
        <v>97.96</v>
      </c>
    </row>
    <row r="68" spans="1:13" ht="14.4" customHeight="1" x14ac:dyDescent="0.3">
      <c r="A68" s="831" t="s">
        <v>1274</v>
      </c>
      <c r="B68" s="832" t="s">
        <v>2532</v>
      </c>
      <c r="C68" s="832" t="s">
        <v>1358</v>
      </c>
      <c r="D68" s="832" t="s">
        <v>1354</v>
      </c>
      <c r="E68" s="832" t="s">
        <v>1359</v>
      </c>
      <c r="F68" s="849"/>
      <c r="G68" s="849"/>
      <c r="H68" s="837">
        <v>0</v>
      </c>
      <c r="I68" s="849">
        <v>1</v>
      </c>
      <c r="J68" s="849">
        <v>19.59</v>
      </c>
      <c r="K68" s="837">
        <v>1</v>
      </c>
      <c r="L68" s="849">
        <v>1</v>
      </c>
      <c r="M68" s="850">
        <v>19.59</v>
      </c>
    </row>
    <row r="69" spans="1:13" ht="14.4" customHeight="1" x14ac:dyDescent="0.3">
      <c r="A69" s="831" t="s">
        <v>1274</v>
      </c>
      <c r="B69" s="832" t="s">
        <v>1244</v>
      </c>
      <c r="C69" s="832" t="s">
        <v>1668</v>
      </c>
      <c r="D69" s="832" t="s">
        <v>1669</v>
      </c>
      <c r="E69" s="832" t="s">
        <v>1670</v>
      </c>
      <c r="F69" s="849"/>
      <c r="G69" s="849"/>
      <c r="H69" s="837">
        <v>0</v>
      </c>
      <c r="I69" s="849">
        <v>45</v>
      </c>
      <c r="J69" s="849">
        <v>8741.6999999999989</v>
      </c>
      <c r="K69" s="837">
        <v>1</v>
      </c>
      <c r="L69" s="849">
        <v>45</v>
      </c>
      <c r="M69" s="850">
        <v>8741.6999999999989</v>
      </c>
    </row>
    <row r="70" spans="1:13" ht="14.4" customHeight="1" x14ac:dyDescent="0.3">
      <c r="A70" s="831" t="s">
        <v>1274</v>
      </c>
      <c r="B70" s="832" t="s">
        <v>1244</v>
      </c>
      <c r="C70" s="832" t="s">
        <v>1671</v>
      </c>
      <c r="D70" s="832" t="s">
        <v>943</v>
      </c>
      <c r="E70" s="832" t="s">
        <v>1672</v>
      </c>
      <c r="F70" s="849"/>
      <c r="G70" s="849"/>
      <c r="H70" s="837">
        <v>0</v>
      </c>
      <c r="I70" s="849">
        <v>125</v>
      </c>
      <c r="J70" s="849">
        <v>181379.99999999997</v>
      </c>
      <c r="K70" s="837">
        <v>1</v>
      </c>
      <c r="L70" s="849">
        <v>125</v>
      </c>
      <c r="M70" s="850">
        <v>181379.99999999997</v>
      </c>
    </row>
    <row r="71" spans="1:13" ht="14.4" customHeight="1" x14ac:dyDescent="0.3">
      <c r="A71" s="831" t="s">
        <v>1274</v>
      </c>
      <c r="B71" s="832" t="s">
        <v>1244</v>
      </c>
      <c r="C71" s="832" t="s">
        <v>1673</v>
      </c>
      <c r="D71" s="832" t="s">
        <v>1674</v>
      </c>
      <c r="E71" s="832" t="s">
        <v>1670</v>
      </c>
      <c r="F71" s="849"/>
      <c r="G71" s="849"/>
      <c r="H71" s="837">
        <v>0</v>
      </c>
      <c r="I71" s="849">
        <v>55</v>
      </c>
      <c r="J71" s="849">
        <v>10684.3</v>
      </c>
      <c r="K71" s="837">
        <v>1</v>
      </c>
      <c r="L71" s="849">
        <v>55</v>
      </c>
      <c r="M71" s="850">
        <v>10684.3</v>
      </c>
    </row>
    <row r="72" spans="1:13" ht="14.4" customHeight="1" x14ac:dyDescent="0.3">
      <c r="A72" s="831" t="s">
        <v>1275</v>
      </c>
      <c r="B72" s="832" t="s">
        <v>1081</v>
      </c>
      <c r="C72" s="832" t="s">
        <v>2122</v>
      </c>
      <c r="D72" s="832" t="s">
        <v>1085</v>
      </c>
      <c r="E72" s="832" t="s">
        <v>2123</v>
      </c>
      <c r="F72" s="849"/>
      <c r="G72" s="849"/>
      <c r="H72" s="837">
        <v>0</v>
      </c>
      <c r="I72" s="849">
        <v>2</v>
      </c>
      <c r="J72" s="849">
        <v>115.2</v>
      </c>
      <c r="K72" s="837">
        <v>1</v>
      </c>
      <c r="L72" s="849">
        <v>2</v>
      </c>
      <c r="M72" s="850">
        <v>115.2</v>
      </c>
    </row>
    <row r="73" spans="1:13" ht="14.4" customHeight="1" x14ac:dyDescent="0.3">
      <c r="A73" s="831" t="s">
        <v>1275</v>
      </c>
      <c r="B73" s="832" t="s">
        <v>1135</v>
      </c>
      <c r="C73" s="832" t="s">
        <v>2300</v>
      </c>
      <c r="D73" s="832" t="s">
        <v>2301</v>
      </c>
      <c r="E73" s="832" t="s">
        <v>2302</v>
      </c>
      <c r="F73" s="849"/>
      <c r="G73" s="849"/>
      <c r="H73" s="837">
        <v>0</v>
      </c>
      <c r="I73" s="849">
        <v>1</v>
      </c>
      <c r="J73" s="849">
        <v>84.18</v>
      </c>
      <c r="K73" s="837">
        <v>1</v>
      </c>
      <c r="L73" s="849">
        <v>1</v>
      </c>
      <c r="M73" s="850">
        <v>84.18</v>
      </c>
    </row>
    <row r="74" spans="1:13" ht="14.4" customHeight="1" x14ac:dyDescent="0.3">
      <c r="A74" s="831" t="s">
        <v>1275</v>
      </c>
      <c r="B74" s="832" t="s">
        <v>1135</v>
      </c>
      <c r="C74" s="832" t="s">
        <v>1665</v>
      </c>
      <c r="D74" s="832" t="s">
        <v>1137</v>
      </c>
      <c r="E74" s="832" t="s">
        <v>1666</v>
      </c>
      <c r="F74" s="849"/>
      <c r="G74" s="849"/>
      <c r="H74" s="837">
        <v>0</v>
      </c>
      <c r="I74" s="849">
        <v>1</v>
      </c>
      <c r="J74" s="849">
        <v>49.08</v>
      </c>
      <c r="K74" s="837">
        <v>1</v>
      </c>
      <c r="L74" s="849">
        <v>1</v>
      </c>
      <c r="M74" s="850">
        <v>49.08</v>
      </c>
    </row>
    <row r="75" spans="1:13" ht="14.4" customHeight="1" x14ac:dyDescent="0.3">
      <c r="A75" s="831" t="s">
        <v>1275</v>
      </c>
      <c r="B75" s="832" t="s">
        <v>1139</v>
      </c>
      <c r="C75" s="832" t="s">
        <v>1421</v>
      </c>
      <c r="D75" s="832" t="s">
        <v>952</v>
      </c>
      <c r="E75" s="832" t="s">
        <v>1422</v>
      </c>
      <c r="F75" s="849"/>
      <c r="G75" s="849"/>
      <c r="H75" s="837">
        <v>0</v>
      </c>
      <c r="I75" s="849">
        <v>20</v>
      </c>
      <c r="J75" s="849">
        <v>3087.2000000000003</v>
      </c>
      <c r="K75" s="837">
        <v>1</v>
      </c>
      <c r="L75" s="849">
        <v>20</v>
      </c>
      <c r="M75" s="850">
        <v>3087.2000000000003</v>
      </c>
    </row>
    <row r="76" spans="1:13" ht="14.4" customHeight="1" x14ac:dyDescent="0.3">
      <c r="A76" s="831" t="s">
        <v>1275</v>
      </c>
      <c r="B76" s="832" t="s">
        <v>1139</v>
      </c>
      <c r="C76" s="832" t="s">
        <v>2206</v>
      </c>
      <c r="D76" s="832" t="s">
        <v>2207</v>
      </c>
      <c r="E76" s="832" t="s">
        <v>2208</v>
      </c>
      <c r="F76" s="849"/>
      <c r="G76" s="849"/>
      <c r="H76" s="837">
        <v>0</v>
      </c>
      <c r="I76" s="849">
        <v>3</v>
      </c>
      <c r="J76" s="849">
        <v>448.56000000000006</v>
      </c>
      <c r="K76" s="837">
        <v>1</v>
      </c>
      <c r="L76" s="849">
        <v>3</v>
      </c>
      <c r="M76" s="850">
        <v>448.56000000000006</v>
      </c>
    </row>
    <row r="77" spans="1:13" ht="14.4" customHeight="1" x14ac:dyDescent="0.3">
      <c r="A77" s="831" t="s">
        <v>1275</v>
      </c>
      <c r="B77" s="832" t="s">
        <v>1139</v>
      </c>
      <c r="C77" s="832" t="s">
        <v>1423</v>
      </c>
      <c r="D77" s="832" t="s">
        <v>1424</v>
      </c>
      <c r="E77" s="832" t="s">
        <v>1425</v>
      </c>
      <c r="F77" s="849"/>
      <c r="G77" s="849"/>
      <c r="H77" s="837">
        <v>0</v>
      </c>
      <c r="I77" s="849">
        <v>17</v>
      </c>
      <c r="J77" s="849">
        <v>1287.4100000000001</v>
      </c>
      <c r="K77" s="837">
        <v>1</v>
      </c>
      <c r="L77" s="849">
        <v>17</v>
      </c>
      <c r="M77" s="850">
        <v>1287.4100000000001</v>
      </c>
    </row>
    <row r="78" spans="1:13" ht="14.4" customHeight="1" x14ac:dyDescent="0.3">
      <c r="A78" s="831" t="s">
        <v>1275</v>
      </c>
      <c r="B78" s="832" t="s">
        <v>1186</v>
      </c>
      <c r="C78" s="832" t="s">
        <v>1187</v>
      </c>
      <c r="D78" s="832" t="s">
        <v>826</v>
      </c>
      <c r="E78" s="832" t="s">
        <v>828</v>
      </c>
      <c r="F78" s="849"/>
      <c r="G78" s="849"/>
      <c r="H78" s="837"/>
      <c r="I78" s="849">
        <v>6</v>
      </c>
      <c r="J78" s="849">
        <v>0</v>
      </c>
      <c r="K78" s="837"/>
      <c r="L78" s="849">
        <v>6</v>
      </c>
      <c r="M78" s="850">
        <v>0</v>
      </c>
    </row>
    <row r="79" spans="1:13" ht="14.4" customHeight="1" x14ac:dyDescent="0.3">
      <c r="A79" s="831" t="s">
        <v>1275</v>
      </c>
      <c r="B79" s="832" t="s">
        <v>1209</v>
      </c>
      <c r="C79" s="832" t="s">
        <v>1210</v>
      </c>
      <c r="D79" s="832" t="s">
        <v>924</v>
      </c>
      <c r="E79" s="832" t="s">
        <v>1211</v>
      </c>
      <c r="F79" s="849"/>
      <c r="G79" s="849"/>
      <c r="H79" s="837"/>
      <c r="I79" s="849">
        <v>3</v>
      </c>
      <c r="J79" s="849">
        <v>0</v>
      </c>
      <c r="K79" s="837"/>
      <c r="L79" s="849">
        <v>3</v>
      </c>
      <c r="M79" s="850">
        <v>0</v>
      </c>
    </row>
    <row r="80" spans="1:13" ht="14.4" customHeight="1" x14ac:dyDescent="0.3">
      <c r="A80" s="831" t="s">
        <v>1275</v>
      </c>
      <c r="B80" s="832" t="s">
        <v>2536</v>
      </c>
      <c r="C80" s="832" t="s">
        <v>1748</v>
      </c>
      <c r="D80" s="832" t="s">
        <v>1749</v>
      </c>
      <c r="E80" s="832" t="s">
        <v>1240</v>
      </c>
      <c r="F80" s="849"/>
      <c r="G80" s="849"/>
      <c r="H80" s="837">
        <v>0</v>
      </c>
      <c r="I80" s="849">
        <v>6</v>
      </c>
      <c r="J80" s="849">
        <v>395.93999999999994</v>
      </c>
      <c r="K80" s="837">
        <v>1</v>
      </c>
      <c r="L80" s="849">
        <v>6</v>
      </c>
      <c r="M80" s="850">
        <v>395.93999999999994</v>
      </c>
    </row>
    <row r="81" spans="1:13" ht="14.4" customHeight="1" x14ac:dyDescent="0.3">
      <c r="A81" s="831" t="s">
        <v>1275</v>
      </c>
      <c r="B81" s="832" t="s">
        <v>1212</v>
      </c>
      <c r="C81" s="832" t="s">
        <v>1755</v>
      </c>
      <c r="D81" s="832" t="s">
        <v>1214</v>
      </c>
      <c r="E81" s="832" t="s">
        <v>1202</v>
      </c>
      <c r="F81" s="849"/>
      <c r="G81" s="849"/>
      <c r="H81" s="837">
        <v>0</v>
      </c>
      <c r="I81" s="849">
        <v>3</v>
      </c>
      <c r="J81" s="849">
        <v>184.77</v>
      </c>
      <c r="K81" s="837">
        <v>1</v>
      </c>
      <c r="L81" s="849">
        <v>3</v>
      </c>
      <c r="M81" s="850">
        <v>184.77</v>
      </c>
    </row>
    <row r="82" spans="1:13" ht="14.4" customHeight="1" x14ac:dyDescent="0.3">
      <c r="A82" s="831" t="s">
        <v>1275</v>
      </c>
      <c r="B82" s="832" t="s">
        <v>1220</v>
      </c>
      <c r="C82" s="832" t="s">
        <v>1221</v>
      </c>
      <c r="D82" s="832" t="s">
        <v>655</v>
      </c>
      <c r="E82" s="832" t="s">
        <v>1222</v>
      </c>
      <c r="F82" s="849"/>
      <c r="G82" s="849"/>
      <c r="H82" s="837"/>
      <c r="I82" s="849">
        <v>1</v>
      </c>
      <c r="J82" s="849">
        <v>0</v>
      </c>
      <c r="K82" s="837"/>
      <c r="L82" s="849">
        <v>1</v>
      </c>
      <c r="M82" s="850">
        <v>0</v>
      </c>
    </row>
    <row r="83" spans="1:13" ht="14.4" customHeight="1" x14ac:dyDescent="0.3">
      <c r="A83" s="831" t="s">
        <v>1275</v>
      </c>
      <c r="B83" s="832" t="s">
        <v>1220</v>
      </c>
      <c r="C83" s="832" t="s">
        <v>1223</v>
      </c>
      <c r="D83" s="832" t="s">
        <v>655</v>
      </c>
      <c r="E83" s="832" t="s">
        <v>1224</v>
      </c>
      <c r="F83" s="849"/>
      <c r="G83" s="849"/>
      <c r="H83" s="837"/>
      <c r="I83" s="849">
        <v>8</v>
      </c>
      <c r="J83" s="849">
        <v>0</v>
      </c>
      <c r="K83" s="837"/>
      <c r="L83" s="849">
        <v>8</v>
      </c>
      <c r="M83" s="850">
        <v>0</v>
      </c>
    </row>
    <row r="84" spans="1:13" ht="14.4" customHeight="1" x14ac:dyDescent="0.3">
      <c r="A84" s="831" t="s">
        <v>1275</v>
      </c>
      <c r="B84" s="832" t="s">
        <v>1220</v>
      </c>
      <c r="C84" s="832" t="s">
        <v>1225</v>
      </c>
      <c r="D84" s="832" t="s">
        <v>652</v>
      </c>
      <c r="E84" s="832" t="s">
        <v>1226</v>
      </c>
      <c r="F84" s="849"/>
      <c r="G84" s="849"/>
      <c r="H84" s="837"/>
      <c r="I84" s="849">
        <v>4</v>
      </c>
      <c r="J84" s="849">
        <v>0</v>
      </c>
      <c r="K84" s="837"/>
      <c r="L84" s="849">
        <v>4</v>
      </c>
      <c r="M84" s="850">
        <v>0</v>
      </c>
    </row>
    <row r="85" spans="1:13" ht="14.4" customHeight="1" x14ac:dyDescent="0.3">
      <c r="A85" s="831" t="s">
        <v>1275</v>
      </c>
      <c r="B85" s="832" t="s">
        <v>1229</v>
      </c>
      <c r="C85" s="832" t="s">
        <v>1720</v>
      </c>
      <c r="D85" s="832" t="s">
        <v>642</v>
      </c>
      <c r="E85" s="832" t="s">
        <v>1721</v>
      </c>
      <c r="F85" s="849">
        <v>7</v>
      </c>
      <c r="G85" s="849">
        <v>605.5</v>
      </c>
      <c r="H85" s="837">
        <v>1</v>
      </c>
      <c r="I85" s="849"/>
      <c r="J85" s="849"/>
      <c r="K85" s="837">
        <v>0</v>
      </c>
      <c r="L85" s="849">
        <v>7</v>
      </c>
      <c r="M85" s="850">
        <v>605.5</v>
      </c>
    </row>
    <row r="86" spans="1:13" ht="14.4" customHeight="1" x14ac:dyDescent="0.3">
      <c r="A86" s="831" t="s">
        <v>1275</v>
      </c>
      <c r="B86" s="832" t="s">
        <v>1229</v>
      </c>
      <c r="C86" s="832" t="s">
        <v>1438</v>
      </c>
      <c r="D86" s="832" t="s">
        <v>642</v>
      </c>
      <c r="E86" s="832" t="s">
        <v>643</v>
      </c>
      <c r="F86" s="849">
        <v>125</v>
      </c>
      <c r="G86" s="849">
        <v>12975</v>
      </c>
      <c r="H86" s="837">
        <v>1</v>
      </c>
      <c r="I86" s="849"/>
      <c r="J86" s="849"/>
      <c r="K86" s="837">
        <v>0</v>
      </c>
      <c r="L86" s="849">
        <v>125</v>
      </c>
      <c r="M86" s="850">
        <v>12975</v>
      </c>
    </row>
    <row r="87" spans="1:13" ht="14.4" customHeight="1" x14ac:dyDescent="0.3">
      <c r="A87" s="831" t="s">
        <v>1275</v>
      </c>
      <c r="B87" s="832" t="s">
        <v>1229</v>
      </c>
      <c r="C87" s="832" t="s">
        <v>1316</v>
      </c>
      <c r="D87" s="832" t="s">
        <v>642</v>
      </c>
      <c r="E87" s="832" t="s">
        <v>1317</v>
      </c>
      <c r="F87" s="849">
        <v>328</v>
      </c>
      <c r="G87" s="849">
        <v>51069.599999999991</v>
      </c>
      <c r="H87" s="837">
        <v>1</v>
      </c>
      <c r="I87" s="849"/>
      <c r="J87" s="849"/>
      <c r="K87" s="837">
        <v>0</v>
      </c>
      <c r="L87" s="849">
        <v>328</v>
      </c>
      <c r="M87" s="850">
        <v>51069.599999999991</v>
      </c>
    </row>
    <row r="88" spans="1:13" ht="14.4" customHeight="1" x14ac:dyDescent="0.3">
      <c r="A88" s="831" t="s">
        <v>1275</v>
      </c>
      <c r="B88" s="832" t="s">
        <v>1229</v>
      </c>
      <c r="C88" s="832" t="s">
        <v>1576</v>
      </c>
      <c r="D88" s="832" t="s">
        <v>1440</v>
      </c>
      <c r="E88" s="832" t="s">
        <v>643</v>
      </c>
      <c r="F88" s="849"/>
      <c r="G88" s="849"/>
      <c r="H88" s="837">
        <v>0</v>
      </c>
      <c r="I88" s="849">
        <v>25</v>
      </c>
      <c r="J88" s="849">
        <v>2595</v>
      </c>
      <c r="K88" s="837">
        <v>1</v>
      </c>
      <c r="L88" s="849">
        <v>25</v>
      </c>
      <c r="M88" s="850">
        <v>2595</v>
      </c>
    </row>
    <row r="89" spans="1:13" ht="14.4" customHeight="1" x14ac:dyDescent="0.3">
      <c r="A89" s="831" t="s">
        <v>1275</v>
      </c>
      <c r="B89" s="832" t="s">
        <v>1229</v>
      </c>
      <c r="C89" s="832" t="s">
        <v>1232</v>
      </c>
      <c r="D89" s="832" t="s">
        <v>1233</v>
      </c>
      <c r="E89" s="832" t="s">
        <v>643</v>
      </c>
      <c r="F89" s="849">
        <v>32</v>
      </c>
      <c r="G89" s="849">
        <v>3321.6</v>
      </c>
      <c r="H89" s="837">
        <v>1</v>
      </c>
      <c r="I89" s="849"/>
      <c r="J89" s="849"/>
      <c r="K89" s="837">
        <v>0</v>
      </c>
      <c r="L89" s="849">
        <v>32</v>
      </c>
      <c r="M89" s="850">
        <v>3321.6</v>
      </c>
    </row>
    <row r="90" spans="1:13" ht="14.4" customHeight="1" x14ac:dyDescent="0.3">
      <c r="A90" s="831" t="s">
        <v>1275</v>
      </c>
      <c r="B90" s="832" t="s">
        <v>1229</v>
      </c>
      <c r="C90" s="832" t="s">
        <v>1320</v>
      </c>
      <c r="D90" s="832" t="s">
        <v>1321</v>
      </c>
      <c r="E90" s="832" t="s">
        <v>1319</v>
      </c>
      <c r="F90" s="849"/>
      <c r="G90" s="849"/>
      <c r="H90" s="837">
        <v>0</v>
      </c>
      <c r="I90" s="849">
        <v>135</v>
      </c>
      <c r="J90" s="849">
        <v>17516.25</v>
      </c>
      <c r="K90" s="837">
        <v>1</v>
      </c>
      <c r="L90" s="849">
        <v>135</v>
      </c>
      <c r="M90" s="850">
        <v>17516.25</v>
      </c>
    </row>
    <row r="91" spans="1:13" ht="14.4" customHeight="1" x14ac:dyDescent="0.3">
      <c r="A91" s="831" t="s">
        <v>1275</v>
      </c>
      <c r="B91" s="832" t="s">
        <v>1229</v>
      </c>
      <c r="C91" s="832" t="s">
        <v>1318</v>
      </c>
      <c r="D91" s="832" t="s">
        <v>1233</v>
      </c>
      <c r="E91" s="832" t="s">
        <v>1319</v>
      </c>
      <c r="F91" s="849">
        <v>4</v>
      </c>
      <c r="G91" s="849">
        <v>519</v>
      </c>
      <c r="H91" s="837">
        <v>1</v>
      </c>
      <c r="I91" s="849"/>
      <c r="J91" s="849"/>
      <c r="K91" s="837">
        <v>0</v>
      </c>
      <c r="L91" s="849">
        <v>4</v>
      </c>
      <c r="M91" s="850">
        <v>519</v>
      </c>
    </row>
    <row r="92" spans="1:13" ht="14.4" customHeight="1" x14ac:dyDescent="0.3">
      <c r="A92" s="831" t="s">
        <v>1275</v>
      </c>
      <c r="B92" s="832" t="s">
        <v>1229</v>
      </c>
      <c r="C92" s="832" t="s">
        <v>1724</v>
      </c>
      <c r="D92" s="832" t="s">
        <v>1723</v>
      </c>
      <c r="E92" s="832" t="s">
        <v>643</v>
      </c>
      <c r="F92" s="849">
        <v>28</v>
      </c>
      <c r="G92" s="849">
        <v>3685.36</v>
      </c>
      <c r="H92" s="837">
        <v>1</v>
      </c>
      <c r="I92" s="849"/>
      <c r="J92" s="849"/>
      <c r="K92" s="837">
        <v>0</v>
      </c>
      <c r="L92" s="849">
        <v>28</v>
      </c>
      <c r="M92" s="850">
        <v>3685.36</v>
      </c>
    </row>
    <row r="93" spans="1:13" ht="14.4" customHeight="1" x14ac:dyDescent="0.3">
      <c r="A93" s="831" t="s">
        <v>1275</v>
      </c>
      <c r="B93" s="832" t="s">
        <v>1229</v>
      </c>
      <c r="C93" s="832" t="s">
        <v>1722</v>
      </c>
      <c r="D93" s="832" t="s">
        <v>1723</v>
      </c>
      <c r="E93" s="832" t="s">
        <v>1721</v>
      </c>
      <c r="F93" s="849">
        <v>3</v>
      </c>
      <c r="G93" s="849">
        <v>493.56000000000006</v>
      </c>
      <c r="H93" s="837">
        <v>1</v>
      </c>
      <c r="I93" s="849"/>
      <c r="J93" s="849"/>
      <c r="K93" s="837">
        <v>0</v>
      </c>
      <c r="L93" s="849">
        <v>3</v>
      </c>
      <c r="M93" s="850">
        <v>493.56000000000006</v>
      </c>
    </row>
    <row r="94" spans="1:13" ht="14.4" customHeight="1" x14ac:dyDescent="0.3">
      <c r="A94" s="831" t="s">
        <v>1275</v>
      </c>
      <c r="B94" s="832" t="s">
        <v>1229</v>
      </c>
      <c r="C94" s="832" t="s">
        <v>1725</v>
      </c>
      <c r="D94" s="832" t="s">
        <v>1726</v>
      </c>
      <c r="E94" s="832" t="s">
        <v>1317</v>
      </c>
      <c r="F94" s="849">
        <v>21</v>
      </c>
      <c r="G94" s="849">
        <v>3269.7</v>
      </c>
      <c r="H94" s="837">
        <v>1</v>
      </c>
      <c r="I94" s="849"/>
      <c r="J94" s="849"/>
      <c r="K94" s="837">
        <v>0</v>
      </c>
      <c r="L94" s="849">
        <v>21</v>
      </c>
      <c r="M94" s="850">
        <v>3269.7</v>
      </c>
    </row>
    <row r="95" spans="1:13" ht="14.4" customHeight="1" x14ac:dyDescent="0.3">
      <c r="A95" s="831" t="s">
        <v>1275</v>
      </c>
      <c r="B95" s="832" t="s">
        <v>1229</v>
      </c>
      <c r="C95" s="832" t="s">
        <v>1734</v>
      </c>
      <c r="D95" s="832" t="s">
        <v>1723</v>
      </c>
      <c r="E95" s="832" t="s">
        <v>1317</v>
      </c>
      <c r="F95" s="849">
        <v>32</v>
      </c>
      <c r="G95" s="849">
        <v>4982.3999999999996</v>
      </c>
      <c r="H95" s="837">
        <v>1</v>
      </c>
      <c r="I95" s="849"/>
      <c r="J95" s="849"/>
      <c r="K95" s="837">
        <v>0</v>
      </c>
      <c r="L95" s="849">
        <v>32</v>
      </c>
      <c r="M95" s="850">
        <v>4982.3999999999996</v>
      </c>
    </row>
    <row r="96" spans="1:13" ht="14.4" customHeight="1" x14ac:dyDescent="0.3">
      <c r="A96" s="831" t="s">
        <v>1275</v>
      </c>
      <c r="B96" s="832" t="s">
        <v>1229</v>
      </c>
      <c r="C96" s="832" t="s">
        <v>1234</v>
      </c>
      <c r="D96" s="832" t="s">
        <v>642</v>
      </c>
      <c r="E96" s="832" t="s">
        <v>643</v>
      </c>
      <c r="F96" s="849">
        <v>6</v>
      </c>
      <c r="G96" s="849">
        <v>622.79999999999995</v>
      </c>
      <c r="H96" s="837">
        <v>1</v>
      </c>
      <c r="I96" s="849"/>
      <c r="J96" s="849"/>
      <c r="K96" s="837">
        <v>0</v>
      </c>
      <c r="L96" s="849">
        <v>6</v>
      </c>
      <c r="M96" s="850">
        <v>622.79999999999995</v>
      </c>
    </row>
    <row r="97" spans="1:13" ht="14.4" customHeight="1" x14ac:dyDescent="0.3">
      <c r="A97" s="831" t="s">
        <v>1275</v>
      </c>
      <c r="B97" s="832" t="s">
        <v>1229</v>
      </c>
      <c r="C97" s="832" t="s">
        <v>1727</v>
      </c>
      <c r="D97" s="832" t="s">
        <v>1723</v>
      </c>
      <c r="E97" s="832" t="s">
        <v>1317</v>
      </c>
      <c r="F97" s="849">
        <v>50</v>
      </c>
      <c r="G97" s="849">
        <v>7785.0000000000009</v>
      </c>
      <c r="H97" s="837">
        <v>1</v>
      </c>
      <c r="I97" s="849"/>
      <c r="J97" s="849"/>
      <c r="K97" s="837">
        <v>0</v>
      </c>
      <c r="L97" s="849">
        <v>50</v>
      </c>
      <c r="M97" s="850">
        <v>7785.0000000000009</v>
      </c>
    </row>
    <row r="98" spans="1:13" ht="14.4" customHeight="1" x14ac:dyDescent="0.3">
      <c r="A98" s="831" t="s">
        <v>1275</v>
      </c>
      <c r="B98" s="832" t="s">
        <v>1229</v>
      </c>
      <c r="C98" s="832" t="s">
        <v>1323</v>
      </c>
      <c r="D98" s="832" t="s">
        <v>1321</v>
      </c>
      <c r="E98" s="832" t="s">
        <v>1319</v>
      </c>
      <c r="F98" s="849"/>
      <c r="G98" s="849"/>
      <c r="H98" s="837">
        <v>0</v>
      </c>
      <c r="I98" s="849">
        <v>6</v>
      </c>
      <c r="J98" s="849">
        <v>778.5</v>
      </c>
      <c r="K98" s="837">
        <v>1</v>
      </c>
      <c r="L98" s="849">
        <v>6</v>
      </c>
      <c r="M98" s="850">
        <v>778.5</v>
      </c>
    </row>
    <row r="99" spans="1:13" ht="14.4" customHeight="1" x14ac:dyDescent="0.3">
      <c r="A99" s="831" t="s">
        <v>1275</v>
      </c>
      <c r="B99" s="832" t="s">
        <v>1229</v>
      </c>
      <c r="C99" s="832" t="s">
        <v>1439</v>
      </c>
      <c r="D99" s="832" t="s">
        <v>1440</v>
      </c>
      <c r="E99" s="832" t="s">
        <v>643</v>
      </c>
      <c r="F99" s="849"/>
      <c r="G99" s="849"/>
      <c r="H99" s="837">
        <v>0</v>
      </c>
      <c r="I99" s="849">
        <v>10</v>
      </c>
      <c r="J99" s="849">
        <v>1038</v>
      </c>
      <c r="K99" s="837">
        <v>1</v>
      </c>
      <c r="L99" s="849">
        <v>10</v>
      </c>
      <c r="M99" s="850">
        <v>1038</v>
      </c>
    </row>
    <row r="100" spans="1:13" ht="14.4" customHeight="1" x14ac:dyDescent="0.3">
      <c r="A100" s="831" t="s">
        <v>1275</v>
      </c>
      <c r="B100" s="832" t="s">
        <v>1229</v>
      </c>
      <c r="C100" s="832" t="s">
        <v>1728</v>
      </c>
      <c r="D100" s="832" t="s">
        <v>1729</v>
      </c>
      <c r="E100" s="832" t="s">
        <v>1317</v>
      </c>
      <c r="F100" s="849">
        <v>15</v>
      </c>
      <c r="G100" s="849">
        <v>2335.5</v>
      </c>
      <c r="H100" s="837">
        <v>1</v>
      </c>
      <c r="I100" s="849"/>
      <c r="J100" s="849"/>
      <c r="K100" s="837">
        <v>0</v>
      </c>
      <c r="L100" s="849">
        <v>15</v>
      </c>
      <c r="M100" s="850">
        <v>2335.5</v>
      </c>
    </row>
    <row r="101" spans="1:13" ht="14.4" customHeight="1" x14ac:dyDescent="0.3">
      <c r="A101" s="831" t="s">
        <v>1275</v>
      </c>
      <c r="B101" s="832" t="s">
        <v>1229</v>
      </c>
      <c r="C101" s="832" t="s">
        <v>1730</v>
      </c>
      <c r="D101" s="832" t="s">
        <v>1731</v>
      </c>
      <c r="E101" s="832" t="s">
        <v>1319</v>
      </c>
      <c r="F101" s="849">
        <v>2</v>
      </c>
      <c r="G101" s="849">
        <v>259.5</v>
      </c>
      <c r="H101" s="837">
        <v>1</v>
      </c>
      <c r="I101" s="849"/>
      <c r="J101" s="849"/>
      <c r="K101" s="837">
        <v>0</v>
      </c>
      <c r="L101" s="849">
        <v>2</v>
      </c>
      <c r="M101" s="850">
        <v>259.5</v>
      </c>
    </row>
    <row r="102" spans="1:13" ht="14.4" customHeight="1" x14ac:dyDescent="0.3">
      <c r="A102" s="831" t="s">
        <v>1275</v>
      </c>
      <c r="B102" s="832" t="s">
        <v>1229</v>
      </c>
      <c r="C102" s="832" t="s">
        <v>1732</v>
      </c>
      <c r="D102" s="832" t="s">
        <v>1731</v>
      </c>
      <c r="E102" s="832" t="s">
        <v>643</v>
      </c>
      <c r="F102" s="849">
        <v>3</v>
      </c>
      <c r="G102" s="849">
        <v>311.39999999999998</v>
      </c>
      <c r="H102" s="837">
        <v>1</v>
      </c>
      <c r="I102" s="849"/>
      <c r="J102" s="849"/>
      <c r="K102" s="837">
        <v>0</v>
      </c>
      <c r="L102" s="849">
        <v>3</v>
      </c>
      <c r="M102" s="850">
        <v>311.39999999999998</v>
      </c>
    </row>
    <row r="103" spans="1:13" ht="14.4" customHeight="1" x14ac:dyDescent="0.3">
      <c r="A103" s="831" t="s">
        <v>1275</v>
      </c>
      <c r="B103" s="832" t="s">
        <v>1229</v>
      </c>
      <c r="C103" s="832" t="s">
        <v>1733</v>
      </c>
      <c r="D103" s="832" t="s">
        <v>1233</v>
      </c>
      <c r="E103" s="832" t="s">
        <v>643</v>
      </c>
      <c r="F103" s="849">
        <v>10</v>
      </c>
      <c r="G103" s="849">
        <v>1038</v>
      </c>
      <c r="H103" s="837">
        <v>1</v>
      </c>
      <c r="I103" s="849"/>
      <c r="J103" s="849"/>
      <c r="K103" s="837">
        <v>0</v>
      </c>
      <c r="L103" s="849">
        <v>10</v>
      </c>
      <c r="M103" s="850">
        <v>1038</v>
      </c>
    </row>
    <row r="104" spans="1:13" ht="14.4" customHeight="1" x14ac:dyDescent="0.3">
      <c r="A104" s="831" t="s">
        <v>1275</v>
      </c>
      <c r="B104" s="832" t="s">
        <v>1229</v>
      </c>
      <c r="C104" s="832" t="s">
        <v>1735</v>
      </c>
      <c r="D104" s="832" t="s">
        <v>1729</v>
      </c>
      <c r="E104" s="832" t="s">
        <v>643</v>
      </c>
      <c r="F104" s="849">
        <v>5</v>
      </c>
      <c r="G104" s="849">
        <v>658.1</v>
      </c>
      <c r="H104" s="837">
        <v>1</v>
      </c>
      <c r="I104" s="849"/>
      <c r="J104" s="849"/>
      <c r="K104" s="837">
        <v>0</v>
      </c>
      <c r="L104" s="849">
        <v>5</v>
      </c>
      <c r="M104" s="850">
        <v>658.1</v>
      </c>
    </row>
    <row r="105" spans="1:13" ht="14.4" customHeight="1" x14ac:dyDescent="0.3">
      <c r="A105" s="831" t="s">
        <v>1275</v>
      </c>
      <c r="B105" s="832" t="s">
        <v>2537</v>
      </c>
      <c r="C105" s="832" t="s">
        <v>2370</v>
      </c>
      <c r="D105" s="832" t="s">
        <v>2371</v>
      </c>
      <c r="E105" s="832" t="s">
        <v>1575</v>
      </c>
      <c r="F105" s="849"/>
      <c r="G105" s="849"/>
      <c r="H105" s="837">
        <v>0</v>
      </c>
      <c r="I105" s="849">
        <v>1</v>
      </c>
      <c r="J105" s="849">
        <v>201.79</v>
      </c>
      <c r="K105" s="837">
        <v>1</v>
      </c>
      <c r="L105" s="849">
        <v>1</v>
      </c>
      <c r="M105" s="850">
        <v>201.79</v>
      </c>
    </row>
    <row r="106" spans="1:13" ht="14.4" customHeight="1" x14ac:dyDescent="0.3">
      <c r="A106" s="831" t="s">
        <v>1275</v>
      </c>
      <c r="B106" s="832" t="s">
        <v>2531</v>
      </c>
      <c r="C106" s="832" t="s">
        <v>1395</v>
      </c>
      <c r="D106" s="832" t="s">
        <v>1396</v>
      </c>
      <c r="E106" s="832" t="s">
        <v>1397</v>
      </c>
      <c r="F106" s="849"/>
      <c r="G106" s="849"/>
      <c r="H106" s="837">
        <v>0</v>
      </c>
      <c r="I106" s="849">
        <v>16</v>
      </c>
      <c r="J106" s="849">
        <v>2260</v>
      </c>
      <c r="K106" s="837">
        <v>1</v>
      </c>
      <c r="L106" s="849">
        <v>16</v>
      </c>
      <c r="M106" s="850">
        <v>2260</v>
      </c>
    </row>
    <row r="107" spans="1:13" ht="14.4" customHeight="1" x14ac:dyDescent="0.3">
      <c r="A107" s="831" t="s">
        <v>1275</v>
      </c>
      <c r="B107" s="832" t="s">
        <v>1235</v>
      </c>
      <c r="C107" s="832" t="s">
        <v>1236</v>
      </c>
      <c r="D107" s="832" t="s">
        <v>902</v>
      </c>
      <c r="E107" s="832" t="s">
        <v>1237</v>
      </c>
      <c r="F107" s="849"/>
      <c r="G107" s="849"/>
      <c r="H107" s="837">
        <v>0</v>
      </c>
      <c r="I107" s="849">
        <v>1</v>
      </c>
      <c r="J107" s="849">
        <v>63.75</v>
      </c>
      <c r="K107" s="837">
        <v>1</v>
      </c>
      <c r="L107" s="849">
        <v>1</v>
      </c>
      <c r="M107" s="850">
        <v>63.75</v>
      </c>
    </row>
    <row r="108" spans="1:13" ht="14.4" customHeight="1" x14ac:dyDescent="0.3">
      <c r="A108" s="831" t="s">
        <v>1275</v>
      </c>
      <c r="B108" s="832" t="s">
        <v>2532</v>
      </c>
      <c r="C108" s="832" t="s">
        <v>1356</v>
      </c>
      <c r="D108" s="832" t="s">
        <v>1354</v>
      </c>
      <c r="E108" s="832" t="s">
        <v>1357</v>
      </c>
      <c r="F108" s="849"/>
      <c r="G108" s="849"/>
      <c r="H108" s="837">
        <v>0</v>
      </c>
      <c r="I108" s="849">
        <v>1</v>
      </c>
      <c r="J108" s="849">
        <v>97.96</v>
      </c>
      <c r="K108" s="837">
        <v>1</v>
      </c>
      <c r="L108" s="849">
        <v>1</v>
      </c>
      <c r="M108" s="850">
        <v>97.96</v>
      </c>
    </row>
    <row r="109" spans="1:13" ht="14.4" customHeight="1" x14ac:dyDescent="0.3">
      <c r="A109" s="831" t="s">
        <v>1275</v>
      </c>
      <c r="B109" s="832" t="s">
        <v>2532</v>
      </c>
      <c r="C109" s="832" t="s">
        <v>2025</v>
      </c>
      <c r="D109" s="832" t="s">
        <v>1351</v>
      </c>
      <c r="E109" s="832" t="s">
        <v>2026</v>
      </c>
      <c r="F109" s="849">
        <v>1</v>
      </c>
      <c r="G109" s="849">
        <v>230.51</v>
      </c>
      <c r="H109" s="837">
        <v>1</v>
      </c>
      <c r="I109" s="849"/>
      <c r="J109" s="849"/>
      <c r="K109" s="837">
        <v>0</v>
      </c>
      <c r="L109" s="849">
        <v>1</v>
      </c>
      <c r="M109" s="850">
        <v>230.51</v>
      </c>
    </row>
    <row r="110" spans="1:13" ht="14.4" customHeight="1" x14ac:dyDescent="0.3">
      <c r="A110" s="831" t="s">
        <v>1275</v>
      </c>
      <c r="B110" s="832" t="s">
        <v>2538</v>
      </c>
      <c r="C110" s="832" t="s">
        <v>1783</v>
      </c>
      <c r="D110" s="832" t="s">
        <v>1784</v>
      </c>
      <c r="E110" s="832" t="s">
        <v>1785</v>
      </c>
      <c r="F110" s="849"/>
      <c r="G110" s="849"/>
      <c r="H110" s="837">
        <v>0</v>
      </c>
      <c r="I110" s="849">
        <v>11</v>
      </c>
      <c r="J110" s="849">
        <v>4554.7700000000004</v>
      </c>
      <c r="K110" s="837">
        <v>1</v>
      </c>
      <c r="L110" s="849">
        <v>11</v>
      </c>
      <c r="M110" s="850">
        <v>4554.7700000000004</v>
      </c>
    </row>
    <row r="111" spans="1:13" ht="14.4" customHeight="1" x14ac:dyDescent="0.3">
      <c r="A111" s="831" t="s">
        <v>1276</v>
      </c>
      <c r="B111" s="832" t="s">
        <v>2539</v>
      </c>
      <c r="C111" s="832" t="s">
        <v>1795</v>
      </c>
      <c r="D111" s="832" t="s">
        <v>1796</v>
      </c>
      <c r="E111" s="832" t="s">
        <v>1656</v>
      </c>
      <c r="F111" s="849"/>
      <c r="G111" s="849"/>
      <c r="H111" s="837">
        <v>0</v>
      </c>
      <c r="I111" s="849">
        <v>1</v>
      </c>
      <c r="J111" s="849">
        <v>234.07</v>
      </c>
      <c r="K111" s="837">
        <v>1</v>
      </c>
      <c r="L111" s="849">
        <v>1</v>
      </c>
      <c r="M111" s="850">
        <v>234.07</v>
      </c>
    </row>
    <row r="112" spans="1:13" ht="14.4" customHeight="1" x14ac:dyDescent="0.3">
      <c r="A112" s="831" t="s">
        <v>1276</v>
      </c>
      <c r="B112" s="832" t="s">
        <v>1117</v>
      </c>
      <c r="C112" s="832" t="s">
        <v>1814</v>
      </c>
      <c r="D112" s="832" t="s">
        <v>1119</v>
      </c>
      <c r="E112" s="832" t="s">
        <v>1815</v>
      </c>
      <c r="F112" s="849"/>
      <c r="G112" s="849"/>
      <c r="H112" s="837">
        <v>0</v>
      </c>
      <c r="I112" s="849">
        <v>1</v>
      </c>
      <c r="J112" s="849">
        <v>263.68</v>
      </c>
      <c r="K112" s="837">
        <v>1</v>
      </c>
      <c r="L112" s="849">
        <v>1</v>
      </c>
      <c r="M112" s="850">
        <v>263.68</v>
      </c>
    </row>
    <row r="113" spans="1:13" ht="14.4" customHeight="1" x14ac:dyDescent="0.3">
      <c r="A113" s="831" t="s">
        <v>1276</v>
      </c>
      <c r="B113" s="832" t="s">
        <v>1139</v>
      </c>
      <c r="C113" s="832" t="s">
        <v>1421</v>
      </c>
      <c r="D113" s="832" t="s">
        <v>952</v>
      </c>
      <c r="E113" s="832" t="s">
        <v>1422</v>
      </c>
      <c r="F113" s="849"/>
      <c r="G113" s="849"/>
      <c r="H113" s="837">
        <v>0</v>
      </c>
      <c r="I113" s="849">
        <v>12</v>
      </c>
      <c r="J113" s="849">
        <v>1852.3200000000002</v>
      </c>
      <c r="K113" s="837">
        <v>1</v>
      </c>
      <c r="L113" s="849">
        <v>12</v>
      </c>
      <c r="M113" s="850">
        <v>1852.3200000000002</v>
      </c>
    </row>
    <row r="114" spans="1:13" ht="14.4" customHeight="1" x14ac:dyDescent="0.3">
      <c r="A114" s="831" t="s">
        <v>1276</v>
      </c>
      <c r="B114" s="832" t="s">
        <v>1146</v>
      </c>
      <c r="C114" s="832" t="s">
        <v>1147</v>
      </c>
      <c r="D114" s="832" t="s">
        <v>1148</v>
      </c>
      <c r="E114" s="832" t="s">
        <v>1149</v>
      </c>
      <c r="F114" s="849"/>
      <c r="G114" s="849"/>
      <c r="H114" s="837">
        <v>0</v>
      </c>
      <c r="I114" s="849">
        <v>3</v>
      </c>
      <c r="J114" s="849">
        <v>511.56000000000006</v>
      </c>
      <c r="K114" s="837">
        <v>1</v>
      </c>
      <c r="L114" s="849">
        <v>3</v>
      </c>
      <c r="M114" s="850">
        <v>511.56000000000006</v>
      </c>
    </row>
    <row r="115" spans="1:13" ht="14.4" customHeight="1" x14ac:dyDescent="0.3">
      <c r="A115" s="831" t="s">
        <v>1276</v>
      </c>
      <c r="B115" s="832" t="s">
        <v>2530</v>
      </c>
      <c r="C115" s="832" t="s">
        <v>1792</v>
      </c>
      <c r="D115" s="832" t="s">
        <v>1306</v>
      </c>
      <c r="E115" s="832" t="s">
        <v>1793</v>
      </c>
      <c r="F115" s="849"/>
      <c r="G115" s="849"/>
      <c r="H115" s="837">
        <v>0</v>
      </c>
      <c r="I115" s="849">
        <v>1</v>
      </c>
      <c r="J115" s="849">
        <v>425.17</v>
      </c>
      <c r="K115" s="837">
        <v>1</v>
      </c>
      <c r="L115" s="849">
        <v>1</v>
      </c>
      <c r="M115" s="850">
        <v>425.17</v>
      </c>
    </row>
    <row r="116" spans="1:13" ht="14.4" customHeight="1" x14ac:dyDescent="0.3">
      <c r="A116" s="831" t="s">
        <v>1276</v>
      </c>
      <c r="B116" s="832" t="s">
        <v>2540</v>
      </c>
      <c r="C116" s="832" t="s">
        <v>1789</v>
      </c>
      <c r="D116" s="832" t="s">
        <v>1790</v>
      </c>
      <c r="E116" s="832" t="s">
        <v>1791</v>
      </c>
      <c r="F116" s="849"/>
      <c r="G116" s="849"/>
      <c r="H116" s="837">
        <v>0</v>
      </c>
      <c r="I116" s="849">
        <v>4</v>
      </c>
      <c r="J116" s="849">
        <v>290.2</v>
      </c>
      <c r="K116" s="837">
        <v>1</v>
      </c>
      <c r="L116" s="849">
        <v>4</v>
      </c>
      <c r="M116" s="850">
        <v>290.2</v>
      </c>
    </row>
    <row r="117" spans="1:13" ht="14.4" customHeight="1" x14ac:dyDescent="0.3">
      <c r="A117" s="831" t="s">
        <v>1276</v>
      </c>
      <c r="B117" s="832" t="s">
        <v>1220</v>
      </c>
      <c r="C117" s="832" t="s">
        <v>1223</v>
      </c>
      <c r="D117" s="832" t="s">
        <v>655</v>
      </c>
      <c r="E117" s="832" t="s">
        <v>1224</v>
      </c>
      <c r="F117" s="849"/>
      <c r="G117" s="849"/>
      <c r="H117" s="837"/>
      <c r="I117" s="849">
        <v>1</v>
      </c>
      <c r="J117" s="849">
        <v>0</v>
      </c>
      <c r="K117" s="837"/>
      <c r="L117" s="849">
        <v>1</v>
      </c>
      <c r="M117" s="850">
        <v>0</v>
      </c>
    </row>
    <row r="118" spans="1:13" ht="14.4" customHeight="1" x14ac:dyDescent="0.3">
      <c r="A118" s="831" t="s">
        <v>1276</v>
      </c>
      <c r="B118" s="832" t="s">
        <v>1229</v>
      </c>
      <c r="C118" s="832" t="s">
        <v>1438</v>
      </c>
      <c r="D118" s="832" t="s">
        <v>642</v>
      </c>
      <c r="E118" s="832" t="s">
        <v>643</v>
      </c>
      <c r="F118" s="849">
        <v>2</v>
      </c>
      <c r="G118" s="849">
        <v>207.6</v>
      </c>
      <c r="H118" s="837">
        <v>1</v>
      </c>
      <c r="I118" s="849"/>
      <c r="J118" s="849"/>
      <c r="K118" s="837">
        <v>0</v>
      </c>
      <c r="L118" s="849">
        <v>2</v>
      </c>
      <c r="M118" s="850">
        <v>207.6</v>
      </c>
    </row>
    <row r="119" spans="1:13" ht="14.4" customHeight="1" x14ac:dyDescent="0.3">
      <c r="A119" s="831" t="s">
        <v>1276</v>
      </c>
      <c r="B119" s="832" t="s">
        <v>2531</v>
      </c>
      <c r="C119" s="832" t="s">
        <v>1395</v>
      </c>
      <c r="D119" s="832" t="s">
        <v>1396</v>
      </c>
      <c r="E119" s="832" t="s">
        <v>1397</v>
      </c>
      <c r="F119" s="849"/>
      <c r="G119" s="849"/>
      <c r="H119" s="837">
        <v>0</v>
      </c>
      <c r="I119" s="849">
        <v>10</v>
      </c>
      <c r="J119" s="849">
        <v>1412.5</v>
      </c>
      <c r="K119" s="837">
        <v>1</v>
      </c>
      <c r="L119" s="849">
        <v>10</v>
      </c>
      <c r="M119" s="850">
        <v>1412.5</v>
      </c>
    </row>
    <row r="120" spans="1:13" ht="14.4" customHeight="1" x14ac:dyDescent="0.3">
      <c r="A120" s="831" t="s">
        <v>1277</v>
      </c>
      <c r="B120" s="832" t="s">
        <v>1124</v>
      </c>
      <c r="C120" s="832" t="s">
        <v>1125</v>
      </c>
      <c r="D120" s="832" t="s">
        <v>862</v>
      </c>
      <c r="E120" s="832" t="s">
        <v>1126</v>
      </c>
      <c r="F120" s="849"/>
      <c r="G120" s="849"/>
      <c r="H120" s="837">
        <v>0</v>
      </c>
      <c r="I120" s="849">
        <v>5</v>
      </c>
      <c r="J120" s="849">
        <v>66.849999999999994</v>
      </c>
      <c r="K120" s="837">
        <v>1</v>
      </c>
      <c r="L120" s="849">
        <v>5</v>
      </c>
      <c r="M120" s="850">
        <v>66.849999999999994</v>
      </c>
    </row>
    <row r="121" spans="1:13" ht="14.4" customHeight="1" x14ac:dyDescent="0.3">
      <c r="A121" s="831" t="s">
        <v>1277</v>
      </c>
      <c r="B121" s="832" t="s">
        <v>1139</v>
      </c>
      <c r="C121" s="832" t="s">
        <v>1421</v>
      </c>
      <c r="D121" s="832" t="s">
        <v>952</v>
      </c>
      <c r="E121" s="832" t="s">
        <v>1422</v>
      </c>
      <c r="F121" s="849"/>
      <c r="G121" s="849"/>
      <c r="H121" s="837">
        <v>0</v>
      </c>
      <c r="I121" s="849">
        <v>12</v>
      </c>
      <c r="J121" s="849">
        <v>1852.32</v>
      </c>
      <c r="K121" s="837">
        <v>1</v>
      </c>
      <c r="L121" s="849">
        <v>12</v>
      </c>
      <c r="M121" s="850">
        <v>1852.32</v>
      </c>
    </row>
    <row r="122" spans="1:13" ht="14.4" customHeight="1" x14ac:dyDescent="0.3">
      <c r="A122" s="831" t="s">
        <v>1277</v>
      </c>
      <c r="B122" s="832" t="s">
        <v>1139</v>
      </c>
      <c r="C122" s="832" t="s">
        <v>1903</v>
      </c>
      <c r="D122" s="832" t="s">
        <v>1904</v>
      </c>
      <c r="E122" s="832" t="s">
        <v>1905</v>
      </c>
      <c r="F122" s="849"/>
      <c r="G122" s="849"/>
      <c r="H122" s="837">
        <v>0</v>
      </c>
      <c r="I122" s="849">
        <v>1</v>
      </c>
      <c r="J122" s="849">
        <v>80.28</v>
      </c>
      <c r="K122" s="837">
        <v>1</v>
      </c>
      <c r="L122" s="849">
        <v>1</v>
      </c>
      <c r="M122" s="850">
        <v>80.28</v>
      </c>
    </row>
    <row r="123" spans="1:13" ht="14.4" customHeight="1" x14ac:dyDescent="0.3">
      <c r="A123" s="831" t="s">
        <v>1277</v>
      </c>
      <c r="B123" s="832" t="s">
        <v>1139</v>
      </c>
      <c r="C123" s="832" t="s">
        <v>1423</v>
      </c>
      <c r="D123" s="832" t="s">
        <v>1424</v>
      </c>
      <c r="E123" s="832" t="s">
        <v>1425</v>
      </c>
      <c r="F123" s="849"/>
      <c r="G123" s="849"/>
      <c r="H123" s="837">
        <v>0</v>
      </c>
      <c r="I123" s="849">
        <v>1</v>
      </c>
      <c r="J123" s="849">
        <v>75.73</v>
      </c>
      <c r="K123" s="837">
        <v>1</v>
      </c>
      <c r="L123" s="849">
        <v>1</v>
      </c>
      <c r="M123" s="850">
        <v>75.73</v>
      </c>
    </row>
    <row r="124" spans="1:13" ht="14.4" customHeight="1" x14ac:dyDescent="0.3">
      <c r="A124" s="831" t="s">
        <v>1277</v>
      </c>
      <c r="B124" s="832" t="s">
        <v>1146</v>
      </c>
      <c r="C124" s="832" t="s">
        <v>1329</v>
      </c>
      <c r="D124" s="832" t="s">
        <v>1148</v>
      </c>
      <c r="E124" s="832" t="s">
        <v>1327</v>
      </c>
      <c r="F124" s="849"/>
      <c r="G124" s="849"/>
      <c r="H124" s="837">
        <v>0</v>
      </c>
      <c r="I124" s="849">
        <v>2</v>
      </c>
      <c r="J124" s="849">
        <v>170.54</v>
      </c>
      <c r="K124" s="837">
        <v>1</v>
      </c>
      <c r="L124" s="849">
        <v>2</v>
      </c>
      <c r="M124" s="850">
        <v>170.54</v>
      </c>
    </row>
    <row r="125" spans="1:13" ht="14.4" customHeight="1" x14ac:dyDescent="0.3">
      <c r="A125" s="831" t="s">
        <v>1277</v>
      </c>
      <c r="B125" s="832" t="s">
        <v>1146</v>
      </c>
      <c r="C125" s="832" t="s">
        <v>1147</v>
      </c>
      <c r="D125" s="832" t="s">
        <v>1148</v>
      </c>
      <c r="E125" s="832" t="s">
        <v>1149</v>
      </c>
      <c r="F125" s="849"/>
      <c r="G125" s="849"/>
      <c r="H125" s="837">
        <v>0</v>
      </c>
      <c r="I125" s="849">
        <v>6</v>
      </c>
      <c r="J125" s="849">
        <v>1023.1200000000001</v>
      </c>
      <c r="K125" s="837">
        <v>1</v>
      </c>
      <c r="L125" s="849">
        <v>6</v>
      </c>
      <c r="M125" s="850">
        <v>1023.1200000000001</v>
      </c>
    </row>
    <row r="126" spans="1:13" ht="14.4" customHeight="1" x14ac:dyDescent="0.3">
      <c r="A126" s="831" t="s">
        <v>1277</v>
      </c>
      <c r="B126" s="832" t="s">
        <v>1146</v>
      </c>
      <c r="C126" s="832" t="s">
        <v>1912</v>
      </c>
      <c r="D126" s="832" t="s">
        <v>1148</v>
      </c>
      <c r="E126" s="832" t="s">
        <v>1913</v>
      </c>
      <c r="F126" s="849"/>
      <c r="G126" s="849"/>
      <c r="H126" s="837">
        <v>0</v>
      </c>
      <c r="I126" s="849">
        <v>1</v>
      </c>
      <c r="J126" s="849">
        <v>272.83</v>
      </c>
      <c r="K126" s="837">
        <v>1</v>
      </c>
      <c r="L126" s="849">
        <v>1</v>
      </c>
      <c r="M126" s="850">
        <v>272.83</v>
      </c>
    </row>
    <row r="127" spans="1:13" ht="14.4" customHeight="1" x14ac:dyDescent="0.3">
      <c r="A127" s="831" t="s">
        <v>1277</v>
      </c>
      <c r="B127" s="832" t="s">
        <v>1186</v>
      </c>
      <c r="C127" s="832" t="s">
        <v>1187</v>
      </c>
      <c r="D127" s="832" t="s">
        <v>826</v>
      </c>
      <c r="E127" s="832" t="s">
        <v>828</v>
      </c>
      <c r="F127" s="849"/>
      <c r="G127" s="849"/>
      <c r="H127" s="837"/>
      <c r="I127" s="849">
        <v>3</v>
      </c>
      <c r="J127" s="849">
        <v>0</v>
      </c>
      <c r="K127" s="837"/>
      <c r="L127" s="849">
        <v>3</v>
      </c>
      <c r="M127" s="850">
        <v>0</v>
      </c>
    </row>
    <row r="128" spans="1:13" ht="14.4" customHeight="1" x14ac:dyDescent="0.3">
      <c r="A128" s="831" t="s">
        <v>1277</v>
      </c>
      <c r="B128" s="832" t="s">
        <v>1229</v>
      </c>
      <c r="C128" s="832" t="s">
        <v>1316</v>
      </c>
      <c r="D128" s="832" t="s">
        <v>642</v>
      </c>
      <c r="E128" s="832" t="s">
        <v>1317</v>
      </c>
      <c r="F128" s="849">
        <v>4</v>
      </c>
      <c r="G128" s="849">
        <v>622.79999999999995</v>
      </c>
      <c r="H128" s="837">
        <v>1</v>
      </c>
      <c r="I128" s="849"/>
      <c r="J128" s="849"/>
      <c r="K128" s="837">
        <v>0</v>
      </c>
      <c r="L128" s="849">
        <v>4</v>
      </c>
      <c r="M128" s="850">
        <v>622.79999999999995</v>
      </c>
    </row>
    <row r="129" spans="1:13" ht="14.4" customHeight="1" x14ac:dyDescent="0.3">
      <c r="A129" s="831" t="s">
        <v>1277</v>
      </c>
      <c r="B129" s="832" t="s">
        <v>1229</v>
      </c>
      <c r="C129" s="832" t="s">
        <v>1576</v>
      </c>
      <c r="D129" s="832" t="s">
        <v>1440</v>
      </c>
      <c r="E129" s="832" t="s">
        <v>643</v>
      </c>
      <c r="F129" s="849"/>
      <c r="G129" s="849"/>
      <c r="H129" s="837">
        <v>0</v>
      </c>
      <c r="I129" s="849">
        <v>5</v>
      </c>
      <c r="J129" s="849">
        <v>519</v>
      </c>
      <c r="K129" s="837">
        <v>1</v>
      </c>
      <c r="L129" s="849">
        <v>5</v>
      </c>
      <c r="M129" s="850">
        <v>519</v>
      </c>
    </row>
    <row r="130" spans="1:13" ht="14.4" customHeight="1" x14ac:dyDescent="0.3">
      <c r="A130" s="831" t="s">
        <v>1277</v>
      </c>
      <c r="B130" s="832" t="s">
        <v>1229</v>
      </c>
      <c r="C130" s="832" t="s">
        <v>1320</v>
      </c>
      <c r="D130" s="832" t="s">
        <v>1321</v>
      </c>
      <c r="E130" s="832" t="s">
        <v>1319</v>
      </c>
      <c r="F130" s="849"/>
      <c r="G130" s="849"/>
      <c r="H130" s="837">
        <v>0</v>
      </c>
      <c r="I130" s="849">
        <v>11</v>
      </c>
      <c r="J130" s="849">
        <v>1427.25</v>
      </c>
      <c r="K130" s="837">
        <v>1</v>
      </c>
      <c r="L130" s="849">
        <v>11</v>
      </c>
      <c r="M130" s="850">
        <v>1427.25</v>
      </c>
    </row>
    <row r="131" spans="1:13" ht="14.4" customHeight="1" x14ac:dyDescent="0.3">
      <c r="A131" s="831" t="s">
        <v>1277</v>
      </c>
      <c r="B131" s="832" t="s">
        <v>1229</v>
      </c>
      <c r="C131" s="832" t="s">
        <v>1318</v>
      </c>
      <c r="D131" s="832" t="s">
        <v>1233</v>
      </c>
      <c r="E131" s="832" t="s">
        <v>1319</v>
      </c>
      <c r="F131" s="849">
        <v>3</v>
      </c>
      <c r="G131" s="849">
        <v>389.25</v>
      </c>
      <c r="H131" s="837">
        <v>1</v>
      </c>
      <c r="I131" s="849"/>
      <c r="J131" s="849"/>
      <c r="K131" s="837">
        <v>0</v>
      </c>
      <c r="L131" s="849">
        <v>3</v>
      </c>
      <c r="M131" s="850">
        <v>389.25</v>
      </c>
    </row>
    <row r="132" spans="1:13" ht="14.4" customHeight="1" x14ac:dyDescent="0.3">
      <c r="A132" s="831" t="s">
        <v>1277</v>
      </c>
      <c r="B132" s="832" t="s">
        <v>2531</v>
      </c>
      <c r="C132" s="832" t="s">
        <v>1395</v>
      </c>
      <c r="D132" s="832" t="s">
        <v>1396</v>
      </c>
      <c r="E132" s="832" t="s">
        <v>1397</v>
      </c>
      <c r="F132" s="849"/>
      <c r="G132" s="849"/>
      <c r="H132" s="837">
        <v>0</v>
      </c>
      <c r="I132" s="849">
        <v>26</v>
      </c>
      <c r="J132" s="849">
        <v>3672.5</v>
      </c>
      <c r="K132" s="837">
        <v>1</v>
      </c>
      <c r="L132" s="849">
        <v>26</v>
      </c>
      <c r="M132" s="850">
        <v>3672.5</v>
      </c>
    </row>
    <row r="133" spans="1:13" ht="14.4" customHeight="1" x14ac:dyDescent="0.3">
      <c r="A133" s="831" t="s">
        <v>1277</v>
      </c>
      <c r="B133" s="832" t="s">
        <v>2541</v>
      </c>
      <c r="C133" s="832" t="s">
        <v>2249</v>
      </c>
      <c r="D133" s="832" t="s">
        <v>2250</v>
      </c>
      <c r="E133" s="832" t="s">
        <v>2251</v>
      </c>
      <c r="F133" s="849"/>
      <c r="G133" s="849"/>
      <c r="H133" s="837"/>
      <c r="I133" s="849">
        <v>1</v>
      </c>
      <c r="J133" s="849">
        <v>0</v>
      </c>
      <c r="K133" s="837"/>
      <c r="L133" s="849">
        <v>1</v>
      </c>
      <c r="M133" s="850">
        <v>0</v>
      </c>
    </row>
    <row r="134" spans="1:13" ht="14.4" customHeight="1" x14ac:dyDescent="0.3">
      <c r="A134" s="831" t="s">
        <v>1277</v>
      </c>
      <c r="B134" s="832" t="s">
        <v>1238</v>
      </c>
      <c r="C134" s="832" t="s">
        <v>2221</v>
      </c>
      <c r="D134" s="832" t="s">
        <v>922</v>
      </c>
      <c r="E134" s="832" t="s">
        <v>2222</v>
      </c>
      <c r="F134" s="849"/>
      <c r="G134" s="849"/>
      <c r="H134" s="837">
        <v>0</v>
      </c>
      <c r="I134" s="849">
        <v>1</v>
      </c>
      <c r="J134" s="849">
        <v>117.55</v>
      </c>
      <c r="K134" s="837">
        <v>1</v>
      </c>
      <c r="L134" s="849">
        <v>1</v>
      </c>
      <c r="M134" s="850">
        <v>117.55</v>
      </c>
    </row>
    <row r="135" spans="1:13" ht="14.4" customHeight="1" x14ac:dyDescent="0.3">
      <c r="A135" s="831" t="s">
        <v>1277</v>
      </c>
      <c r="B135" s="832" t="s">
        <v>1238</v>
      </c>
      <c r="C135" s="832" t="s">
        <v>1239</v>
      </c>
      <c r="D135" s="832" t="s">
        <v>922</v>
      </c>
      <c r="E135" s="832" t="s">
        <v>1240</v>
      </c>
      <c r="F135" s="849"/>
      <c r="G135" s="849"/>
      <c r="H135" s="837">
        <v>0</v>
      </c>
      <c r="I135" s="849">
        <v>2</v>
      </c>
      <c r="J135" s="849">
        <v>117.54</v>
      </c>
      <c r="K135" s="837">
        <v>1</v>
      </c>
      <c r="L135" s="849">
        <v>2</v>
      </c>
      <c r="M135" s="850">
        <v>117.54</v>
      </c>
    </row>
    <row r="136" spans="1:13" ht="14.4" customHeight="1" x14ac:dyDescent="0.3">
      <c r="A136" s="831" t="s">
        <v>1277</v>
      </c>
      <c r="B136" s="832" t="s">
        <v>2532</v>
      </c>
      <c r="C136" s="832" t="s">
        <v>1918</v>
      </c>
      <c r="D136" s="832" t="s">
        <v>1351</v>
      </c>
      <c r="E136" s="832" t="s">
        <v>1349</v>
      </c>
      <c r="F136" s="849">
        <v>1</v>
      </c>
      <c r="G136" s="849">
        <v>176.32</v>
      </c>
      <c r="H136" s="837">
        <v>1</v>
      </c>
      <c r="I136" s="849"/>
      <c r="J136" s="849"/>
      <c r="K136" s="837">
        <v>0</v>
      </c>
      <c r="L136" s="849">
        <v>1</v>
      </c>
      <c r="M136" s="850">
        <v>176.32</v>
      </c>
    </row>
    <row r="137" spans="1:13" ht="14.4" customHeight="1" x14ac:dyDescent="0.3">
      <c r="A137" s="831" t="s">
        <v>1277</v>
      </c>
      <c r="B137" s="832" t="s">
        <v>2532</v>
      </c>
      <c r="C137" s="832" t="s">
        <v>1454</v>
      </c>
      <c r="D137" s="832" t="s">
        <v>1354</v>
      </c>
      <c r="E137" s="832" t="s">
        <v>1455</v>
      </c>
      <c r="F137" s="849"/>
      <c r="G137" s="849"/>
      <c r="H137" s="837">
        <v>0</v>
      </c>
      <c r="I137" s="849">
        <v>4</v>
      </c>
      <c r="J137" s="849">
        <v>705.28</v>
      </c>
      <c r="K137" s="837">
        <v>1</v>
      </c>
      <c r="L137" s="849">
        <v>4</v>
      </c>
      <c r="M137" s="850">
        <v>705.28</v>
      </c>
    </row>
    <row r="138" spans="1:13" ht="14.4" customHeight="1" x14ac:dyDescent="0.3">
      <c r="A138" s="831" t="s">
        <v>1277</v>
      </c>
      <c r="B138" s="832" t="s">
        <v>2532</v>
      </c>
      <c r="C138" s="832" t="s">
        <v>1353</v>
      </c>
      <c r="D138" s="832" t="s">
        <v>1354</v>
      </c>
      <c r="E138" s="832" t="s">
        <v>1355</v>
      </c>
      <c r="F138" s="849"/>
      <c r="G138" s="849"/>
      <c r="H138" s="837">
        <v>0</v>
      </c>
      <c r="I138" s="849">
        <v>3</v>
      </c>
      <c r="J138" s="849">
        <v>176.31</v>
      </c>
      <c r="K138" s="837">
        <v>1</v>
      </c>
      <c r="L138" s="849">
        <v>3</v>
      </c>
      <c r="M138" s="850">
        <v>176.31</v>
      </c>
    </row>
    <row r="139" spans="1:13" ht="14.4" customHeight="1" x14ac:dyDescent="0.3">
      <c r="A139" s="831" t="s">
        <v>1277</v>
      </c>
      <c r="B139" s="832" t="s">
        <v>2532</v>
      </c>
      <c r="C139" s="832" t="s">
        <v>1356</v>
      </c>
      <c r="D139" s="832" t="s">
        <v>1354</v>
      </c>
      <c r="E139" s="832" t="s">
        <v>1357</v>
      </c>
      <c r="F139" s="849"/>
      <c r="G139" s="849"/>
      <c r="H139" s="837">
        <v>0</v>
      </c>
      <c r="I139" s="849">
        <v>1</v>
      </c>
      <c r="J139" s="849">
        <v>97.96</v>
      </c>
      <c r="K139" s="837">
        <v>1</v>
      </c>
      <c r="L139" s="849">
        <v>1</v>
      </c>
      <c r="M139" s="850">
        <v>97.96</v>
      </c>
    </row>
    <row r="140" spans="1:13" ht="14.4" customHeight="1" x14ac:dyDescent="0.3">
      <c r="A140" s="831" t="s">
        <v>1278</v>
      </c>
      <c r="B140" s="832" t="s">
        <v>1139</v>
      </c>
      <c r="C140" s="832" t="s">
        <v>1421</v>
      </c>
      <c r="D140" s="832" t="s">
        <v>952</v>
      </c>
      <c r="E140" s="832" t="s">
        <v>1422</v>
      </c>
      <c r="F140" s="849"/>
      <c r="G140" s="849"/>
      <c r="H140" s="837">
        <v>0</v>
      </c>
      <c r="I140" s="849">
        <v>3</v>
      </c>
      <c r="J140" s="849">
        <v>463.08000000000004</v>
      </c>
      <c r="K140" s="837">
        <v>1</v>
      </c>
      <c r="L140" s="849">
        <v>3</v>
      </c>
      <c r="M140" s="850">
        <v>463.08000000000004</v>
      </c>
    </row>
    <row r="141" spans="1:13" ht="14.4" customHeight="1" x14ac:dyDescent="0.3">
      <c r="A141" s="831" t="s">
        <v>1278</v>
      </c>
      <c r="B141" s="832" t="s">
        <v>1146</v>
      </c>
      <c r="C141" s="832" t="s">
        <v>1826</v>
      </c>
      <c r="D141" s="832" t="s">
        <v>1582</v>
      </c>
      <c r="E141" s="832" t="s">
        <v>1149</v>
      </c>
      <c r="F141" s="849">
        <v>4</v>
      </c>
      <c r="G141" s="849">
        <v>682.08</v>
      </c>
      <c r="H141" s="837">
        <v>1</v>
      </c>
      <c r="I141" s="849"/>
      <c r="J141" s="849"/>
      <c r="K141" s="837">
        <v>0</v>
      </c>
      <c r="L141" s="849">
        <v>4</v>
      </c>
      <c r="M141" s="850">
        <v>682.08</v>
      </c>
    </row>
    <row r="142" spans="1:13" ht="14.4" customHeight="1" x14ac:dyDescent="0.3">
      <c r="A142" s="831" t="s">
        <v>1278</v>
      </c>
      <c r="B142" s="832" t="s">
        <v>1146</v>
      </c>
      <c r="C142" s="832" t="s">
        <v>1829</v>
      </c>
      <c r="D142" s="832" t="s">
        <v>1582</v>
      </c>
      <c r="E142" s="832" t="s">
        <v>1149</v>
      </c>
      <c r="F142" s="849">
        <v>1</v>
      </c>
      <c r="G142" s="849">
        <v>170.52</v>
      </c>
      <c r="H142" s="837">
        <v>1</v>
      </c>
      <c r="I142" s="849"/>
      <c r="J142" s="849"/>
      <c r="K142" s="837">
        <v>0</v>
      </c>
      <c r="L142" s="849">
        <v>1</v>
      </c>
      <c r="M142" s="850">
        <v>170.52</v>
      </c>
    </row>
    <row r="143" spans="1:13" ht="14.4" customHeight="1" x14ac:dyDescent="0.3">
      <c r="A143" s="831" t="s">
        <v>1278</v>
      </c>
      <c r="B143" s="832" t="s">
        <v>2530</v>
      </c>
      <c r="C143" s="832" t="s">
        <v>1305</v>
      </c>
      <c r="D143" s="832" t="s">
        <v>1306</v>
      </c>
      <c r="E143" s="832" t="s">
        <v>1307</v>
      </c>
      <c r="F143" s="849"/>
      <c r="G143" s="849"/>
      <c r="H143" s="837">
        <v>0</v>
      </c>
      <c r="I143" s="849">
        <v>12</v>
      </c>
      <c r="J143" s="849">
        <v>1436.4</v>
      </c>
      <c r="K143" s="837">
        <v>1</v>
      </c>
      <c r="L143" s="849">
        <v>12</v>
      </c>
      <c r="M143" s="850">
        <v>1436.4</v>
      </c>
    </row>
    <row r="144" spans="1:13" ht="14.4" customHeight="1" x14ac:dyDescent="0.3">
      <c r="A144" s="831" t="s">
        <v>1278</v>
      </c>
      <c r="B144" s="832" t="s">
        <v>2530</v>
      </c>
      <c r="C144" s="832" t="s">
        <v>1792</v>
      </c>
      <c r="D144" s="832" t="s">
        <v>1306</v>
      </c>
      <c r="E144" s="832" t="s">
        <v>1793</v>
      </c>
      <c r="F144" s="849"/>
      <c r="G144" s="849"/>
      <c r="H144" s="837">
        <v>0</v>
      </c>
      <c r="I144" s="849">
        <v>1</v>
      </c>
      <c r="J144" s="849">
        <v>425.17</v>
      </c>
      <c r="K144" s="837">
        <v>1</v>
      </c>
      <c r="L144" s="849">
        <v>1</v>
      </c>
      <c r="M144" s="850">
        <v>425.17</v>
      </c>
    </row>
    <row r="145" spans="1:13" ht="14.4" customHeight="1" x14ac:dyDescent="0.3">
      <c r="A145" s="831" t="s">
        <v>1278</v>
      </c>
      <c r="B145" s="832" t="s">
        <v>1229</v>
      </c>
      <c r="C145" s="832" t="s">
        <v>1323</v>
      </c>
      <c r="D145" s="832" t="s">
        <v>1321</v>
      </c>
      <c r="E145" s="832" t="s">
        <v>1319</v>
      </c>
      <c r="F145" s="849"/>
      <c r="G145" s="849"/>
      <c r="H145" s="837">
        <v>0</v>
      </c>
      <c r="I145" s="849">
        <v>1</v>
      </c>
      <c r="J145" s="849">
        <v>129.75</v>
      </c>
      <c r="K145" s="837">
        <v>1</v>
      </c>
      <c r="L145" s="849">
        <v>1</v>
      </c>
      <c r="M145" s="850">
        <v>129.75</v>
      </c>
    </row>
    <row r="146" spans="1:13" ht="14.4" customHeight="1" x14ac:dyDescent="0.3">
      <c r="A146" s="831" t="s">
        <v>1278</v>
      </c>
      <c r="B146" s="832" t="s">
        <v>2531</v>
      </c>
      <c r="C146" s="832" t="s">
        <v>1848</v>
      </c>
      <c r="D146" s="832" t="s">
        <v>1849</v>
      </c>
      <c r="E146" s="832" t="s">
        <v>1850</v>
      </c>
      <c r="F146" s="849">
        <v>14</v>
      </c>
      <c r="G146" s="849">
        <v>1977.5</v>
      </c>
      <c r="H146" s="837">
        <v>1</v>
      </c>
      <c r="I146" s="849"/>
      <c r="J146" s="849"/>
      <c r="K146" s="837">
        <v>0</v>
      </c>
      <c r="L146" s="849">
        <v>14</v>
      </c>
      <c r="M146" s="850">
        <v>1977.5</v>
      </c>
    </row>
    <row r="147" spans="1:13" ht="14.4" customHeight="1" x14ac:dyDescent="0.3">
      <c r="A147" s="831" t="s">
        <v>1278</v>
      </c>
      <c r="B147" s="832" t="s">
        <v>2531</v>
      </c>
      <c r="C147" s="832" t="s">
        <v>1395</v>
      </c>
      <c r="D147" s="832" t="s">
        <v>1396</v>
      </c>
      <c r="E147" s="832" t="s">
        <v>1397</v>
      </c>
      <c r="F147" s="849"/>
      <c r="G147" s="849"/>
      <c r="H147" s="837">
        <v>0</v>
      </c>
      <c r="I147" s="849">
        <v>31</v>
      </c>
      <c r="J147" s="849">
        <v>4378.75</v>
      </c>
      <c r="K147" s="837">
        <v>1</v>
      </c>
      <c r="L147" s="849">
        <v>31</v>
      </c>
      <c r="M147" s="850">
        <v>4378.75</v>
      </c>
    </row>
    <row r="148" spans="1:13" ht="14.4" customHeight="1" x14ac:dyDescent="0.3">
      <c r="A148" s="831" t="s">
        <v>1278</v>
      </c>
      <c r="B148" s="832" t="s">
        <v>2531</v>
      </c>
      <c r="C148" s="832" t="s">
        <v>1851</v>
      </c>
      <c r="D148" s="832" t="s">
        <v>1852</v>
      </c>
      <c r="E148" s="832" t="s">
        <v>1853</v>
      </c>
      <c r="F148" s="849">
        <v>3</v>
      </c>
      <c r="G148" s="849">
        <v>423.75</v>
      </c>
      <c r="H148" s="837">
        <v>1</v>
      </c>
      <c r="I148" s="849"/>
      <c r="J148" s="849"/>
      <c r="K148" s="837">
        <v>0</v>
      </c>
      <c r="L148" s="849">
        <v>3</v>
      </c>
      <c r="M148" s="850">
        <v>423.75</v>
      </c>
    </row>
    <row r="149" spans="1:13" ht="14.4" customHeight="1" x14ac:dyDescent="0.3">
      <c r="A149" s="831" t="s">
        <v>1278</v>
      </c>
      <c r="B149" s="832" t="s">
        <v>1238</v>
      </c>
      <c r="C149" s="832" t="s">
        <v>1830</v>
      </c>
      <c r="D149" s="832" t="s">
        <v>1831</v>
      </c>
      <c r="E149" s="832" t="s">
        <v>1653</v>
      </c>
      <c r="F149" s="849">
        <v>1</v>
      </c>
      <c r="G149" s="849">
        <v>0</v>
      </c>
      <c r="H149" s="837"/>
      <c r="I149" s="849"/>
      <c r="J149" s="849"/>
      <c r="K149" s="837"/>
      <c r="L149" s="849">
        <v>1</v>
      </c>
      <c r="M149" s="850">
        <v>0</v>
      </c>
    </row>
    <row r="150" spans="1:13" ht="14.4" customHeight="1" x14ac:dyDescent="0.3">
      <c r="A150" s="831" t="s">
        <v>1278</v>
      </c>
      <c r="B150" s="832" t="s">
        <v>2532</v>
      </c>
      <c r="C150" s="832" t="s">
        <v>1348</v>
      </c>
      <c r="D150" s="832" t="s">
        <v>1344</v>
      </c>
      <c r="E150" s="832" t="s">
        <v>1349</v>
      </c>
      <c r="F150" s="849">
        <v>1</v>
      </c>
      <c r="G150" s="849">
        <v>176.32</v>
      </c>
      <c r="H150" s="837">
        <v>1</v>
      </c>
      <c r="I150" s="849"/>
      <c r="J150" s="849"/>
      <c r="K150" s="837">
        <v>0</v>
      </c>
      <c r="L150" s="849">
        <v>1</v>
      </c>
      <c r="M150" s="850">
        <v>176.32</v>
      </c>
    </row>
    <row r="151" spans="1:13" ht="14.4" customHeight="1" x14ac:dyDescent="0.3">
      <c r="A151" s="831" t="s">
        <v>1279</v>
      </c>
      <c r="B151" s="832" t="s">
        <v>1110</v>
      </c>
      <c r="C151" s="832" t="s">
        <v>1880</v>
      </c>
      <c r="D151" s="832" t="s">
        <v>1881</v>
      </c>
      <c r="E151" s="832" t="s">
        <v>1882</v>
      </c>
      <c r="F151" s="849"/>
      <c r="G151" s="849"/>
      <c r="H151" s="837">
        <v>0</v>
      </c>
      <c r="I151" s="849">
        <v>1</v>
      </c>
      <c r="J151" s="849">
        <v>234.07</v>
      </c>
      <c r="K151" s="837">
        <v>1</v>
      </c>
      <c r="L151" s="849">
        <v>1</v>
      </c>
      <c r="M151" s="850">
        <v>234.07</v>
      </c>
    </row>
    <row r="152" spans="1:13" ht="14.4" customHeight="1" x14ac:dyDescent="0.3">
      <c r="A152" s="831" t="s">
        <v>1279</v>
      </c>
      <c r="B152" s="832" t="s">
        <v>2539</v>
      </c>
      <c r="C152" s="832" t="s">
        <v>1870</v>
      </c>
      <c r="D152" s="832" t="s">
        <v>1871</v>
      </c>
      <c r="E152" s="832" t="s">
        <v>1349</v>
      </c>
      <c r="F152" s="849">
        <v>1</v>
      </c>
      <c r="G152" s="849">
        <v>105.32</v>
      </c>
      <c r="H152" s="837">
        <v>1</v>
      </c>
      <c r="I152" s="849"/>
      <c r="J152" s="849"/>
      <c r="K152" s="837">
        <v>0</v>
      </c>
      <c r="L152" s="849">
        <v>1</v>
      </c>
      <c r="M152" s="850">
        <v>105.32</v>
      </c>
    </row>
    <row r="153" spans="1:13" ht="14.4" customHeight="1" x14ac:dyDescent="0.3">
      <c r="A153" s="831" t="s">
        <v>1279</v>
      </c>
      <c r="B153" s="832" t="s">
        <v>2542</v>
      </c>
      <c r="C153" s="832" t="s">
        <v>1888</v>
      </c>
      <c r="D153" s="832" t="s">
        <v>1889</v>
      </c>
      <c r="E153" s="832" t="s">
        <v>1890</v>
      </c>
      <c r="F153" s="849">
        <v>1</v>
      </c>
      <c r="G153" s="849">
        <v>143.09</v>
      </c>
      <c r="H153" s="837">
        <v>1</v>
      </c>
      <c r="I153" s="849"/>
      <c r="J153" s="849"/>
      <c r="K153" s="837">
        <v>0</v>
      </c>
      <c r="L153" s="849">
        <v>1</v>
      </c>
      <c r="M153" s="850">
        <v>143.09</v>
      </c>
    </row>
    <row r="154" spans="1:13" ht="14.4" customHeight="1" x14ac:dyDescent="0.3">
      <c r="A154" s="831" t="s">
        <v>1279</v>
      </c>
      <c r="B154" s="832" t="s">
        <v>1139</v>
      </c>
      <c r="C154" s="832" t="s">
        <v>1421</v>
      </c>
      <c r="D154" s="832" t="s">
        <v>952</v>
      </c>
      <c r="E154" s="832" t="s">
        <v>1422</v>
      </c>
      <c r="F154" s="849"/>
      <c r="G154" s="849"/>
      <c r="H154" s="837">
        <v>0</v>
      </c>
      <c r="I154" s="849">
        <v>8</v>
      </c>
      <c r="J154" s="849">
        <v>1234.8800000000001</v>
      </c>
      <c r="K154" s="837">
        <v>1</v>
      </c>
      <c r="L154" s="849">
        <v>8</v>
      </c>
      <c r="M154" s="850">
        <v>1234.8800000000001</v>
      </c>
    </row>
    <row r="155" spans="1:13" ht="14.4" customHeight="1" x14ac:dyDescent="0.3">
      <c r="A155" s="831" t="s">
        <v>1279</v>
      </c>
      <c r="B155" s="832" t="s">
        <v>1139</v>
      </c>
      <c r="C155" s="832" t="s">
        <v>1903</v>
      </c>
      <c r="D155" s="832" t="s">
        <v>1904</v>
      </c>
      <c r="E155" s="832" t="s">
        <v>1905</v>
      </c>
      <c r="F155" s="849"/>
      <c r="G155" s="849"/>
      <c r="H155" s="837">
        <v>0</v>
      </c>
      <c r="I155" s="849">
        <v>1</v>
      </c>
      <c r="J155" s="849">
        <v>80.28</v>
      </c>
      <c r="K155" s="837">
        <v>1</v>
      </c>
      <c r="L155" s="849">
        <v>1</v>
      </c>
      <c r="M155" s="850">
        <v>80.28</v>
      </c>
    </row>
    <row r="156" spans="1:13" ht="14.4" customHeight="1" x14ac:dyDescent="0.3">
      <c r="A156" s="831" t="s">
        <v>1279</v>
      </c>
      <c r="B156" s="832" t="s">
        <v>1139</v>
      </c>
      <c r="C156" s="832" t="s">
        <v>1423</v>
      </c>
      <c r="D156" s="832" t="s">
        <v>1424</v>
      </c>
      <c r="E156" s="832" t="s">
        <v>1425</v>
      </c>
      <c r="F156" s="849"/>
      <c r="G156" s="849"/>
      <c r="H156" s="837">
        <v>0</v>
      </c>
      <c r="I156" s="849">
        <v>1</v>
      </c>
      <c r="J156" s="849">
        <v>75.73</v>
      </c>
      <c r="K156" s="837">
        <v>1</v>
      </c>
      <c r="L156" s="849">
        <v>1</v>
      </c>
      <c r="M156" s="850">
        <v>75.73</v>
      </c>
    </row>
    <row r="157" spans="1:13" ht="14.4" customHeight="1" x14ac:dyDescent="0.3">
      <c r="A157" s="831" t="s">
        <v>1279</v>
      </c>
      <c r="B157" s="832" t="s">
        <v>2543</v>
      </c>
      <c r="C157" s="832" t="s">
        <v>1873</v>
      </c>
      <c r="D157" s="832" t="s">
        <v>1874</v>
      </c>
      <c r="E157" s="832" t="s">
        <v>1875</v>
      </c>
      <c r="F157" s="849"/>
      <c r="G157" s="849"/>
      <c r="H157" s="837">
        <v>0</v>
      </c>
      <c r="I157" s="849">
        <v>1</v>
      </c>
      <c r="J157" s="849">
        <v>366.31</v>
      </c>
      <c r="K157" s="837">
        <v>1</v>
      </c>
      <c r="L157" s="849">
        <v>1</v>
      </c>
      <c r="M157" s="850">
        <v>366.31</v>
      </c>
    </row>
    <row r="158" spans="1:13" ht="14.4" customHeight="1" x14ac:dyDescent="0.3">
      <c r="A158" s="831" t="s">
        <v>1279</v>
      </c>
      <c r="B158" s="832" t="s">
        <v>1220</v>
      </c>
      <c r="C158" s="832" t="s">
        <v>1223</v>
      </c>
      <c r="D158" s="832" t="s">
        <v>655</v>
      </c>
      <c r="E158" s="832" t="s">
        <v>1224</v>
      </c>
      <c r="F158" s="849"/>
      <c r="G158" s="849"/>
      <c r="H158" s="837"/>
      <c r="I158" s="849">
        <v>4</v>
      </c>
      <c r="J158" s="849">
        <v>0</v>
      </c>
      <c r="K158" s="837"/>
      <c r="L158" s="849">
        <v>4</v>
      </c>
      <c r="M158" s="850">
        <v>0</v>
      </c>
    </row>
    <row r="159" spans="1:13" ht="14.4" customHeight="1" x14ac:dyDescent="0.3">
      <c r="A159" s="831" t="s">
        <v>1279</v>
      </c>
      <c r="B159" s="832" t="s">
        <v>1229</v>
      </c>
      <c r="C159" s="832" t="s">
        <v>1438</v>
      </c>
      <c r="D159" s="832" t="s">
        <v>642</v>
      </c>
      <c r="E159" s="832" t="s">
        <v>643</v>
      </c>
      <c r="F159" s="849">
        <v>1</v>
      </c>
      <c r="G159" s="849">
        <v>103.8</v>
      </c>
      <c r="H159" s="837">
        <v>1</v>
      </c>
      <c r="I159" s="849"/>
      <c r="J159" s="849"/>
      <c r="K159" s="837">
        <v>0</v>
      </c>
      <c r="L159" s="849">
        <v>1</v>
      </c>
      <c r="M159" s="850">
        <v>103.8</v>
      </c>
    </row>
    <row r="160" spans="1:13" ht="14.4" customHeight="1" x14ac:dyDescent="0.3">
      <c r="A160" s="831" t="s">
        <v>1279</v>
      </c>
      <c r="B160" s="832" t="s">
        <v>1229</v>
      </c>
      <c r="C160" s="832" t="s">
        <v>1316</v>
      </c>
      <c r="D160" s="832" t="s">
        <v>642</v>
      </c>
      <c r="E160" s="832" t="s">
        <v>1317</v>
      </c>
      <c r="F160" s="849">
        <v>4</v>
      </c>
      <c r="G160" s="849">
        <v>622.79999999999995</v>
      </c>
      <c r="H160" s="837">
        <v>1</v>
      </c>
      <c r="I160" s="849"/>
      <c r="J160" s="849"/>
      <c r="K160" s="837">
        <v>0</v>
      </c>
      <c r="L160" s="849">
        <v>4</v>
      </c>
      <c r="M160" s="850">
        <v>622.79999999999995</v>
      </c>
    </row>
    <row r="161" spans="1:13" ht="14.4" customHeight="1" x14ac:dyDescent="0.3">
      <c r="A161" s="831" t="s">
        <v>1279</v>
      </c>
      <c r="B161" s="832" t="s">
        <v>1229</v>
      </c>
      <c r="C161" s="832" t="s">
        <v>1576</v>
      </c>
      <c r="D161" s="832" t="s">
        <v>1440</v>
      </c>
      <c r="E161" s="832" t="s">
        <v>643</v>
      </c>
      <c r="F161" s="849"/>
      <c r="G161" s="849"/>
      <c r="H161" s="837">
        <v>0</v>
      </c>
      <c r="I161" s="849">
        <v>3</v>
      </c>
      <c r="J161" s="849">
        <v>311.39999999999998</v>
      </c>
      <c r="K161" s="837">
        <v>1</v>
      </c>
      <c r="L161" s="849">
        <v>3</v>
      </c>
      <c r="M161" s="850">
        <v>311.39999999999998</v>
      </c>
    </row>
    <row r="162" spans="1:13" ht="14.4" customHeight="1" x14ac:dyDescent="0.3">
      <c r="A162" s="831" t="s">
        <v>1279</v>
      </c>
      <c r="B162" s="832" t="s">
        <v>1229</v>
      </c>
      <c r="C162" s="832" t="s">
        <v>1320</v>
      </c>
      <c r="D162" s="832" t="s">
        <v>1321</v>
      </c>
      <c r="E162" s="832" t="s">
        <v>1319</v>
      </c>
      <c r="F162" s="849"/>
      <c r="G162" s="849"/>
      <c r="H162" s="837">
        <v>0</v>
      </c>
      <c r="I162" s="849">
        <v>3</v>
      </c>
      <c r="J162" s="849">
        <v>389.25</v>
      </c>
      <c r="K162" s="837">
        <v>1</v>
      </c>
      <c r="L162" s="849">
        <v>3</v>
      </c>
      <c r="M162" s="850">
        <v>389.25</v>
      </c>
    </row>
    <row r="163" spans="1:13" ht="14.4" customHeight="1" x14ac:dyDescent="0.3">
      <c r="A163" s="831" t="s">
        <v>1279</v>
      </c>
      <c r="B163" s="832" t="s">
        <v>2531</v>
      </c>
      <c r="C163" s="832" t="s">
        <v>1395</v>
      </c>
      <c r="D163" s="832" t="s">
        <v>1396</v>
      </c>
      <c r="E163" s="832" t="s">
        <v>1397</v>
      </c>
      <c r="F163" s="849"/>
      <c r="G163" s="849"/>
      <c r="H163" s="837">
        <v>0</v>
      </c>
      <c r="I163" s="849">
        <v>80</v>
      </c>
      <c r="J163" s="849">
        <v>11300</v>
      </c>
      <c r="K163" s="837">
        <v>1</v>
      </c>
      <c r="L163" s="849">
        <v>80</v>
      </c>
      <c r="M163" s="850">
        <v>11300</v>
      </c>
    </row>
    <row r="164" spans="1:13" ht="14.4" customHeight="1" x14ac:dyDescent="0.3">
      <c r="A164" s="831" t="s">
        <v>1279</v>
      </c>
      <c r="B164" s="832" t="s">
        <v>1241</v>
      </c>
      <c r="C164" s="832" t="s">
        <v>1878</v>
      </c>
      <c r="D164" s="832" t="s">
        <v>721</v>
      </c>
      <c r="E164" s="832" t="s">
        <v>1222</v>
      </c>
      <c r="F164" s="849"/>
      <c r="G164" s="849"/>
      <c r="H164" s="837">
        <v>0</v>
      </c>
      <c r="I164" s="849">
        <v>1</v>
      </c>
      <c r="J164" s="849">
        <v>58.77</v>
      </c>
      <c r="K164" s="837">
        <v>1</v>
      </c>
      <c r="L164" s="849">
        <v>1</v>
      </c>
      <c r="M164" s="850">
        <v>58.77</v>
      </c>
    </row>
    <row r="165" spans="1:13" ht="14.4" customHeight="1" x14ac:dyDescent="0.3">
      <c r="A165" s="831" t="s">
        <v>1279</v>
      </c>
      <c r="B165" s="832" t="s">
        <v>2532</v>
      </c>
      <c r="C165" s="832" t="s">
        <v>1353</v>
      </c>
      <c r="D165" s="832" t="s">
        <v>1354</v>
      </c>
      <c r="E165" s="832" t="s">
        <v>1355</v>
      </c>
      <c r="F165" s="849"/>
      <c r="G165" s="849"/>
      <c r="H165" s="837">
        <v>0</v>
      </c>
      <c r="I165" s="849">
        <v>3</v>
      </c>
      <c r="J165" s="849">
        <v>176.31</v>
      </c>
      <c r="K165" s="837">
        <v>1</v>
      </c>
      <c r="L165" s="849">
        <v>3</v>
      </c>
      <c r="M165" s="850">
        <v>176.31</v>
      </c>
    </row>
    <row r="166" spans="1:13" ht="14.4" customHeight="1" x14ac:dyDescent="0.3">
      <c r="A166" s="831" t="s">
        <v>1280</v>
      </c>
      <c r="B166" s="832" t="s">
        <v>1081</v>
      </c>
      <c r="C166" s="832" t="s">
        <v>2122</v>
      </c>
      <c r="D166" s="832" t="s">
        <v>1085</v>
      </c>
      <c r="E166" s="832" t="s">
        <v>2123</v>
      </c>
      <c r="F166" s="849"/>
      <c r="G166" s="849"/>
      <c r="H166" s="837">
        <v>0</v>
      </c>
      <c r="I166" s="849">
        <v>1</v>
      </c>
      <c r="J166" s="849">
        <v>57.6</v>
      </c>
      <c r="K166" s="837">
        <v>1</v>
      </c>
      <c r="L166" s="849">
        <v>1</v>
      </c>
      <c r="M166" s="850">
        <v>57.6</v>
      </c>
    </row>
    <row r="167" spans="1:13" ht="14.4" customHeight="1" x14ac:dyDescent="0.3">
      <c r="A167" s="831" t="s">
        <v>1280</v>
      </c>
      <c r="B167" s="832" t="s">
        <v>1095</v>
      </c>
      <c r="C167" s="832" t="s">
        <v>1100</v>
      </c>
      <c r="D167" s="832" t="s">
        <v>727</v>
      </c>
      <c r="E167" s="832" t="s">
        <v>1101</v>
      </c>
      <c r="F167" s="849"/>
      <c r="G167" s="849"/>
      <c r="H167" s="837">
        <v>0</v>
      </c>
      <c r="I167" s="849">
        <v>3</v>
      </c>
      <c r="J167" s="849">
        <v>1472.67</v>
      </c>
      <c r="K167" s="837">
        <v>1</v>
      </c>
      <c r="L167" s="849">
        <v>3</v>
      </c>
      <c r="M167" s="850">
        <v>1472.67</v>
      </c>
    </row>
    <row r="168" spans="1:13" ht="14.4" customHeight="1" x14ac:dyDescent="0.3">
      <c r="A168" s="831" t="s">
        <v>1280</v>
      </c>
      <c r="B168" s="832" t="s">
        <v>1095</v>
      </c>
      <c r="C168" s="832" t="s">
        <v>2279</v>
      </c>
      <c r="D168" s="832" t="s">
        <v>727</v>
      </c>
      <c r="E168" s="832" t="s">
        <v>2280</v>
      </c>
      <c r="F168" s="849"/>
      <c r="G168" s="849"/>
      <c r="H168" s="837">
        <v>0</v>
      </c>
      <c r="I168" s="849">
        <v>1</v>
      </c>
      <c r="J168" s="849">
        <v>923.74</v>
      </c>
      <c r="K168" s="837">
        <v>1</v>
      </c>
      <c r="L168" s="849">
        <v>1</v>
      </c>
      <c r="M168" s="850">
        <v>923.74</v>
      </c>
    </row>
    <row r="169" spans="1:13" ht="14.4" customHeight="1" x14ac:dyDescent="0.3">
      <c r="A169" s="831" t="s">
        <v>1280</v>
      </c>
      <c r="B169" s="832" t="s">
        <v>1124</v>
      </c>
      <c r="C169" s="832" t="s">
        <v>2116</v>
      </c>
      <c r="D169" s="832" t="s">
        <v>2117</v>
      </c>
      <c r="E169" s="832" t="s">
        <v>2118</v>
      </c>
      <c r="F169" s="849"/>
      <c r="G169" s="849"/>
      <c r="H169" s="837">
        <v>0</v>
      </c>
      <c r="I169" s="849">
        <v>2</v>
      </c>
      <c r="J169" s="849">
        <v>65.739999999999995</v>
      </c>
      <c r="K169" s="837">
        <v>1</v>
      </c>
      <c r="L169" s="849">
        <v>2</v>
      </c>
      <c r="M169" s="850">
        <v>65.739999999999995</v>
      </c>
    </row>
    <row r="170" spans="1:13" ht="14.4" customHeight="1" x14ac:dyDescent="0.3">
      <c r="A170" s="831" t="s">
        <v>1280</v>
      </c>
      <c r="B170" s="832" t="s">
        <v>1135</v>
      </c>
      <c r="C170" s="832" t="s">
        <v>1665</v>
      </c>
      <c r="D170" s="832" t="s">
        <v>1137</v>
      </c>
      <c r="E170" s="832" t="s">
        <v>1666</v>
      </c>
      <c r="F170" s="849"/>
      <c r="G170" s="849"/>
      <c r="H170" s="837">
        <v>0</v>
      </c>
      <c r="I170" s="849">
        <v>1</v>
      </c>
      <c r="J170" s="849">
        <v>49.08</v>
      </c>
      <c r="K170" s="837">
        <v>1</v>
      </c>
      <c r="L170" s="849">
        <v>1</v>
      </c>
      <c r="M170" s="850">
        <v>49.08</v>
      </c>
    </row>
    <row r="171" spans="1:13" ht="14.4" customHeight="1" x14ac:dyDescent="0.3">
      <c r="A171" s="831" t="s">
        <v>1280</v>
      </c>
      <c r="B171" s="832" t="s">
        <v>1139</v>
      </c>
      <c r="C171" s="832" t="s">
        <v>1421</v>
      </c>
      <c r="D171" s="832" t="s">
        <v>952</v>
      </c>
      <c r="E171" s="832" t="s">
        <v>1422</v>
      </c>
      <c r="F171" s="849"/>
      <c r="G171" s="849"/>
      <c r="H171" s="837">
        <v>0</v>
      </c>
      <c r="I171" s="849">
        <v>8</v>
      </c>
      <c r="J171" s="849">
        <v>1234.8800000000001</v>
      </c>
      <c r="K171" s="837">
        <v>1</v>
      </c>
      <c r="L171" s="849">
        <v>8</v>
      </c>
      <c r="M171" s="850">
        <v>1234.8800000000001</v>
      </c>
    </row>
    <row r="172" spans="1:13" ht="14.4" customHeight="1" x14ac:dyDescent="0.3">
      <c r="A172" s="831" t="s">
        <v>1280</v>
      </c>
      <c r="B172" s="832" t="s">
        <v>1139</v>
      </c>
      <c r="C172" s="832" t="s">
        <v>1953</v>
      </c>
      <c r="D172" s="832" t="s">
        <v>1954</v>
      </c>
      <c r="E172" s="832" t="s">
        <v>1955</v>
      </c>
      <c r="F172" s="849"/>
      <c r="G172" s="849"/>
      <c r="H172" s="837">
        <v>0</v>
      </c>
      <c r="I172" s="849">
        <v>1</v>
      </c>
      <c r="J172" s="849">
        <v>111.22</v>
      </c>
      <c r="K172" s="837">
        <v>1</v>
      </c>
      <c r="L172" s="849">
        <v>1</v>
      </c>
      <c r="M172" s="850">
        <v>111.22</v>
      </c>
    </row>
    <row r="173" spans="1:13" ht="14.4" customHeight="1" x14ac:dyDescent="0.3">
      <c r="A173" s="831" t="s">
        <v>1280</v>
      </c>
      <c r="B173" s="832" t="s">
        <v>1139</v>
      </c>
      <c r="C173" s="832" t="s">
        <v>2206</v>
      </c>
      <c r="D173" s="832" t="s">
        <v>2207</v>
      </c>
      <c r="E173" s="832" t="s">
        <v>2208</v>
      </c>
      <c r="F173" s="849"/>
      <c r="G173" s="849"/>
      <c r="H173" s="837">
        <v>0</v>
      </c>
      <c r="I173" s="849">
        <v>7</v>
      </c>
      <c r="J173" s="849">
        <v>1046.6400000000001</v>
      </c>
      <c r="K173" s="837">
        <v>1</v>
      </c>
      <c r="L173" s="849">
        <v>7</v>
      </c>
      <c r="M173" s="850">
        <v>1046.6400000000001</v>
      </c>
    </row>
    <row r="174" spans="1:13" ht="14.4" customHeight="1" x14ac:dyDescent="0.3">
      <c r="A174" s="831" t="s">
        <v>1280</v>
      </c>
      <c r="B174" s="832" t="s">
        <v>1139</v>
      </c>
      <c r="C174" s="832" t="s">
        <v>1423</v>
      </c>
      <c r="D174" s="832" t="s">
        <v>1424</v>
      </c>
      <c r="E174" s="832" t="s">
        <v>1425</v>
      </c>
      <c r="F174" s="849"/>
      <c r="G174" s="849"/>
      <c r="H174" s="837">
        <v>0</v>
      </c>
      <c r="I174" s="849">
        <v>30</v>
      </c>
      <c r="J174" s="849">
        <v>2271.9</v>
      </c>
      <c r="K174" s="837">
        <v>1</v>
      </c>
      <c r="L174" s="849">
        <v>30</v>
      </c>
      <c r="M174" s="850">
        <v>2271.9</v>
      </c>
    </row>
    <row r="175" spans="1:13" ht="14.4" customHeight="1" x14ac:dyDescent="0.3">
      <c r="A175" s="831" t="s">
        <v>1280</v>
      </c>
      <c r="B175" s="832" t="s">
        <v>1139</v>
      </c>
      <c r="C175" s="832" t="s">
        <v>1140</v>
      </c>
      <c r="D175" s="832" t="s">
        <v>952</v>
      </c>
      <c r="E175" s="832" t="s">
        <v>1141</v>
      </c>
      <c r="F175" s="849"/>
      <c r="G175" s="849"/>
      <c r="H175" s="837">
        <v>0</v>
      </c>
      <c r="I175" s="849">
        <v>19</v>
      </c>
      <c r="J175" s="849">
        <v>4276.1400000000003</v>
      </c>
      <c r="K175" s="837">
        <v>1</v>
      </c>
      <c r="L175" s="849">
        <v>19</v>
      </c>
      <c r="M175" s="850">
        <v>4276.1400000000003</v>
      </c>
    </row>
    <row r="176" spans="1:13" ht="14.4" customHeight="1" x14ac:dyDescent="0.3">
      <c r="A176" s="831" t="s">
        <v>1280</v>
      </c>
      <c r="B176" s="832" t="s">
        <v>1146</v>
      </c>
      <c r="C176" s="832" t="s">
        <v>1329</v>
      </c>
      <c r="D176" s="832" t="s">
        <v>1148</v>
      </c>
      <c r="E176" s="832" t="s">
        <v>1327</v>
      </c>
      <c r="F176" s="849"/>
      <c r="G176" s="849"/>
      <c r="H176" s="837">
        <v>0</v>
      </c>
      <c r="I176" s="849">
        <v>2</v>
      </c>
      <c r="J176" s="849">
        <v>170.54</v>
      </c>
      <c r="K176" s="837">
        <v>1</v>
      </c>
      <c r="L176" s="849">
        <v>2</v>
      </c>
      <c r="M176" s="850">
        <v>170.54</v>
      </c>
    </row>
    <row r="177" spans="1:13" ht="14.4" customHeight="1" x14ac:dyDescent="0.3">
      <c r="A177" s="831" t="s">
        <v>1280</v>
      </c>
      <c r="B177" s="832" t="s">
        <v>1146</v>
      </c>
      <c r="C177" s="832" t="s">
        <v>1147</v>
      </c>
      <c r="D177" s="832" t="s">
        <v>1148</v>
      </c>
      <c r="E177" s="832" t="s">
        <v>1149</v>
      </c>
      <c r="F177" s="849"/>
      <c r="G177" s="849"/>
      <c r="H177" s="837">
        <v>0</v>
      </c>
      <c r="I177" s="849">
        <v>4</v>
      </c>
      <c r="J177" s="849">
        <v>682.08</v>
      </c>
      <c r="K177" s="837">
        <v>1</v>
      </c>
      <c r="L177" s="849">
        <v>4</v>
      </c>
      <c r="M177" s="850">
        <v>682.08</v>
      </c>
    </row>
    <row r="178" spans="1:13" ht="14.4" customHeight="1" x14ac:dyDescent="0.3">
      <c r="A178" s="831" t="s">
        <v>1280</v>
      </c>
      <c r="B178" s="832" t="s">
        <v>1146</v>
      </c>
      <c r="C178" s="832" t="s">
        <v>1912</v>
      </c>
      <c r="D178" s="832" t="s">
        <v>1148</v>
      </c>
      <c r="E178" s="832" t="s">
        <v>1913</v>
      </c>
      <c r="F178" s="849"/>
      <c r="G178" s="849"/>
      <c r="H178" s="837">
        <v>0</v>
      </c>
      <c r="I178" s="849">
        <v>6</v>
      </c>
      <c r="J178" s="849">
        <v>1636.9799999999998</v>
      </c>
      <c r="K178" s="837">
        <v>1</v>
      </c>
      <c r="L178" s="849">
        <v>6</v>
      </c>
      <c r="M178" s="850">
        <v>1636.9799999999998</v>
      </c>
    </row>
    <row r="179" spans="1:13" ht="14.4" customHeight="1" x14ac:dyDescent="0.3">
      <c r="A179" s="831" t="s">
        <v>1280</v>
      </c>
      <c r="B179" s="832" t="s">
        <v>1146</v>
      </c>
      <c r="C179" s="832" t="s">
        <v>2453</v>
      </c>
      <c r="D179" s="832" t="s">
        <v>1148</v>
      </c>
      <c r="E179" s="832" t="s">
        <v>1389</v>
      </c>
      <c r="F179" s="849">
        <v>2</v>
      </c>
      <c r="G179" s="849">
        <v>477.44</v>
      </c>
      <c r="H179" s="837">
        <v>1</v>
      </c>
      <c r="I179" s="849"/>
      <c r="J179" s="849"/>
      <c r="K179" s="837">
        <v>0</v>
      </c>
      <c r="L179" s="849">
        <v>2</v>
      </c>
      <c r="M179" s="850">
        <v>477.44</v>
      </c>
    </row>
    <row r="180" spans="1:13" ht="14.4" customHeight="1" x14ac:dyDescent="0.3">
      <c r="A180" s="831" t="s">
        <v>1280</v>
      </c>
      <c r="B180" s="832" t="s">
        <v>1164</v>
      </c>
      <c r="C180" s="832" t="s">
        <v>2094</v>
      </c>
      <c r="D180" s="832" t="s">
        <v>2095</v>
      </c>
      <c r="E180" s="832" t="s">
        <v>2096</v>
      </c>
      <c r="F180" s="849"/>
      <c r="G180" s="849"/>
      <c r="H180" s="837">
        <v>0</v>
      </c>
      <c r="I180" s="849">
        <v>1</v>
      </c>
      <c r="J180" s="849">
        <v>3231.81</v>
      </c>
      <c r="K180" s="837">
        <v>1</v>
      </c>
      <c r="L180" s="849">
        <v>1</v>
      </c>
      <c r="M180" s="850">
        <v>3231.81</v>
      </c>
    </row>
    <row r="181" spans="1:13" ht="14.4" customHeight="1" x14ac:dyDescent="0.3">
      <c r="A181" s="831" t="s">
        <v>1280</v>
      </c>
      <c r="B181" s="832" t="s">
        <v>2544</v>
      </c>
      <c r="C181" s="832" t="s">
        <v>2104</v>
      </c>
      <c r="D181" s="832" t="s">
        <v>2105</v>
      </c>
      <c r="E181" s="832" t="s">
        <v>2106</v>
      </c>
      <c r="F181" s="849"/>
      <c r="G181" s="849"/>
      <c r="H181" s="837">
        <v>0</v>
      </c>
      <c r="I181" s="849">
        <v>2</v>
      </c>
      <c r="J181" s="849">
        <v>868.38</v>
      </c>
      <c r="K181" s="837">
        <v>1</v>
      </c>
      <c r="L181" s="849">
        <v>2</v>
      </c>
      <c r="M181" s="850">
        <v>868.38</v>
      </c>
    </row>
    <row r="182" spans="1:13" ht="14.4" customHeight="1" x14ac:dyDescent="0.3">
      <c r="A182" s="831" t="s">
        <v>1280</v>
      </c>
      <c r="B182" s="832" t="s">
        <v>1186</v>
      </c>
      <c r="C182" s="832" t="s">
        <v>1187</v>
      </c>
      <c r="D182" s="832" t="s">
        <v>826</v>
      </c>
      <c r="E182" s="832" t="s">
        <v>828</v>
      </c>
      <c r="F182" s="849"/>
      <c r="G182" s="849"/>
      <c r="H182" s="837"/>
      <c r="I182" s="849">
        <v>10</v>
      </c>
      <c r="J182" s="849">
        <v>0</v>
      </c>
      <c r="K182" s="837"/>
      <c r="L182" s="849">
        <v>10</v>
      </c>
      <c r="M182" s="850">
        <v>0</v>
      </c>
    </row>
    <row r="183" spans="1:13" ht="14.4" customHeight="1" x14ac:dyDescent="0.3">
      <c r="A183" s="831" t="s">
        <v>1280</v>
      </c>
      <c r="B183" s="832" t="s">
        <v>1196</v>
      </c>
      <c r="C183" s="832" t="s">
        <v>2108</v>
      </c>
      <c r="D183" s="832" t="s">
        <v>2109</v>
      </c>
      <c r="E183" s="832" t="s">
        <v>2110</v>
      </c>
      <c r="F183" s="849"/>
      <c r="G183" s="849"/>
      <c r="H183" s="837">
        <v>0</v>
      </c>
      <c r="I183" s="849">
        <v>1</v>
      </c>
      <c r="J183" s="849">
        <v>102.9</v>
      </c>
      <c r="K183" s="837">
        <v>1</v>
      </c>
      <c r="L183" s="849">
        <v>1</v>
      </c>
      <c r="M183" s="850">
        <v>102.9</v>
      </c>
    </row>
    <row r="184" spans="1:13" ht="14.4" customHeight="1" x14ac:dyDescent="0.3">
      <c r="A184" s="831" t="s">
        <v>1280</v>
      </c>
      <c r="B184" s="832" t="s">
        <v>1209</v>
      </c>
      <c r="C184" s="832" t="s">
        <v>1210</v>
      </c>
      <c r="D184" s="832" t="s">
        <v>924</v>
      </c>
      <c r="E184" s="832" t="s">
        <v>1211</v>
      </c>
      <c r="F184" s="849"/>
      <c r="G184" s="849"/>
      <c r="H184" s="837"/>
      <c r="I184" s="849">
        <v>2</v>
      </c>
      <c r="J184" s="849">
        <v>0</v>
      </c>
      <c r="K184" s="837"/>
      <c r="L184" s="849">
        <v>2</v>
      </c>
      <c r="M184" s="850">
        <v>0</v>
      </c>
    </row>
    <row r="185" spans="1:13" ht="14.4" customHeight="1" x14ac:dyDescent="0.3">
      <c r="A185" s="831" t="s">
        <v>1280</v>
      </c>
      <c r="B185" s="832" t="s">
        <v>1220</v>
      </c>
      <c r="C185" s="832" t="s">
        <v>1223</v>
      </c>
      <c r="D185" s="832" t="s">
        <v>655</v>
      </c>
      <c r="E185" s="832" t="s">
        <v>1224</v>
      </c>
      <c r="F185" s="849"/>
      <c r="G185" s="849"/>
      <c r="H185" s="837"/>
      <c r="I185" s="849">
        <v>3</v>
      </c>
      <c r="J185" s="849">
        <v>0</v>
      </c>
      <c r="K185" s="837"/>
      <c r="L185" s="849">
        <v>3</v>
      </c>
      <c r="M185" s="850">
        <v>0</v>
      </c>
    </row>
    <row r="186" spans="1:13" ht="14.4" customHeight="1" x14ac:dyDescent="0.3">
      <c r="A186" s="831" t="s">
        <v>1280</v>
      </c>
      <c r="B186" s="832" t="s">
        <v>1229</v>
      </c>
      <c r="C186" s="832" t="s">
        <v>1438</v>
      </c>
      <c r="D186" s="832" t="s">
        <v>642</v>
      </c>
      <c r="E186" s="832" t="s">
        <v>643</v>
      </c>
      <c r="F186" s="849">
        <v>9</v>
      </c>
      <c r="G186" s="849">
        <v>934.19999999999993</v>
      </c>
      <c r="H186" s="837">
        <v>1</v>
      </c>
      <c r="I186" s="849"/>
      <c r="J186" s="849"/>
      <c r="K186" s="837">
        <v>0</v>
      </c>
      <c r="L186" s="849">
        <v>9</v>
      </c>
      <c r="M186" s="850">
        <v>934.19999999999993</v>
      </c>
    </row>
    <row r="187" spans="1:13" ht="14.4" customHeight="1" x14ac:dyDescent="0.3">
      <c r="A187" s="831" t="s">
        <v>1280</v>
      </c>
      <c r="B187" s="832" t="s">
        <v>1229</v>
      </c>
      <c r="C187" s="832" t="s">
        <v>1316</v>
      </c>
      <c r="D187" s="832" t="s">
        <v>642</v>
      </c>
      <c r="E187" s="832" t="s">
        <v>1317</v>
      </c>
      <c r="F187" s="849">
        <v>3</v>
      </c>
      <c r="G187" s="849">
        <v>467.09999999999997</v>
      </c>
      <c r="H187" s="837">
        <v>1</v>
      </c>
      <c r="I187" s="849"/>
      <c r="J187" s="849"/>
      <c r="K187" s="837">
        <v>0</v>
      </c>
      <c r="L187" s="849">
        <v>3</v>
      </c>
      <c r="M187" s="850">
        <v>467.09999999999997</v>
      </c>
    </row>
    <row r="188" spans="1:13" ht="14.4" customHeight="1" x14ac:dyDescent="0.3">
      <c r="A188" s="831" t="s">
        <v>1280</v>
      </c>
      <c r="B188" s="832" t="s">
        <v>1229</v>
      </c>
      <c r="C188" s="832" t="s">
        <v>1576</v>
      </c>
      <c r="D188" s="832" t="s">
        <v>1440</v>
      </c>
      <c r="E188" s="832" t="s">
        <v>643</v>
      </c>
      <c r="F188" s="849"/>
      <c r="G188" s="849"/>
      <c r="H188" s="837">
        <v>0</v>
      </c>
      <c r="I188" s="849">
        <v>2</v>
      </c>
      <c r="J188" s="849">
        <v>207.6</v>
      </c>
      <c r="K188" s="837">
        <v>1</v>
      </c>
      <c r="L188" s="849">
        <v>2</v>
      </c>
      <c r="M188" s="850">
        <v>207.6</v>
      </c>
    </row>
    <row r="189" spans="1:13" ht="14.4" customHeight="1" x14ac:dyDescent="0.3">
      <c r="A189" s="831" t="s">
        <v>1280</v>
      </c>
      <c r="B189" s="832" t="s">
        <v>1229</v>
      </c>
      <c r="C189" s="832" t="s">
        <v>1323</v>
      </c>
      <c r="D189" s="832" t="s">
        <v>1321</v>
      </c>
      <c r="E189" s="832" t="s">
        <v>1319</v>
      </c>
      <c r="F189" s="849"/>
      <c r="G189" s="849"/>
      <c r="H189" s="837">
        <v>0</v>
      </c>
      <c r="I189" s="849">
        <v>7</v>
      </c>
      <c r="J189" s="849">
        <v>908.25</v>
      </c>
      <c r="K189" s="837">
        <v>1</v>
      </c>
      <c r="L189" s="849">
        <v>7</v>
      </c>
      <c r="M189" s="850">
        <v>908.25</v>
      </c>
    </row>
    <row r="190" spans="1:13" ht="14.4" customHeight="1" x14ac:dyDescent="0.3">
      <c r="A190" s="831" t="s">
        <v>1280</v>
      </c>
      <c r="B190" s="832" t="s">
        <v>2531</v>
      </c>
      <c r="C190" s="832" t="s">
        <v>1395</v>
      </c>
      <c r="D190" s="832" t="s">
        <v>1396</v>
      </c>
      <c r="E190" s="832" t="s">
        <v>1397</v>
      </c>
      <c r="F190" s="849"/>
      <c r="G190" s="849"/>
      <c r="H190" s="837">
        <v>0</v>
      </c>
      <c r="I190" s="849">
        <v>23</v>
      </c>
      <c r="J190" s="849">
        <v>3248.75</v>
      </c>
      <c r="K190" s="837">
        <v>1</v>
      </c>
      <c r="L190" s="849">
        <v>23</v>
      </c>
      <c r="M190" s="850">
        <v>3248.75</v>
      </c>
    </row>
    <row r="191" spans="1:13" ht="14.4" customHeight="1" x14ac:dyDescent="0.3">
      <c r="A191" s="831" t="s">
        <v>1280</v>
      </c>
      <c r="B191" s="832" t="s">
        <v>2545</v>
      </c>
      <c r="C191" s="832" t="s">
        <v>2097</v>
      </c>
      <c r="D191" s="832" t="s">
        <v>2098</v>
      </c>
      <c r="E191" s="832" t="s">
        <v>2099</v>
      </c>
      <c r="F191" s="849"/>
      <c r="G191" s="849"/>
      <c r="H191" s="837">
        <v>0</v>
      </c>
      <c r="I191" s="849">
        <v>2</v>
      </c>
      <c r="J191" s="849">
        <v>213.5</v>
      </c>
      <c r="K191" s="837">
        <v>1</v>
      </c>
      <c r="L191" s="849">
        <v>2</v>
      </c>
      <c r="M191" s="850">
        <v>213.5</v>
      </c>
    </row>
    <row r="192" spans="1:13" ht="14.4" customHeight="1" x14ac:dyDescent="0.3">
      <c r="A192" s="831" t="s">
        <v>1280</v>
      </c>
      <c r="B192" s="832" t="s">
        <v>2538</v>
      </c>
      <c r="C192" s="832" t="s">
        <v>1783</v>
      </c>
      <c r="D192" s="832" t="s">
        <v>1784</v>
      </c>
      <c r="E192" s="832" t="s">
        <v>1785</v>
      </c>
      <c r="F192" s="849"/>
      <c r="G192" s="849"/>
      <c r="H192" s="837">
        <v>0</v>
      </c>
      <c r="I192" s="849">
        <v>1</v>
      </c>
      <c r="J192" s="849">
        <v>414.07</v>
      </c>
      <c r="K192" s="837">
        <v>1</v>
      </c>
      <c r="L192" s="849">
        <v>1</v>
      </c>
      <c r="M192" s="850">
        <v>414.07</v>
      </c>
    </row>
    <row r="193" spans="1:13" ht="14.4" customHeight="1" x14ac:dyDescent="0.3">
      <c r="A193" s="831" t="s">
        <v>1280</v>
      </c>
      <c r="B193" s="832" t="s">
        <v>2546</v>
      </c>
      <c r="C193" s="832" t="s">
        <v>2132</v>
      </c>
      <c r="D193" s="832" t="s">
        <v>2133</v>
      </c>
      <c r="E193" s="832" t="s">
        <v>2134</v>
      </c>
      <c r="F193" s="849">
        <v>1</v>
      </c>
      <c r="G193" s="849">
        <v>50.32</v>
      </c>
      <c r="H193" s="837">
        <v>1</v>
      </c>
      <c r="I193" s="849"/>
      <c r="J193" s="849"/>
      <c r="K193" s="837">
        <v>0</v>
      </c>
      <c r="L193" s="849">
        <v>1</v>
      </c>
      <c r="M193" s="850">
        <v>50.32</v>
      </c>
    </row>
    <row r="194" spans="1:13" ht="14.4" customHeight="1" x14ac:dyDescent="0.3">
      <c r="A194" s="831" t="s">
        <v>1280</v>
      </c>
      <c r="B194" s="832" t="s">
        <v>2546</v>
      </c>
      <c r="C194" s="832" t="s">
        <v>2465</v>
      </c>
      <c r="D194" s="832" t="s">
        <v>2133</v>
      </c>
      <c r="E194" s="832" t="s">
        <v>2466</v>
      </c>
      <c r="F194" s="849">
        <v>1</v>
      </c>
      <c r="G194" s="849">
        <v>150.94</v>
      </c>
      <c r="H194" s="837">
        <v>1</v>
      </c>
      <c r="I194" s="849"/>
      <c r="J194" s="849"/>
      <c r="K194" s="837">
        <v>0</v>
      </c>
      <c r="L194" s="849">
        <v>1</v>
      </c>
      <c r="M194" s="850">
        <v>150.94</v>
      </c>
    </row>
    <row r="195" spans="1:13" ht="14.4" customHeight="1" x14ac:dyDescent="0.3">
      <c r="A195" s="831" t="s">
        <v>1280</v>
      </c>
      <c r="B195" s="832" t="s">
        <v>2547</v>
      </c>
      <c r="C195" s="832" t="s">
        <v>2136</v>
      </c>
      <c r="D195" s="832" t="s">
        <v>2137</v>
      </c>
      <c r="E195" s="832" t="s">
        <v>2138</v>
      </c>
      <c r="F195" s="849"/>
      <c r="G195" s="849"/>
      <c r="H195" s="837">
        <v>0</v>
      </c>
      <c r="I195" s="849">
        <v>3</v>
      </c>
      <c r="J195" s="849">
        <v>196.07999999999998</v>
      </c>
      <c r="K195" s="837">
        <v>1</v>
      </c>
      <c r="L195" s="849">
        <v>3</v>
      </c>
      <c r="M195" s="850">
        <v>196.07999999999998</v>
      </c>
    </row>
    <row r="196" spans="1:13" ht="14.4" customHeight="1" x14ac:dyDescent="0.3">
      <c r="A196" s="831" t="s">
        <v>1281</v>
      </c>
      <c r="B196" s="832" t="s">
        <v>1095</v>
      </c>
      <c r="C196" s="832" t="s">
        <v>1100</v>
      </c>
      <c r="D196" s="832" t="s">
        <v>727</v>
      </c>
      <c r="E196" s="832" t="s">
        <v>1101</v>
      </c>
      <c r="F196" s="849"/>
      <c r="G196" s="849"/>
      <c r="H196" s="837">
        <v>0</v>
      </c>
      <c r="I196" s="849">
        <v>2</v>
      </c>
      <c r="J196" s="849">
        <v>981.78</v>
      </c>
      <c r="K196" s="837">
        <v>1</v>
      </c>
      <c r="L196" s="849">
        <v>2</v>
      </c>
      <c r="M196" s="850">
        <v>981.78</v>
      </c>
    </row>
    <row r="197" spans="1:13" ht="14.4" customHeight="1" x14ac:dyDescent="0.3">
      <c r="A197" s="831" t="s">
        <v>1281</v>
      </c>
      <c r="B197" s="832" t="s">
        <v>1135</v>
      </c>
      <c r="C197" s="832" t="s">
        <v>1136</v>
      </c>
      <c r="D197" s="832" t="s">
        <v>1137</v>
      </c>
      <c r="E197" s="832" t="s">
        <v>1138</v>
      </c>
      <c r="F197" s="849"/>
      <c r="G197" s="849"/>
      <c r="H197" s="837">
        <v>0</v>
      </c>
      <c r="I197" s="849">
        <v>1</v>
      </c>
      <c r="J197" s="849">
        <v>94.28</v>
      </c>
      <c r="K197" s="837">
        <v>1</v>
      </c>
      <c r="L197" s="849">
        <v>1</v>
      </c>
      <c r="M197" s="850">
        <v>94.28</v>
      </c>
    </row>
    <row r="198" spans="1:13" ht="14.4" customHeight="1" x14ac:dyDescent="0.3">
      <c r="A198" s="831" t="s">
        <v>1281</v>
      </c>
      <c r="B198" s="832" t="s">
        <v>1139</v>
      </c>
      <c r="C198" s="832" t="s">
        <v>1421</v>
      </c>
      <c r="D198" s="832" t="s">
        <v>952</v>
      </c>
      <c r="E198" s="832" t="s">
        <v>1422</v>
      </c>
      <c r="F198" s="849"/>
      <c r="G198" s="849"/>
      <c r="H198" s="837">
        <v>0</v>
      </c>
      <c r="I198" s="849">
        <v>31</v>
      </c>
      <c r="J198" s="849">
        <v>4785.1600000000008</v>
      </c>
      <c r="K198" s="837">
        <v>1</v>
      </c>
      <c r="L198" s="849">
        <v>31</v>
      </c>
      <c r="M198" s="850">
        <v>4785.1600000000008</v>
      </c>
    </row>
    <row r="199" spans="1:13" ht="14.4" customHeight="1" x14ac:dyDescent="0.3">
      <c r="A199" s="831" t="s">
        <v>1281</v>
      </c>
      <c r="B199" s="832" t="s">
        <v>1139</v>
      </c>
      <c r="C199" s="832" t="s">
        <v>1423</v>
      </c>
      <c r="D199" s="832" t="s">
        <v>1424</v>
      </c>
      <c r="E199" s="832" t="s">
        <v>1425</v>
      </c>
      <c r="F199" s="849"/>
      <c r="G199" s="849"/>
      <c r="H199" s="837">
        <v>0</v>
      </c>
      <c r="I199" s="849">
        <v>25</v>
      </c>
      <c r="J199" s="849">
        <v>1893.25</v>
      </c>
      <c r="K199" s="837">
        <v>1</v>
      </c>
      <c r="L199" s="849">
        <v>25</v>
      </c>
      <c r="M199" s="850">
        <v>1893.25</v>
      </c>
    </row>
    <row r="200" spans="1:13" ht="14.4" customHeight="1" x14ac:dyDescent="0.3">
      <c r="A200" s="831" t="s">
        <v>1281</v>
      </c>
      <c r="B200" s="832" t="s">
        <v>1139</v>
      </c>
      <c r="C200" s="832" t="s">
        <v>1140</v>
      </c>
      <c r="D200" s="832" t="s">
        <v>952</v>
      </c>
      <c r="E200" s="832" t="s">
        <v>1141</v>
      </c>
      <c r="F200" s="849"/>
      <c r="G200" s="849"/>
      <c r="H200" s="837">
        <v>0</v>
      </c>
      <c r="I200" s="849">
        <v>1</v>
      </c>
      <c r="J200" s="849">
        <v>225.06</v>
      </c>
      <c r="K200" s="837">
        <v>1</v>
      </c>
      <c r="L200" s="849">
        <v>1</v>
      </c>
      <c r="M200" s="850">
        <v>225.06</v>
      </c>
    </row>
    <row r="201" spans="1:13" ht="14.4" customHeight="1" x14ac:dyDescent="0.3">
      <c r="A201" s="831" t="s">
        <v>1281</v>
      </c>
      <c r="B201" s="832" t="s">
        <v>1146</v>
      </c>
      <c r="C201" s="832" t="s">
        <v>1147</v>
      </c>
      <c r="D201" s="832" t="s">
        <v>1148</v>
      </c>
      <c r="E201" s="832" t="s">
        <v>1149</v>
      </c>
      <c r="F201" s="849"/>
      <c r="G201" s="849"/>
      <c r="H201" s="837">
        <v>0</v>
      </c>
      <c r="I201" s="849">
        <v>1</v>
      </c>
      <c r="J201" s="849">
        <v>170.52</v>
      </c>
      <c r="K201" s="837">
        <v>1</v>
      </c>
      <c r="L201" s="849">
        <v>1</v>
      </c>
      <c r="M201" s="850">
        <v>170.52</v>
      </c>
    </row>
    <row r="202" spans="1:13" ht="14.4" customHeight="1" x14ac:dyDescent="0.3">
      <c r="A202" s="831" t="s">
        <v>1281</v>
      </c>
      <c r="B202" s="832" t="s">
        <v>1146</v>
      </c>
      <c r="C202" s="832" t="s">
        <v>1912</v>
      </c>
      <c r="D202" s="832" t="s">
        <v>1148</v>
      </c>
      <c r="E202" s="832" t="s">
        <v>1913</v>
      </c>
      <c r="F202" s="849"/>
      <c r="G202" s="849"/>
      <c r="H202" s="837">
        <v>0</v>
      </c>
      <c r="I202" s="849">
        <v>5</v>
      </c>
      <c r="J202" s="849">
        <v>1364.1499999999999</v>
      </c>
      <c r="K202" s="837">
        <v>1</v>
      </c>
      <c r="L202" s="849">
        <v>5</v>
      </c>
      <c r="M202" s="850">
        <v>1364.1499999999999</v>
      </c>
    </row>
    <row r="203" spans="1:13" ht="14.4" customHeight="1" x14ac:dyDescent="0.3">
      <c r="A203" s="831" t="s">
        <v>1281</v>
      </c>
      <c r="B203" s="832" t="s">
        <v>1146</v>
      </c>
      <c r="C203" s="832" t="s">
        <v>2379</v>
      </c>
      <c r="D203" s="832" t="s">
        <v>1582</v>
      </c>
      <c r="E203" s="832" t="s">
        <v>1389</v>
      </c>
      <c r="F203" s="849">
        <v>3</v>
      </c>
      <c r="G203" s="849">
        <v>716.16</v>
      </c>
      <c r="H203" s="837">
        <v>1</v>
      </c>
      <c r="I203" s="849"/>
      <c r="J203" s="849"/>
      <c r="K203" s="837">
        <v>0</v>
      </c>
      <c r="L203" s="849">
        <v>3</v>
      </c>
      <c r="M203" s="850">
        <v>716.16</v>
      </c>
    </row>
    <row r="204" spans="1:13" ht="14.4" customHeight="1" x14ac:dyDescent="0.3">
      <c r="A204" s="831" t="s">
        <v>1281</v>
      </c>
      <c r="B204" s="832" t="s">
        <v>1168</v>
      </c>
      <c r="C204" s="832" t="s">
        <v>2468</v>
      </c>
      <c r="D204" s="832" t="s">
        <v>1173</v>
      </c>
      <c r="E204" s="832" t="s">
        <v>1171</v>
      </c>
      <c r="F204" s="849">
        <v>1</v>
      </c>
      <c r="G204" s="849">
        <v>1427.23</v>
      </c>
      <c r="H204" s="837">
        <v>1</v>
      </c>
      <c r="I204" s="849"/>
      <c r="J204" s="849"/>
      <c r="K204" s="837">
        <v>0</v>
      </c>
      <c r="L204" s="849">
        <v>1</v>
      </c>
      <c r="M204" s="850">
        <v>1427.23</v>
      </c>
    </row>
    <row r="205" spans="1:13" ht="14.4" customHeight="1" x14ac:dyDescent="0.3">
      <c r="A205" s="831" t="s">
        <v>1281</v>
      </c>
      <c r="B205" s="832" t="s">
        <v>1203</v>
      </c>
      <c r="C205" s="832" t="s">
        <v>1207</v>
      </c>
      <c r="D205" s="832" t="s">
        <v>1205</v>
      </c>
      <c r="E205" s="832" t="s">
        <v>1208</v>
      </c>
      <c r="F205" s="849"/>
      <c r="G205" s="849"/>
      <c r="H205" s="837">
        <v>0</v>
      </c>
      <c r="I205" s="849">
        <v>1</v>
      </c>
      <c r="J205" s="849">
        <v>4.7</v>
      </c>
      <c r="K205" s="837">
        <v>1</v>
      </c>
      <c r="L205" s="849">
        <v>1</v>
      </c>
      <c r="M205" s="850">
        <v>4.7</v>
      </c>
    </row>
    <row r="206" spans="1:13" ht="14.4" customHeight="1" x14ac:dyDescent="0.3">
      <c r="A206" s="831" t="s">
        <v>1281</v>
      </c>
      <c r="B206" s="832" t="s">
        <v>1220</v>
      </c>
      <c r="C206" s="832" t="s">
        <v>1221</v>
      </c>
      <c r="D206" s="832" t="s">
        <v>655</v>
      </c>
      <c r="E206" s="832" t="s">
        <v>1222</v>
      </c>
      <c r="F206" s="849"/>
      <c r="G206" s="849"/>
      <c r="H206" s="837"/>
      <c r="I206" s="849">
        <v>3</v>
      </c>
      <c r="J206" s="849">
        <v>0</v>
      </c>
      <c r="K206" s="837"/>
      <c r="L206" s="849">
        <v>3</v>
      </c>
      <c r="M206" s="850">
        <v>0</v>
      </c>
    </row>
    <row r="207" spans="1:13" ht="14.4" customHeight="1" x14ac:dyDescent="0.3">
      <c r="A207" s="831" t="s">
        <v>1281</v>
      </c>
      <c r="B207" s="832" t="s">
        <v>1220</v>
      </c>
      <c r="C207" s="832" t="s">
        <v>1225</v>
      </c>
      <c r="D207" s="832" t="s">
        <v>652</v>
      </c>
      <c r="E207" s="832" t="s">
        <v>1226</v>
      </c>
      <c r="F207" s="849"/>
      <c r="G207" s="849"/>
      <c r="H207" s="837"/>
      <c r="I207" s="849">
        <v>1</v>
      </c>
      <c r="J207" s="849">
        <v>0</v>
      </c>
      <c r="K207" s="837"/>
      <c r="L207" s="849">
        <v>1</v>
      </c>
      <c r="M207" s="850">
        <v>0</v>
      </c>
    </row>
    <row r="208" spans="1:13" ht="14.4" customHeight="1" x14ac:dyDescent="0.3">
      <c r="A208" s="831" t="s">
        <v>1281</v>
      </c>
      <c r="B208" s="832" t="s">
        <v>1229</v>
      </c>
      <c r="C208" s="832" t="s">
        <v>1438</v>
      </c>
      <c r="D208" s="832" t="s">
        <v>642</v>
      </c>
      <c r="E208" s="832" t="s">
        <v>643</v>
      </c>
      <c r="F208" s="849">
        <v>3</v>
      </c>
      <c r="G208" s="849">
        <v>311.39999999999998</v>
      </c>
      <c r="H208" s="837">
        <v>1</v>
      </c>
      <c r="I208" s="849"/>
      <c r="J208" s="849"/>
      <c r="K208" s="837">
        <v>0</v>
      </c>
      <c r="L208" s="849">
        <v>3</v>
      </c>
      <c r="M208" s="850">
        <v>311.39999999999998</v>
      </c>
    </row>
    <row r="209" spans="1:13" ht="14.4" customHeight="1" x14ac:dyDescent="0.3">
      <c r="A209" s="831" t="s">
        <v>1281</v>
      </c>
      <c r="B209" s="832" t="s">
        <v>1229</v>
      </c>
      <c r="C209" s="832" t="s">
        <v>1316</v>
      </c>
      <c r="D209" s="832" t="s">
        <v>642</v>
      </c>
      <c r="E209" s="832" t="s">
        <v>1317</v>
      </c>
      <c r="F209" s="849">
        <v>8</v>
      </c>
      <c r="G209" s="849">
        <v>1245.5999999999999</v>
      </c>
      <c r="H209" s="837">
        <v>1</v>
      </c>
      <c r="I209" s="849"/>
      <c r="J209" s="849"/>
      <c r="K209" s="837">
        <v>0</v>
      </c>
      <c r="L209" s="849">
        <v>8</v>
      </c>
      <c r="M209" s="850">
        <v>1245.5999999999999</v>
      </c>
    </row>
    <row r="210" spans="1:13" ht="14.4" customHeight="1" x14ac:dyDescent="0.3">
      <c r="A210" s="831" t="s">
        <v>1281</v>
      </c>
      <c r="B210" s="832" t="s">
        <v>1229</v>
      </c>
      <c r="C210" s="832" t="s">
        <v>1320</v>
      </c>
      <c r="D210" s="832" t="s">
        <v>1321</v>
      </c>
      <c r="E210" s="832" t="s">
        <v>1319</v>
      </c>
      <c r="F210" s="849"/>
      <c r="G210" s="849"/>
      <c r="H210" s="837">
        <v>0</v>
      </c>
      <c r="I210" s="849">
        <v>2</v>
      </c>
      <c r="J210" s="849">
        <v>259.5</v>
      </c>
      <c r="K210" s="837">
        <v>1</v>
      </c>
      <c r="L210" s="849">
        <v>2</v>
      </c>
      <c r="M210" s="850">
        <v>259.5</v>
      </c>
    </row>
    <row r="211" spans="1:13" ht="14.4" customHeight="1" x14ac:dyDescent="0.3">
      <c r="A211" s="831" t="s">
        <v>1281</v>
      </c>
      <c r="B211" s="832" t="s">
        <v>1229</v>
      </c>
      <c r="C211" s="832" t="s">
        <v>1323</v>
      </c>
      <c r="D211" s="832" t="s">
        <v>1321</v>
      </c>
      <c r="E211" s="832" t="s">
        <v>1319</v>
      </c>
      <c r="F211" s="849"/>
      <c r="G211" s="849"/>
      <c r="H211" s="837">
        <v>0</v>
      </c>
      <c r="I211" s="849">
        <v>5</v>
      </c>
      <c r="J211" s="849">
        <v>648.75</v>
      </c>
      <c r="K211" s="837">
        <v>1</v>
      </c>
      <c r="L211" s="849">
        <v>5</v>
      </c>
      <c r="M211" s="850">
        <v>648.75</v>
      </c>
    </row>
    <row r="212" spans="1:13" ht="14.4" customHeight="1" x14ac:dyDescent="0.3">
      <c r="A212" s="831" t="s">
        <v>1281</v>
      </c>
      <c r="B212" s="832" t="s">
        <v>1229</v>
      </c>
      <c r="C212" s="832" t="s">
        <v>2148</v>
      </c>
      <c r="D212" s="832" t="s">
        <v>1233</v>
      </c>
      <c r="E212" s="832" t="s">
        <v>1319</v>
      </c>
      <c r="F212" s="849">
        <v>5</v>
      </c>
      <c r="G212" s="849">
        <v>648.75</v>
      </c>
      <c r="H212" s="837">
        <v>1</v>
      </c>
      <c r="I212" s="849"/>
      <c r="J212" s="849"/>
      <c r="K212" s="837">
        <v>0</v>
      </c>
      <c r="L212" s="849">
        <v>5</v>
      </c>
      <c r="M212" s="850">
        <v>648.75</v>
      </c>
    </row>
    <row r="213" spans="1:13" ht="14.4" customHeight="1" x14ac:dyDescent="0.3">
      <c r="A213" s="831" t="s">
        <v>1281</v>
      </c>
      <c r="B213" s="832" t="s">
        <v>2531</v>
      </c>
      <c r="C213" s="832" t="s">
        <v>1395</v>
      </c>
      <c r="D213" s="832" t="s">
        <v>1396</v>
      </c>
      <c r="E213" s="832" t="s">
        <v>1397</v>
      </c>
      <c r="F213" s="849"/>
      <c r="G213" s="849"/>
      <c r="H213" s="837">
        <v>0</v>
      </c>
      <c r="I213" s="849">
        <v>67</v>
      </c>
      <c r="J213" s="849">
        <v>9463.75</v>
      </c>
      <c r="K213" s="837">
        <v>1</v>
      </c>
      <c r="L213" s="849">
        <v>67</v>
      </c>
      <c r="M213" s="850">
        <v>9463.75</v>
      </c>
    </row>
    <row r="214" spans="1:13" ht="14.4" customHeight="1" x14ac:dyDescent="0.3">
      <c r="A214" s="831" t="s">
        <v>1281</v>
      </c>
      <c r="B214" s="832" t="s">
        <v>2531</v>
      </c>
      <c r="C214" s="832" t="s">
        <v>1851</v>
      </c>
      <c r="D214" s="832" t="s">
        <v>1852</v>
      </c>
      <c r="E214" s="832" t="s">
        <v>1853</v>
      </c>
      <c r="F214" s="849">
        <v>2</v>
      </c>
      <c r="G214" s="849">
        <v>282.5</v>
      </c>
      <c r="H214" s="837">
        <v>1</v>
      </c>
      <c r="I214" s="849"/>
      <c r="J214" s="849"/>
      <c r="K214" s="837">
        <v>0</v>
      </c>
      <c r="L214" s="849">
        <v>2</v>
      </c>
      <c r="M214" s="850">
        <v>282.5</v>
      </c>
    </row>
    <row r="215" spans="1:13" ht="14.4" customHeight="1" x14ac:dyDescent="0.3">
      <c r="A215" s="831" t="s">
        <v>1281</v>
      </c>
      <c r="B215" s="832" t="s">
        <v>2547</v>
      </c>
      <c r="C215" s="832" t="s">
        <v>2469</v>
      </c>
      <c r="D215" s="832" t="s">
        <v>2470</v>
      </c>
      <c r="E215" s="832" t="s">
        <v>2471</v>
      </c>
      <c r="F215" s="849">
        <v>2</v>
      </c>
      <c r="G215" s="849">
        <v>0</v>
      </c>
      <c r="H215" s="837"/>
      <c r="I215" s="849"/>
      <c r="J215" s="849"/>
      <c r="K215" s="837"/>
      <c r="L215" s="849">
        <v>2</v>
      </c>
      <c r="M215" s="850">
        <v>0</v>
      </c>
    </row>
    <row r="216" spans="1:13" ht="14.4" customHeight="1" x14ac:dyDescent="0.3">
      <c r="A216" s="831" t="s">
        <v>1282</v>
      </c>
      <c r="B216" s="832" t="s">
        <v>2548</v>
      </c>
      <c r="C216" s="832" t="s">
        <v>2349</v>
      </c>
      <c r="D216" s="832" t="s">
        <v>2350</v>
      </c>
      <c r="E216" s="832" t="s">
        <v>2351</v>
      </c>
      <c r="F216" s="849">
        <v>2</v>
      </c>
      <c r="G216" s="849">
        <v>166.5</v>
      </c>
      <c r="H216" s="837">
        <v>1</v>
      </c>
      <c r="I216" s="849"/>
      <c r="J216" s="849"/>
      <c r="K216" s="837">
        <v>0</v>
      </c>
      <c r="L216" s="849">
        <v>2</v>
      </c>
      <c r="M216" s="850">
        <v>166.5</v>
      </c>
    </row>
    <row r="217" spans="1:13" ht="14.4" customHeight="1" x14ac:dyDescent="0.3">
      <c r="A217" s="831" t="s">
        <v>1282</v>
      </c>
      <c r="B217" s="832" t="s">
        <v>1081</v>
      </c>
      <c r="C217" s="832" t="s">
        <v>2338</v>
      </c>
      <c r="D217" s="832" t="s">
        <v>2339</v>
      </c>
      <c r="E217" s="832" t="s">
        <v>2340</v>
      </c>
      <c r="F217" s="849">
        <v>4</v>
      </c>
      <c r="G217" s="849">
        <v>225.8</v>
      </c>
      <c r="H217" s="837">
        <v>1</v>
      </c>
      <c r="I217" s="849"/>
      <c r="J217" s="849"/>
      <c r="K217" s="837">
        <v>0</v>
      </c>
      <c r="L217" s="849">
        <v>4</v>
      </c>
      <c r="M217" s="850">
        <v>225.8</v>
      </c>
    </row>
    <row r="218" spans="1:13" ht="14.4" customHeight="1" x14ac:dyDescent="0.3">
      <c r="A218" s="831" t="s">
        <v>1282</v>
      </c>
      <c r="B218" s="832" t="s">
        <v>1081</v>
      </c>
      <c r="C218" s="832" t="s">
        <v>2122</v>
      </c>
      <c r="D218" s="832" t="s">
        <v>1085</v>
      </c>
      <c r="E218" s="832" t="s">
        <v>2123</v>
      </c>
      <c r="F218" s="849"/>
      <c r="G218" s="849"/>
      <c r="H218" s="837">
        <v>0</v>
      </c>
      <c r="I218" s="849">
        <v>4</v>
      </c>
      <c r="J218" s="849">
        <v>230.4</v>
      </c>
      <c r="K218" s="837">
        <v>1</v>
      </c>
      <c r="L218" s="849">
        <v>4</v>
      </c>
      <c r="M218" s="850">
        <v>230.4</v>
      </c>
    </row>
    <row r="219" spans="1:13" ht="14.4" customHeight="1" x14ac:dyDescent="0.3">
      <c r="A219" s="831" t="s">
        <v>1282</v>
      </c>
      <c r="B219" s="832" t="s">
        <v>2533</v>
      </c>
      <c r="C219" s="832" t="s">
        <v>2322</v>
      </c>
      <c r="D219" s="832" t="s">
        <v>1610</v>
      </c>
      <c r="E219" s="832" t="s">
        <v>2323</v>
      </c>
      <c r="F219" s="849"/>
      <c r="G219" s="849"/>
      <c r="H219" s="837">
        <v>0</v>
      </c>
      <c r="I219" s="849">
        <v>3</v>
      </c>
      <c r="J219" s="849">
        <v>193.5</v>
      </c>
      <c r="K219" s="837">
        <v>1</v>
      </c>
      <c r="L219" s="849">
        <v>3</v>
      </c>
      <c r="M219" s="850">
        <v>193.5</v>
      </c>
    </row>
    <row r="220" spans="1:13" ht="14.4" customHeight="1" x14ac:dyDescent="0.3">
      <c r="A220" s="831" t="s">
        <v>1282</v>
      </c>
      <c r="B220" s="832" t="s">
        <v>1087</v>
      </c>
      <c r="C220" s="832" t="s">
        <v>2307</v>
      </c>
      <c r="D220" s="832" t="s">
        <v>2287</v>
      </c>
      <c r="E220" s="832" t="s">
        <v>2308</v>
      </c>
      <c r="F220" s="849">
        <v>2</v>
      </c>
      <c r="G220" s="849">
        <v>414.64</v>
      </c>
      <c r="H220" s="837">
        <v>1</v>
      </c>
      <c r="I220" s="849"/>
      <c r="J220" s="849"/>
      <c r="K220" s="837">
        <v>0</v>
      </c>
      <c r="L220" s="849">
        <v>2</v>
      </c>
      <c r="M220" s="850">
        <v>414.64</v>
      </c>
    </row>
    <row r="221" spans="1:13" ht="14.4" customHeight="1" x14ac:dyDescent="0.3">
      <c r="A221" s="831" t="s">
        <v>1282</v>
      </c>
      <c r="B221" s="832" t="s">
        <v>1139</v>
      </c>
      <c r="C221" s="832" t="s">
        <v>1421</v>
      </c>
      <c r="D221" s="832" t="s">
        <v>952</v>
      </c>
      <c r="E221" s="832" t="s">
        <v>1422</v>
      </c>
      <c r="F221" s="849"/>
      <c r="G221" s="849"/>
      <c r="H221" s="837">
        <v>0</v>
      </c>
      <c r="I221" s="849">
        <v>28</v>
      </c>
      <c r="J221" s="849">
        <v>4322.0800000000008</v>
      </c>
      <c r="K221" s="837">
        <v>1</v>
      </c>
      <c r="L221" s="849">
        <v>28</v>
      </c>
      <c r="M221" s="850">
        <v>4322.0800000000008</v>
      </c>
    </row>
    <row r="222" spans="1:13" ht="14.4" customHeight="1" x14ac:dyDescent="0.3">
      <c r="A222" s="831" t="s">
        <v>1282</v>
      </c>
      <c r="B222" s="832" t="s">
        <v>1139</v>
      </c>
      <c r="C222" s="832" t="s">
        <v>1953</v>
      </c>
      <c r="D222" s="832" t="s">
        <v>1954</v>
      </c>
      <c r="E222" s="832" t="s">
        <v>1955</v>
      </c>
      <c r="F222" s="849"/>
      <c r="G222" s="849"/>
      <c r="H222" s="837">
        <v>0</v>
      </c>
      <c r="I222" s="849">
        <v>1</v>
      </c>
      <c r="J222" s="849">
        <v>111.22</v>
      </c>
      <c r="K222" s="837">
        <v>1</v>
      </c>
      <c r="L222" s="849">
        <v>1</v>
      </c>
      <c r="M222" s="850">
        <v>111.22</v>
      </c>
    </row>
    <row r="223" spans="1:13" ht="14.4" customHeight="1" x14ac:dyDescent="0.3">
      <c r="A223" s="831" t="s">
        <v>1282</v>
      </c>
      <c r="B223" s="832" t="s">
        <v>1139</v>
      </c>
      <c r="C223" s="832" t="s">
        <v>2206</v>
      </c>
      <c r="D223" s="832" t="s">
        <v>2207</v>
      </c>
      <c r="E223" s="832" t="s">
        <v>2208</v>
      </c>
      <c r="F223" s="849"/>
      <c r="G223" s="849"/>
      <c r="H223" s="837">
        <v>0</v>
      </c>
      <c r="I223" s="849">
        <v>2</v>
      </c>
      <c r="J223" s="849">
        <v>299.04000000000002</v>
      </c>
      <c r="K223" s="837">
        <v>1</v>
      </c>
      <c r="L223" s="849">
        <v>2</v>
      </c>
      <c r="M223" s="850">
        <v>299.04000000000002</v>
      </c>
    </row>
    <row r="224" spans="1:13" ht="14.4" customHeight="1" x14ac:dyDescent="0.3">
      <c r="A224" s="831" t="s">
        <v>1282</v>
      </c>
      <c r="B224" s="832" t="s">
        <v>1139</v>
      </c>
      <c r="C224" s="832" t="s">
        <v>1423</v>
      </c>
      <c r="D224" s="832" t="s">
        <v>1424</v>
      </c>
      <c r="E224" s="832" t="s">
        <v>1425</v>
      </c>
      <c r="F224" s="849"/>
      <c r="G224" s="849"/>
      <c r="H224" s="837">
        <v>0</v>
      </c>
      <c r="I224" s="849">
        <v>20</v>
      </c>
      <c r="J224" s="849">
        <v>1514.6000000000001</v>
      </c>
      <c r="K224" s="837">
        <v>1</v>
      </c>
      <c r="L224" s="849">
        <v>20</v>
      </c>
      <c r="M224" s="850">
        <v>1514.6000000000001</v>
      </c>
    </row>
    <row r="225" spans="1:13" ht="14.4" customHeight="1" x14ac:dyDescent="0.3">
      <c r="A225" s="831" t="s">
        <v>1282</v>
      </c>
      <c r="B225" s="832" t="s">
        <v>1146</v>
      </c>
      <c r="C225" s="832" t="s">
        <v>1826</v>
      </c>
      <c r="D225" s="832" t="s">
        <v>1582</v>
      </c>
      <c r="E225" s="832" t="s">
        <v>1149</v>
      </c>
      <c r="F225" s="849">
        <v>8</v>
      </c>
      <c r="G225" s="849">
        <v>1364.16</v>
      </c>
      <c r="H225" s="837">
        <v>1</v>
      </c>
      <c r="I225" s="849"/>
      <c r="J225" s="849"/>
      <c r="K225" s="837">
        <v>0</v>
      </c>
      <c r="L225" s="849">
        <v>8</v>
      </c>
      <c r="M225" s="850">
        <v>1364.16</v>
      </c>
    </row>
    <row r="226" spans="1:13" ht="14.4" customHeight="1" x14ac:dyDescent="0.3">
      <c r="A226" s="831" t="s">
        <v>1282</v>
      </c>
      <c r="B226" s="832" t="s">
        <v>1146</v>
      </c>
      <c r="C226" s="832" t="s">
        <v>2379</v>
      </c>
      <c r="D226" s="832" t="s">
        <v>1582</v>
      </c>
      <c r="E226" s="832" t="s">
        <v>1389</v>
      </c>
      <c r="F226" s="849">
        <v>6</v>
      </c>
      <c r="G226" s="849">
        <v>1432.32</v>
      </c>
      <c r="H226" s="837">
        <v>1</v>
      </c>
      <c r="I226" s="849"/>
      <c r="J226" s="849"/>
      <c r="K226" s="837">
        <v>0</v>
      </c>
      <c r="L226" s="849">
        <v>6</v>
      </c>
      <c r="M226" s="850">
        <v>1432.32</v>
      </c>
    </row>
    <row r="227" spans="1:13" ht="14.4" customHeight="1" x14ac:dyDescent="0.3">
      <c r="A227" s="831" t="s">
        <v>1282</v>
      </c>
      <c r="B227" s="832" t="s">
        <v>1146</v>
      </c>
      <c r="C227" s="832" t="s">
        <v>2378</v>
      </c>
      <c r="D227" s="832" t="s">
        <v>1582</v>
      </c>
      <c r="E227" s="832" t="s">
        <v>1583</v>
      </c>
      <c r="F227" s="849">
        <v>2</v>
      </c>
      <c r="G227" s="849">
        <v>85.26</v>
      </c>
      <c r="H227" s="837">
        <v>1</v>
      </c>
      <c r="I227" s="849"/>
      <c r="J227" s="849"/>
      <c r="K227" s="837">
        <v>0</v>
      </c>
      <c r="L227" s="849">
        <v>2</v>
      </c>
      <c r="M227" s="850">
        <v>85.26</v>
      </c>
    </row>
    <row r="228" spans="1:13" ht="14.4" customHeight="1" x14ac:dyDescent="0.3">
      <c r="A228" s="831" t="s">
        <v>1282</v>
      </c>
      <c r="B228" s="832" t="s">
        <v>1146</v>
      </c>
      <c r="C228" s="832" t="s">
        <v>1829</v>
      </c>
      <c r="D228" s="832" t="s">
        <v>1582</v>
      </c>
      <c r="E228" s="832" t="s">
        <v>1149</v>
      </c>
      <c r="F228" s="849">
        <v>2</v>
      </c>
      <c r="G228" s="849">
        <v>341.04</v>
      </c>
      <c r="H228" s="837">
        <v>1</v>
      </c>
      <c r="I228" s="849"/>
      <c r="J228" s="849"/>
      <c r="K228" s="837">
        <v>0</v>
      </c>
      <c r="L228" s="849">
        <v>2</v>
      </c>
      <c r="M228" s="850">
        <v>341.04</v>
      </c>
    </row>
    <row r="229" spans="1:13" ht="14.4" customHeight="1" x14ac:dyDescent="0.3">
      <c r="A229" s="831" t="s">
        <v>1282</v>
      </c>
      <c r="B229" s="832" t="s">
        <v>2530</v>
      </c>
      <c r="C229" s="832" t="s">
        <v>1305</v>
      </c>
      <c r="D229" s="832" t="s">
        <v>1306</v>
      </c>
      <c r="E229" s="832" t="s">
        <v>1307</v>
      </c>
      <c r="F229" s="849"/>
      <c r="G229" s="849"/>
      <c r="H229" s="837">
        <v>0</v>
      </c>
      <c r="I229" s="849">
        <v>29</v>
      </c>
      <c r="J229" s="849">
        <v>3471.2999999999997</v>
      </c>
      <c r="K229" s="837">
        <v>1</v>
      </c>
      <c r="L229" s="849">
        <v>29</v>
      </c>
      <c r="M229" s="850">
        <v>3471.2999999999997</v>
      </c>
    </row>
    <row r="230" spans="1:13" ht="14.4" customHeight="1" x14ac:dyDescent="0.3">
      <c r="A230" s="831" t="s">
        <v>1282</v>
      </c>
      <c r="B230" s="832" t="s">
        <v>2530</v>
      </c>
      <c r="C230" s="832" t="s">
        <v>2303</v>
      </c>
      <c r="D230" s="832" t="s">
        <v>1306</v>
      </c>
      <c r="E230" s="832" t="s">
        <v>2304</v>
      </c>
      <c r="F230" s="849"/>
      <c r="G230" s="849"/>
      <c r="H230" s="837">
        <v>0</v>
      </c>
      <c r="I230" s="849">
        <v>2</v>
      </c>
      <c r="J230" s="849">
        <v>239.4</v>
      </c>
      <c r="K230" s="837">
        <v>1</v>
      </c>
      <c r="L230" s="849">
        <v>2</v>
      </c>
      <c r="M230" s="850">
        <v>239.4</v>
      </c>
    </row>
    <row r="231" spans="1:13" ht="14.4" customHeight="1" x14ac:dyDescent="0.3">
      <c r="A231" s="831" t="s">
        <v>1282</v>
      </c>
      <c r="B231" s="832" t="s">
        <v>1209</v>
      </c>
      <c r="C231" s="832" t="s">
        <v>2365</v>
      </c>
      <c r="D231" s="832" t="s">
        <v>924</v>
      </c>
      <c r="E231" s="832" t="s">
        <v>1653</v>
      </c>
      <c r="F231" s="849">
        <v>1</v>
      </c>
      <c r="G231" s="849">
        <v>0</v>
      </c>
      <c r="H231" s="837"/>
      <c r="I231" s="849"/>
      <c r="J231" s="849"/>
      <c r="K231" s="837"/>
      <c r="L231" s="849">
        <v>1</v>
      </c>
      <c r="M231" s="850">
        <v>0</v>
      </c>
    </row>
    <row r="232" spans="1:13" ht="14.4" customHeight="1" x14ac:dyDescent="0.3">
      <c r="A232" s="831" t="s">
        <v>1282</v>
      </c>
      <c r="B232" s="832" t="s">
        <v>1220</v>
      </c>
      <c r="C232" s="832" t="s">
        <v>1221</v>
      </c>
      <c r="D232" s="832" t="s">
        <v>655</v>
      </c>
      <c r="E232" s="832" t="s">
        <v>1222</v>
      </c>
      <c r="F232" s="849"/>
      <c r="G232" s="849"/>
      <c r="H232" s="837"/>
      <c r="I232" s="849">
        <v>1</v>
      </c>
      <c r="J232" s="849">
        <v>0</v>
      </c>
      <c r="K232" s="837"/>
      <c r="L232" s="849">
        <v>1</v>
      </c>
      <c r="M232" s="850">
        <v>0</v>
      </c>
    </row>
    <row r="233" spans="1:13" ht="14.4" customHeight="1" x14ac:dyDescent="0.3">
      <c r="A233" s="831" t="s">
        <v>1282</v>
      </c>
      <c r="B233" s="832" t="s">
        <v>1220</v>
      </c>
      <c r="C233" s="832" t="s">
        <v>1227</v>
      </c>
      <c r="D233" s="832" t="s">
        <v>652</v>
      </c>
      <c r="E233" s="832" t="s">
        <v>1228</v>
      </c>
      <c r="F233" s="849"/>
      <c r="G233" s="849"/>
      <c r="H233" s="837"/>
      <c r="I233" s="849">
        <v>1</v>
      </c>
      <c r="J233" s="849">
        <v>0</v>
      </c>
      <c r="K233" s="837"/>
      <c r="L233" s="849">
        <v>1</v>
      </c>
      <c r="M233" s="850">
        <v>0</v>
      </c>
    </row>
    <row r="234" spans="1:13" ht="14.4" customHeight="1" x14ac:dyDescent="0.3">
      <c r="A234" s="831" t="s">
        <v>1282</v>
      </c>
      <c r="B234" s="832" t="s">
        <v>1229</v>
      </c>
      <c r="C234" s="832" t="s">
        <v>1438</v>
      </c>
      <c r="D234" s="832" t="s">
        <v>642</v>
      </c>
      <c r="E234" s="832" t="s">
        <v>643</v>
      </c>
      <c r="F234" s="849">
        <v>7</v>
      </c>
      <c r="G234" s="849">
        <v>726.59999999999991</v>
      </c>
      <c r="H234" s="837">
        <v>1</v>
      </c>
      <c r="I234" s="849"/>
      <c r="J234" s="849"/>
      <c r="K234" s="837">
        <v>0</v>
      </c>
      <c r="L234" s="849">
        <v>7</v>
      </c>
      <c r="M234" s="850">
        <v>726.59999999999991</v>
      </c>
    </row>
    <row r="235" spans="1:13" ht="14.4" customHeight="1" x14ac:dyDescent="0.3">
      <c r="A235" s="831" t="s">
        <v>1282</v>
      </c>
      <c r="B235" s="832" t="s">
        <v>1229</v>
      </c>
      <c r="C235" s="832" t="s">
        <v>1316</v>
      </c>
      <c r="D235" s="832" t="s">
        <v>642</v>
      </c>
      <c r="E235" s="832" t="s">
        <v>1317</v>
      </c>
      <c r="F235" s="849">
        <v>3</v>
      </c>
      <c r="G235" s="849">
        <v>467.09999999999997</v>
      </c>
      <c r="H235" s="837">
        <v>1</v>
      </c>
      <c r="I235" s="849"/>
      <c r="J235" s="849"/>
      <c r="K235" s="837">
        <v>0</v>
      </c>
      <c r="L235" s="849">
        <v>3</v>
      </c>
      <c r="M235" s="850">
        <v>467.09999999999997</v>
      </c>
    </row>
    <row r="236" spans="1:13" ht="14.4" customHeight="1" x14ac:dyDescent="0.3">
      <c r="A236" s="831" t="s">
        <v>1282</v>
      </c>
      <c r="B236" s="832" t="s">
        <v>1229</v>
      </c>
      <c r="C236" s="832" t="s">
        <v>1576</v>
      </c>
      <c r="D236" s="832" t="s">
        <v>1440</v>
      </c>
      <c r="E236" s="832" t="s">
        <v>643</v>
      </c>
      <c r="F236" s="849"/>
      <c r="G236" s="849"/>
      <c r="H236" s="837">
        <v>0</v>
      </c>
      <c r="I236" s="849">
        <v>21</v>
      </c>
      <c r="J236" s="849">
        <v>2179.8000000000002</v>
      </c>
      <c r="K236" s="837">
        <v>1</v>
      </c>
      <c r="L236" s="849">
        <v>21</v>
      </c>
      <c r="M236" s="850">
        <v>2179.8000000000002</v>
      </c>
    </row>
    <row r="237" spans="1:13" ht="14.4" customHeight="1" x14ac:dyDescent="0.3">
      <c r="A237" s="831" t="s">
        <v>1282</v>
      </c>
      <c r="B237" s="832" t="s">
        <v>1229</v>
      </c>
      <c r="C237" s="832" t="s">
        <v>1232</v>
      </c>
      <c r="D237" s="832" t="s">
        <v>1233</v>
      </c>
      <c r="E237" s="832" t="s">
        <v>643</v>
      </c>
      <c r="F237" s="849">
        <v>60</v>
      </c>
      <c r="G237" s="849">
        <v>6228</v>
      </c>
      <c r="H237" s="837">
        <v>1</v>
      </c>
      <c r="I237" s="849"/>
      <c r="J237" s="849"/>
      <c r="K237" s="837">
        <v>0</v>
      </c>
      <c r="L237" s="849">
        <v>60</v>
      </c>
      <c r="M237" s="850">
        <v>6228</v>
      </c>
    </row>
    <row r="238" spans="1:13" ht="14.4" customHeight="1" x14ac:dyDescent="0.3">
      <c r="A238" s="831" t="s">
        <v>1282</v>
      </c>
      <c r="B238" s="832" t="s">
        <v>1229</v>
      </c>
      <c r="C238" s="832" t="s">
        <v>1318</v>
      </c>
      <c r="D238" s="832" t="s">
        <v>1233</v>
      </c>
      <c r="E238" s="832" t="s">
        <v>1319</v>
      </c>
      <c r="F238" s="849">
        <v>3</v>
      </c>
      <c r="G238" s="849">
        <v>389.25</v>
      </c>
      <c r="H238" s="837">
        <v>1</v>
      </c>
      <c r="I238" s="849"/>
      <c r="J238" s="849"/>
      <c r="K238" s="837">
        <v>0</v>
      </c>
      <c r="L238" s="849">
        <v>3</v>
      </c>
      <c r="M238" s="850">
        <v>389.25</v>
      </c>
    </row>
    <row r="239" spans="1:13" ht="14.4" customHeight="1" x14ac:dyDescent="0.3">
      <c r="A239" s="831" t="s">
        <v>1282</v>
      </c>
      <c r="B239" s="832" t="s">
        <v>2531</v>
      </c>
      <c r="C239" s="832" t="s">
        <v>1395</v>
      </c>
      <c r="D239" s="832" t="s">
        <v>1396</v>
      </c>
      <c r="E239" s="832" t="s">
        <v>1397</v>
      </c>
      <c r="F239" s="849"/>
      <c r="G239" s="849"/>
      <c r="H239" s="837">
        <v>0</v>
      </c>
      <c r="I239" s="849">
        <v>1</v>
      </c>
      <c r="J239" s="849">
        <v>141.25</v>
      </c>
      <c r="K239" s="837">
        <v>1</v>
      </c>
      <c r="L239" s="849">
        <v>1</v>
      </c>
      <c r="M239" s="850">
        <v>141.25</v>
      </c>
    </row>
    <row r="240" spans="1:13" ht="14.4" customHeight="1" x14ac:dyDescent="0.3">
      <c r="A240" s="831" t="s">
        <v>1282</v>
      </c>
      <c r="B240" s="832" t="s">
        <v>1235</v>
      </c>
      <c r="C240" s="832" t="s">
        <v>1236</v>
      </c>
      <c r="D240" s="832" t="s">
        <v>902</v>
      </c>
      <c r="E240" s="832" t="s">
        <v>1237</v>
      </c>
      <c r="F240" s="849"/>
      <c r="G240" s="849"/>
      <c r="H240" s="837">
        <v>0</v>
      </c>
      <c r="I240" s="849">
        <v>2</v>
      </c>
      <c r="J240" s="849">
        <v>127.5</v>
      </c>
      <c r="K240" s="837">
        <v>1</v>
      </c>
      <c r="L240" s="849">
        <v>2</v>
      </c>
      <c r="M240" s="850">
        <v>127.5</v>
      </c>
    </row>
    <row r="241" spans="1:13" ht="14.4" customHeight="1" x14ac:dyDescent="0.3">
      <c r="A241" s="831" t="s">
        <v>1282</v>
      </c>
      <c r="B241" s="832" t="s">
        <v>1238</v>
      </c>
      <c r="C241" s="832" t="s">
        <v>1239</v>
      </c>
      <c r="D241" s="832" t="s">
        <v>922</v>
      </c>
      <c r="E241" s="832" t="s">
        <v>1240</v>
      </c>
      <c r="F241" s="849"/>
      <c r="G241" s="849"/>
      <c r="H241" s="837">
        <v>0</v>
      </c>
      <c r="I241" s="849">
        <v>1</v>
      </c>
      <c r="J241" s="849">
        <v>58.77</v>
      </c>
      <c r="K241" s="837">
        <v>1</v>
      </c>
      <c r="L241" s="849">
        <v>1</v>
      </c>
      <c r="M241" s="850">
        <v>58.77</v>
      </c>
    </row>
    <row r="242" spans="1:13" ht="14.4" customHeight="1" x14ac:dyDescent="0.3">
      <c r="A242" s="831" t="s">
        <v>1282</v>
      </c>
      <c r="B242" s="832" t="s">
        <v>1238</v>
      </c>
      <c r="C242" s="832" t="s">
        <v>1917</v>
      </c>
      <c r="D242" s="832" t="s">
        <v>922</v>
      </c>
      <c r="E242" s="832" t="s">
        <v>1916</v>
      </c>
      <c r="F242" s="849"/>
      <c r="G242" s="849"/>
      <c r="H242" s="837">
        <v>0</v>
      </c>
      <c r="I242" s="849">
        <v>1</v>
      </c>
      <c r="J242" s="849">
        <v>176.32</v>
      </c>
      <c r="K242" s="837">
        <v>1</v>
      </c>
      <c r="L242" s="849">
        <v>1</v>
      </c>
      <c r="M242" s="850">
        <v>176.32</v>
      </c>
    </row>
    <row r="243" spans="1:13" ht="14.4" customHeight="1" x14ac:dyDescent="0.3">
      <c r="A243" s="831" t="s">
        <v>1282</v>
      </c>
      <c r="B243" s="832" t="s">
        <v>1241</v>
      </c>
      <c r="C243" s="832" t="s">
        <v>2324</v>
      </c>
      <c r="D243" s="832" t="s">
        <v>2325</v>
      </c>
      <c r="E243" s="832" t="s">
        <v>1825</v>
      </c>
      <c r="F243" s="849">
        <v>3</v>
      </c>
      <c r="G243" s="849">
        <v>352.65</v>
      </c>
      <c r="H243" s="837">
        <v>1</v>
      </c>
      <c r="I243" s="849"/>
      <c r="J243" s="849"/>
      <c r="K243" s="837">
        <v>0</v>
      </c>
      <c r="L243" s="849">
        <v>3</v>
      </c>
      <c r="M243" s="850">
        <v>352.65</v>
      </c>
    </row>
    <row r="244" spans="1:13" ht="14.4" customHeight="1" x14ac:dyDescent="0.3">
      <c r="A244" s="831" t="s">
        <v>1282</v>
      </c>
      <c r="B244" s="832" t="s">
        <v>2532</v>
      </c>
      <c r="C244" s="832" t="s">
        <v>1348</v>
      </c>
      <c r="D244" s="832" t="s">
        <v>1344</v>
      </c>
      <c r="E244" s="832" t="s">
        <v>1349</v>
      </c>
      <c r="F244" s="849">
        <v>1</v>
      </c>
      <c r="G244" s="849">
        <v>176.32</v>
      </c>
      <c r="H244" s="837">
        <v>1</v>
      </c>
      <c r="I244" s="849"/>
      <c r="J244" s="849"/>
      <c r="K244" s="837">
        <v>0</v>
      </c>
      <c r="L244" s="849">
        <v>1</v>
      </c>
      <c r="M244" s="850">
        <v>176.32</v>
      </c>
    </row>
    <row r="245" spans="1:13" ht="14.4" customHeight="1" x14ac:dyDescent="0.3">
      <c r="A245" s="831" t="s">
        <v>1282</v>
      </c>
      <c r="B245" s="832" t="s">
        <v>2532</v>
      </c>
      <c r="C245" s="832" t="s">
        <v>2305</v>
      </c>
      <c r="D245" s="832" t="s">
        <v>1351</v>
      </c>
      <c r="E245" s="832" t="s">
        <v>1805</v>
      </c>
      <c r="F245" s="849">
        <v>1</v>
      </c>
      <c r="G245" s="849">
        <v>97.96</v>
      </c>
      <c r="H245" s="837">
        <v>1</v>
      </c>
      <c r="I245" s="849"/>
      <c r="J245" s="849"/>
      <c r="K245" s="837">
        <v>0</v>
      </c>
      <c r="L245" s="849">
        <v>1</v>
      </c>
      <c r="M245" s="850">
        <v>97.96</v>
      </c>
    </row>
    <row r="246" spans="1:13" ht="14.4" customHeight="1" x14ac:dyDescent="0.3">
      <c r="A246" s="831" t="s">
        <v>1282</v>
      </c>
      <c r="B246" s="832" t="s">
        <v>2532</v>
      </c>
      <c r="C246" s="832" t="s">
        <v>1918</v>
      </c>
      <c r="D246" s="832" t="s">
        <v>1351</v>
      </c>
      <c r="E246" s="832" t="s">
        <v>1349</v>
      </c>
      <c r="F246" s="849">
        <v>1</v>
      </c>
      <c r="G246" s="849">
        <v>176.32</v>
      </c>
      <c r="H246" s="837">
        <v>1</v>
      </c>
      <c r="I246" s="849"/>
      <c r="J246" s="849"/>
      <c r="K246" s="837">
        <v>0</v>
      </c>
      <c r="L246" s="849">
        <v>1</v>
      </c>
      <c r="M246" s="850">
        <v>176.32</v>
      </c>
    </row>
    <row r="247" spans="1:13" ht="14.4" customHeight="1" x14ac:dyDescent="0.3">
      <c r="A247" s="831" t="s">
        <v>1282</v>
      </c>
      <c r="B247" s="832" t="s">
        <v>2532</v>
      </c>
      <c r="C247" s="832" t="s">
        <v>2306</v>
      </c>
      <c r="D247" s="832" t="s">
        <v>1351</v>
      </c>
      <c r="E247" s="832" t="s">
        <v>1453</v>
      </c>
      <c r="F247" s="849">
        <v>1</v>
      </c>
      <c r="G247" s="849">
        <v>23.51</v>
      </c>
      <c r="H247" s="837">
        <v>1</v>
      </c>
      <c r="I247" s="849"/>
      <c r="J247" s="849"/>
      <c r="K247" s="837">
        <v>0</v>
      </c>
      <c r="L247" s="849">
        <v>1</v>
      </c>
      <c r="M247" s="850">
        <v>23.51</v>
      </c>
    </row>
    <row r="248" spans="1:13" ht="14.4" customHeight="1" x14ac:dyDescent="0.3">
      <c r="A248" s="831" t="s">
        <v>1282</v>
      </c>
      <c r="B248" s="832" t="s">
        <v>2538</v>
      </c>
      <c r="C248" s="832" t="s">
        <v>1783</v>
      </c>
      <c r="D248" s="832" t="s">
        <v>1784</v>
      </c>
      <c r="E248" s="832" t="s">
        <v>1785</v>
      </c>
      <c r="F248" s="849"/>
      <c r="G248" s="849"/>
      <c r="H248" s="837">
        <v>0</v>
      </c>
      <c r="I248" s="849">
        <v>3</v>
      </c>
      <c r="J248" s="849">
        <v>1242.21</v>
      </c>
      <c r="K248" s="837">
        <v>1</v>
      </c>
      <c r="L248" s="849">
        <v>3</v>
      </c>
      <c r="M248" s="850">
        <v>1242.21</v>
      </c>
    </row>
    <row r="249" spans="1:13" ht="14.4" customHeight="1" x14ac:dyDescent="0.3">
      <c r="A249" s="831" t="s">
        <v>1283</v>
      </c>
      <c r="B249" s="832" t="s">
        <v>1095</v>
      </c>
      <c r="C249" s="832" t="s">
        <v>1935</v>
      </c>
      <c r="D249" s="832" t="s">
        <v>1936</v>
      </c>
      <c r="E249" s="832" t="s">
        <v>1937</v>
      </c>
      <c r="F249" s="849"/>
      <c r="G249" s="849"/>
      <c r="H249" s="837">
        <v>0</v>
      </c>
      <c r="I249" s="849">
        <v>1</v>
      </c>
      <c r="J249" s="849">
        <v>1385.62</v>
      </c>
      <c r="K249" s="837">
        <v>1</v>
      </c>
      <c r="L249" s="849">
        <v>1</v>
      </c>
      <c r="M249" s="850">
        <v>1385.62</v>
      </c>
    </row>
    <row r="250" spans="1:13" ht="14.4" customHeight="1" x14ac:dyDescent="0.3">
      <c r="A250" s="831" t="s">
        <v>1283</v>
      </c>
      <c r="B250" s="832" t="s">
        <v>1135</v>
      </c>
      <c r="C250" s="832" t="s">
        <v>1956</v>
      </c>
      <c r="D250" s="832" t="s">
        <v>1137</v>
      </c>
      <c r="E250" s="832" t="s">
        <v>1957</v>
      </c>
      <c r="F250" s="849">
        <v>1</v>
      </c>
      <c r="G250" s="849">
        <v>84.18</v>
      </c>
      <c r="H250" s="837">
        <v>1</v>
      </c>
      <c r="I250" s="849"/>
      <c r="J250" s="849"/>
      <c r="K250" s="837">
        <v>0</v>
      </c>
      <c r="L250" s="849">
        <v>1</v>
      </c>
      <c r="M250" s="850">
        <v>84.18</v>
      </c>
    </row>
    <row r="251" spans="1:13" ht="14.4" customHeight="1" x14ac:dyDescent="0.3">
      <c r="A251" s="831" t="s">
        <v>1283</v>
      </c>
      <c r="B251" s="832" t="s">
        <v>1139</v>
      </c>
      <c r="C251" s="832" t="s">
        <v>1421</v>
      </c>
      <c r="D251" s="832" t="s">
        <v>952</v>
      </c>
      <c r="E251" s="832" t="s">
        <v>1422</v>
      </c>
      <c r="F251" s="849"/>
      <c r="G251" s="849"/>
      <c r="H251" s="837">
        <v>0</v>
      </c>
      <c r="I251" s="849">
        <v>37</v>
      </c>
      <c r="J251" s="849">
        <v>5711.3200000000024</v>
      </c>
      <c r="K251" s="837">
        <v>1</v>
      </c>
      <c r="L251" s="849">
        <v>37</v>
      </c>
      <c r="M251" s="850">
        <v>5711.3200000000024</v>
      </c>
    </row>
    <row r="252" spans="1:13" ht="14.4" customHeight="1" x14ac:dyDescent="0.3">
      <c r="A252" s="831" t="s">
        <v>1283</v>
      </c>
      <c r="B252" s="832" t="s">
        <v>1139</v>
      </c>
      <c r="C252" s="832" t="s">
        <v>1953</v>
      </c>
      <c r="D252" s="832" t="s">
        <v>1954</v>
      </c>
      <c r="E252" s="832" t="s">
        <v>1955</v>
      </c>
      <c r="F252" s="849"/>
      <c r="G252" s="849"/>
      <c r="H252" s="837">
        <v>0</v>
      </c>
      <c r="I252" s="849">
        <v>4</v>
      </c>
      <c r="J252" s="849">
        <v>444.88</v>
      </c>
      <c r="K252" s="837">
        <v>1</v>
      </c>
      <c r="L252" s="849">
        <v>4</v>
      </c>
      <c r="M252" s="850">
        <v>444.88</v>
      </c>
    </row>
    <row r="253" spans="1:13" ht="14.4" customHeight="1" x14ac:dyDescent="0.3">
      <c r="A253" s="831" t="s">
        <v>1283</v>
      </c>
      <c r="B253" s="832" t="s">
        <v>1139</v>
      </c>
      <c r="C253" s="832" t="s">
        <v>2206</v>
      </c>
      <c r="D253" s="832" t="s">
        <v>2207</v>
      </c>
      <c r="E253" s="832" t="s">
        <v>2208</v>
      </c>
      <c r="F253" s="849"/>
      <c r="G253" s="849"/>
      <c r="H253" s="837">
        <v>0</v>
      </c>
      <c r="I253" s="849">
        <v>2</v>
      </c>
      <c r="J253" s="849">
        <v>299.04000000000002</v>
      </c>
      <c r="K253" s="837">
        <v>1</v>
      </c>
      <c r="L253" s="849">
        <v>2</v>
      </c>
      <c r="M253" s="850">
        <v>299.04000000000002</v>
      </c>
    </row>
    <row r="254" spans="1:13" ht="14.4" customHeight="1" x14ac:dyDescent="0.3">
      <c r="A254" s="831" t="s">
        <v>1283</v>
      </c>
      <c r="B254" s="832" t="s">
        <v>1139</v>
      </c>
      <c r="C254" s="832" t="s">
        <v>1423</v>
      </c>
      <c r="D254" s="832" t="s">
        <v>1424</v>
      </c>
      <c r="E254" s="832" t="s">
        <v>1425</v>
      </c>
      <c r="F254" s="849"/>
      <c r="G254" s="849"/>
      <c r="H254" s="837">
        <v>0</v>
      </c>
      <c r="I254" s="849">
        <v>33</v>
      </c>
      <c r="J254" s="849">
        <v>2499.09</v>
      </c>
      <c r="K254" s="837">
        <v>1</v>
      </c>
      <c r="L254" s="849">
        <v>33</v>
      </c>
      <c r="M254" s="850">
        <v>2499.09</v>
      </c>
    </row>
    <row r="255" spans="1:13" ht="14.4" customHeight="1" x14ac:dyDescent="0.3">
      <c r="A255" s="831" t="s">
        <v>1283</v>
      </c>
      <c r="B255" s="832" t="s">
        <v>1139</v>
      </c>
      <c r="C255" s="832" t="s">
        <v>1140</v>
      </c>
      <c r="D255" s="832" t="s">
        <v>952</v>
      </c>
      <c r="E255" s="832" t="s">
        <v>1141</v>
      </c>
      <c r="F255" s="849"/>
      <c r="G255" s="849"/>
      <c r="H255" s="837">
        <v>0</v>
      </c>
      <c r="I255" s="849">
        <v>47</v>
      </c>
      <c r="J255" s="849">
        <v>10577.82</v>
      </c>
      <c r="K255" s="837">
        <v>1</v>
      </c>
      <c r="L255" s="849">
        <v>47</v>
      </c>
      <c r="M255" s="850">
        <v>10577.82</v>
      </c>
    </row>
    <row r="256" spans="1:13" ht="14.4" customHeight="1" x14ac:dyDescent="0.3">
      <c r="A256" s="831" t="s">
        <v>1283</v>
      </c>
      <c r="B256" s="832" t="s">
        <v>1146</v>
      </c>
      <c r="C256" s="832" t="s">
        <v>1329</v>
      </c>
      <c r="D256" s="832" t="s">
        <v>1148</v>
      </c>
      <c r="E256" s="832" t="s">
        <v>1327</v>
      </c>
      <c r="F256" s="849"/>
      <c r="G256" s="849"/>
      <c r="H256" s="837">
        <v>0</v>
      </c>
      <c r="I256" s="849">
        <v>1</v>
      </c>
      <c r="J256" s="849">
        <v>85.27</v>
      </c>
      <c r="K256" s="837">
        <v>1</v>
      </c>
      <c r="L256" s="849">
        <v>1</v>
      </c>
      <c r="M256" s="850">
        <v>85.27</v>
      </c>
    </row>
    <row r="257" spans="1:13" ht="14.4" customHeight="1" x14ac:dyDescent="0.3">
      <c r="A257" s="831" t="s">
        <v>1283</v>
      </c>
      <c r="B257" s="832" t="s">
        <v>1146</v>
      </c>
      <c r="C257" s="832" t="s">
        <v>1147</v>
      </c>
      <c r="D257" s="832" t="s">
        <v>1148</v>
      </c>
      <c r="E257" s="832" t="s">
        <v>1149</v>
      </c>
      <c r="F257" s="849"/>
      <c r="G257" s="849"/>
      <c r="H257" s="837">
        <v>0</v>
      </c>
      <c r="I257" s="849">
        <v>28</v>
      </c>
      <c r="J257" s="849">
        <v>4774.5600000000004</v>
      </c>
      <c r="K257" s="837">
        <v>1</v>
      </c>
      <c r="L257" s="849">
        <v>28</v>
      </c>
      <c r="M257" s="850">
        <v>4774.5600000000004</v>
      </c>
    </row>
    <row r="258" spans="1:13" ht="14.4" customHeight="1" x14ac:dyDescent="0.3">
      <c r="A258" s="831" t="s">
        <v>1283</v>
      </c>
      <c r="B258" s="832" t="s">
        <v>1146</v>
      </c>
      <c r="C258" s="832" t="s">
        <v>1912</v>
      </c>
      <c r="D258" s="832" t="s">
        <v>1148</v>
      </c>
      <c r="E258" s="832" t="s">
        <v>1913</v>
      </c>
      <c r="F258" s="849"/>
      <c r="G258" s="849"/>
      <c r="H258" s="837">
        <v>0</v>
      </c>
      <c r="I258" s="849">
        <v>10</v>
      </c>
      <c r="J258" s="849">
        <v>2728.2999999999997</v>
      </c>
      <c r="K258" s="837">
        <v>1</v>
      </c>
      <c r="L258" s="849">
        <v>10</v>
      </c>
      <c r="M258" s="850">
        <v>2728.2999999999997</v>
      </c>
    </row>
    <row r="259" spans="1:13" ht="14.4" customHeight="1" x14ac:dyDescent="0.3">
      <c r="A259" s="831" t="s">
        <v>1283</v>
      </c>
      <c r="B259" s="832" t="s">
        <v>1168</v>
      </c>
      <c r="C259" s="832" t="s">
        <v>1169</v>
      </c>
      <c r="D259" s="832" t="s">
        <v>1170</v>
      </c>
      <c r="E259" s="832" t="s">
        <v>1171</v>
      </c>
      <c r="F259" s="849"/>
      <c r="G259" s="849"/>
      <c r="H259" s="837">
        <v>0</v>
      </c>
      <c r="I259" s="849">
        <v>1</v>
      </c>
      <c r="J259" s="849">
        <v>902.57</v>
      </c>
      <c r="K259" s="837">
        <v>1</v>
      </c>
      <c r="L259" s="849">
        <v>1</v>
      </c>
      <c r="M259" s="850">
        <v>902.57</v>
      </c>
    </row>
    <row r="260" spans="1:13" ht="14.4" customHeight="1" x14ac:dyDescent="0.3">
      <c r="A260" s="831" t="s">
        <v>1283</v>
      </c>
      <c r="B260" s="832" t="s">
        <v>1168</v>
      </c>
      <c r="C260" s="832" t="s">
        <v>1172</v>
      </c>
      <c r="D260" s="832" t="s">
        <v>1173</v>
      </c>
      <c r="E260" s="832" t="s">
        <v>1149</v>
      </c>
      <c r="F260" s="849"/>
      <c r="G260" s="849"/>
      <c r="H260" s="837">
        <v>0</v>
      </c>
      <c r="I260" s="849">
        <v>1</v>
      </c>
      <c r="J260" s="849">
        <v>339.8</v>
      </c>
      <c r="K260" s="837">
        <v>1</v>
      </c>
      <c r="L260" s="849">
        <v>1</v>
      </c>
      <c r="M260" s="850">
        <v>339.8</v>
      </c>
    </row>
    <row r="261" spans="1:13" ht="14.4" customHeight="1" x14ac:dyDescent="0.3">
      <c r="A261" s="831" t="s">
        <v>1283</v>
      </c>
      <c r="B261" s="832" t="s">
        <v>1186</v>
      </c>
      <c r="C261" s="832" t="s">
        <v>1187</v>
      </c>
      <c r="D261" s="832" t="s">
        <v>826</v>
      </c>
      <c r="E261" s="832" t="s">
        <v>828</v>
      </c>
      <c r="F261" s="849"/>
      <c r="G261" s="849"/>
      <c r="H261" s="837"/>
      <c r="I261" s="849">
        <v>6</v>
      </c>
      <c r="J261" s="849">
        <v>0</v>
      </c>
      <c r="K261" s="837"/>
      <c r="L261" s="849">
        <v>6</v>
      </c>
      <c r="M261" s="850">
        <v>0</v>
      </c>
    </row>
    <row r="262" spans="1:13" ht="14.4" customHeight="1" x14ac:dyDescent="0.3">
      <c r="A262" s="831" t="s">
        <v>1283</v>
      </c>
      <c r="B262" s="832" t="s">
        <v>1220</v>
      </c>
      <c r="C262" s="832" t="s">
        <v>1221</v>
      </c>
      <c r="D262" s="832" t="s">
        <v>655</v>
      </c>
      <c r="E262" s="832" t="s">
        <v>1222</v>
      </c>
      <c r="F262" s="849"/>
      <c r="G262" s="849"/>
      <c r="H262" s="837"/>
      <c r="I262" s="849">
        <v>3</v>
      </c>
      <c r="J262" s="849">
        <v>0</v>
      </c>
      <c r="K262" s="837"/>
      <c r="L262" s="849">
        <v>3</v>
      </c>
      <c r="M262" s="850">
        <v>0</v>
      </c>
    </row>
    <row r="263" spans="1:13" ht="14.4" customHeight="1" x14ac:dyDescent="0.3">
      <c r="A263" s="831" t="s">
        <v>1283</v>
      </c>
      <c r="B263" s="832" t="s">
        <v>1220</v>
      </c>
      <c r="C263" s="832" t="s">
        <v>1223</v>
      </c>
      <c r="D263" s="832" t="s">
        <v>655</v>
      </c>
      <c r="E263" s="832" t="s">
        <v>1224</v>
      </c>
      <c r="F263" s="849"/>
      <c r="G263" s="849"/>
      <c r="H263" s="837"/>
      <c r="I263" s="849">
        <v>8</v>
      </c>
      <c r="J263" s="849">
        <v>0</v>
      </c>
      <c r="K263" s="837"/>
      <c r="L263" s="849">
        <v>8</v>
      </c>
      <c r="M263" s="850">
        <v>0</v>
      </c>
    </row>
    <row r="264" spans="1:13" ht="14.4" customHeight="1" x14ac:dyDescent="0.3">
      <c r="A264" s="831" t="s">
        <v>1283</v>
      </c>
      <c r="B264" s="832" t="s">
        <v>1229</v>
      </c>
      <c r="C264" s="832" t="s">
        <v>1438</v>
      </c>
      <c r="D264" s="832" t="s">
        <v>642</v>
      </c>
      <c r="E264" s="832" t="s">
        <v>643</v>
      </c>
      <c r="F264" s="849">
        <v>6</v>
      </c>
      <c r="G264" s="849">
        <v>622.79999999999995</v>
      </c>
      <c r="H264" s="837">
        <v>1</v>
      </c>
      <c r="I264" s="849"/>
      <c r="J264" s="849"/>
      <c r="K264" s="837">
        <v>0</v>
      </c>
      <c r="L264" s="849">
        <v>6</v>
      </c>
      <c r="M264" s="850">
        <v>622.79999999999995</v>
      </c>
    </row>
    <row r="265" spans="1:13" ht="14.4" customHeight="1" x14ac:dyDescent="0.3">
      <c r="A265" s="831" t="s">
        <v>1283</v>
      </c>
      <c r="B265" s="832" t="s">
        <v>1229</v>
      </c>
      <c r="C265" s="832" t="s">
        <v>1316</v>
      </c>
      <c r="D265" s="832" t="s">
        <v>642</v>
      </c>
      <c r="E265" s="832" t="s">
        <v>1317</v>
      </c>
      <c r="F265" s="849">
        <v>16</v>
      </c>
      <c r="G265" s="849">
        <v>2491.1999999999998</v>
      </c>
      <c r="H265" s="837">
        <v>1</v>
      </c>
      <c r="I265" s="849"/>
      <c r="J265" s="849"/>
      <c r="K265" s="837">
        <v>0</v>
      </c>
      <c r="L265" s="849">
        <v>16</v>
      </c>
      <c r="M265" s="850">
        <v>2491.1999999999998</v>
      </c>
    </row>
    <row r="266" spans="1:13" ht="14.4" customHeight="1" x14ac:dyDescent="0.3">
      <c r="A266" s="831" t="s">
        <v>1283</v>
      </c>
      <c r="B266" s="832" t="s">
        <v>1229</v>
      </c>
      <c r="C266" s="832" t="s">
        <v>1576</v>
      </c>
      <c r="D266" s="832" t="s">
        <v>1440</v>
      </c>
      <c r="E266" s="832" t="s">
        <v>643</v>
      </c>
      <c r="F266" s="849"/>
      <c r="G266" s="849"/>
      <c r="H266" s="837">
        <v>0</v>
      </c>
      <c r="I266" s="849">
        <v>6</v>
      </c>
      <c r="J266" s="849">
        <v>622.79999999999995</v>
      </c>
      <c r="K266" s="837">
        <v>1</v>
      </c>
      <c r="L266" s="849">
        <v>6</v>
      </c>
      <c r="M266" s="850">
        <v>622.79999999999995</v>
      </c>
    </row>
    <row r="267" spans="1:13" ht="14.4" customHeight="1" x14ac:dyDescent="0.3">
      <c r="A267" s="831" t="s">
        <v>1283</v>
      </c>
      <c r="B267" s="832" t="s">
        <v>1229</v>
      </c>
      <c r="C267" s="832" t="s">
        <v>1320</v>
      </c>
      <c r="D267" s="832" t="s">
        <v>1321</v>
      </c>
      <c r="E267" s="832" t="s">
        <v>1319</v>
      </c>
      <c r="F267" s="849"/>
      <c r="G267" s="849"/>
      <c r="H267" s="837">
        <v>0</v>
      </c>
      <c r="I267" s="849">
        <v>5</v>
      </c>
      <c r="J267" s="849">
        <v>648.75</v>
      </c>
      <c r="K267" s="837">
        <v>1</v>
      </c>
      <c r="L267" s="849">
        <v>5</v>
      </c>
      <c r="M267" s="850">
        <v>648.75</v>
      </c>
    </row>
    <row r="268" spans="1:13" ht="14.4" customHeight="1" x14ac:dyDescent="0.3">
      <c r="A268" s="831" t="s">
        <v>1283</v>
      </c>
      <c r="B268" s="832" t="s">
        <v>1229</v>
      </c>
      <c r="C268" s="832" t="s">
        <v>1318</v>
      </c>
      <c r="D268" s="832" t="s">
        <v>1233</v>
      </c>
      <c r="E268" s="832" t="s">
        <v>1319</v>
      </c>
      <c r="F268" s="849">
        <v>5</v>
      </c>
      <c r="G268" s="849">
        <v>648.75</v>
      </c>
      <c r="H268" s="837">
        <v>1</v>
      </c>
      <c r="I268" s="849"/>
      <c r="J268" s="849"/>
      <c r="K268" s="837">
        <v>0</v>
      </c>
      <c r="L268" s="849">
        <v>5</v>
      </c>
      <c r="M268" s="850">
        <v>648.75</v>
      </c>
    </row>
    <row r="269" spans="1:13" ht="14.4" customHeight="1" x14ac:dyDescent="0.3">
      <c r="A269" s="831" t="s">
        <v>1283</v>
      </c>
      <c r="B269" s="832" t="s">
        <v>1229</v>
      </c>
      <c r="C269" s="832" t="s">
        <v>1234</v>
      </c>
      <c r="D269" s="832" t="s">
        <v>642</v>
      </c>
      <c r="E269" s="832" t="s">
        <v>643</v>
      </c>
      <c r="F269" s="849">
        <v>1</v>
      </c>
      <c r="G269" s="849">
        <v>103.8</v>
      </c>
      <c r="H269" s="837">
        <v>1</v>
      </c>
      <c r="I269" s="849"/>
      <c r="J269" s="849"/>
      <c r="K269" s="837">
        <v>0</v>
      </c>
      <c r="L269" s="849">
        <v>1</v>
      </c>
      <c r="M269" s="850">
        <v>103.8</v>
      </c>
    </row>
    <row r="270" spans="1:13" ht="14.4" customHeight="1" x14ac:dyDescent="0.3">
      <c r="A270" s="831" t="s">
        <v>1283</v>
      </c>
      <c r="B270" s="832" t="s">
        <v>2531</v>
      </c>
      <c r="C270" s="832" t="s">
        <v>1848</v>
      </c>
      <c r="D270" s="832" t="s">
        <v>1849</v>
      </c>
      <c r="E270" s="832" t="s">
        <v>1850</v>
      </c>
      <c r="F270" s="849">
        <v>1</v>
      </c>
      <c r="G270" s="849">
        <v>141.25</v>
      </c>
      <c r="H270" s="837">
        <v>1</v>
      </c>
      <c r="I270" s="849"/>
      <c r="J270" s="849"/>
      <c r="K270" s="837">
        <v>0</v>
      </c>
      <c r="L270" s="849">
        <v>1</v>
      </c>
      <c r="M270" s="850">
        <v>141.25</v>
      </c>
    </row>
    <row r="271" spans="1:13" ht="14.4" customHeight="1" x14ac:dyDescent="0.3">
      <c r="A271" s="831" t="s">
        <v>1283</v>
      </c>
      <c r="B271" s="832" t="s">
        <v>2531</v>
      </c>
      <c r="C271" s="832" t="s">
        <v>1395</v>
      </c>
      <c r="D271" s="832" t="s">
        <v>1396</v>
      </c>
      <c r="E271" s="832" t="s">
        <v>1397</v>
      </c>
      <c r="F271" s="849"/>
      <c r="G271" s="849"/>
      <c r="H271" s="837">
        <v>0</v>
      </c>
      <c r="I271" s="849">
        <v>360</v>
      </c>
      <c r="J271" s="849">
        <v>50850</v>
      </c>
      <c r="K271" s="837">
        <v>1</v>
      </c>
      <c r="L271" s="849">
        <v>360</v>
      </c>
      <c r="M271" s="850">
        <v>50850</v>
      </c>
    </row>
    <row r="272" spans="1:13" ht="14.4" customHeight="1" x14ac:dyDescent="0.3">
      <c r="A272" s="831" t="s">
        <v>1283</v>
      </c>
      <c r="B272" s="832" t="s">
        <v>1238</v>
      </c>
      <c r="C272" s="832" t="s">
        <v>1915</v>
      </c>
      <c r="D272" s="832" t="s">
        <v>1831</v>
      </c>
      <c r="E272" s="832" t="s">
        <v>1916</v>
      </c>
      <c r="F272" s="849">
        <v>1</v>
      </c>
      <c r="G272" s="849">
        <v>176.32</v>
      </c>
      <c r="H272" s="837">
        <v>1</v>
      </c>
      <c r="I272" s="849"/>
      <c r="J272" s="849"/>
      <c r="K272" s="837">
        <v>0</v>
      </c>
      <c r="L272" s="849">
        <v>1</v>
      </c>
      <c r="M272" s="850">
        <v>176.32</v>
      </c>
    </row>
    <row r="273" spans="1:13" ht="14.4" customHeight="1" x14ac:dyDescent="0.3">
      <c r="A273" s="831" t="s">
        <v>1283</v>
      </c>
      <c r="B273" s="832" t="s">
        <v>1238</v>
      </c>
      <c r="C273" s="832" t="s">
        <v>1917</v>
      </c>
      <c r="D273" s="832" t="s">
        <v>922</v>
      </c>
      <c r="E273" s="832" t="s">
        <v>1916</v>
      </c>
      <c r="F273" s="849"/>
      <c r="G273" s="849"/>
      <c r="H273" s="837">
        <v>0</v>
      </c>
      <c r="I273" s="849">
        <v>1</v>
      </c>
      <c r="J273" s="849">
        <v>176.32</v>
      </c>
      <c r="K273" s="837">
        <v>1</v>
      </c>
      <c r="L273" s="849">
        <v>1</v>
      </c>
      <c r="M273" s="850">
        <v>176.32</v>
      </c>
    </row>
    <row r="274" spans="1:13" ht="14.4" customHeight="1" x14ac:dyDescent="0.3">
      <c r="A274" s="831" t="s">
        <v>1283</v>
      </c>
      <c r="B274" s="832" t="s">
        <v>1241</v>
      </c>
      <c r="C274" s="832" t="s">
        <v>1878</v>
      </c>
      <c r="D274" s="832" t="s">
        <v>721</v>
      </c>
      <c r="E274" s="832" t="s">
        <v>1222</v>
      </c>
      <c r="F274" s="849"/>
      <c r="G274" s="849"/>
      <c r="H274" s="837">
        <v>0</v>
      </c>
      <c r="I274" s="849">
        <v>11</v>
      </c>
      <c r="J274" s="849">
        <v>646.47</v>
      </c>
      <c r="K274" s="837">
        <v>1</v>
      </c>
      <c r="L274" s="849">
        <v>11</v>
      </c>
      <c r="M274" s="850">
        <v>646.47</v>
      </c>
    </row>
    <row r="275" spans="1:13" ht="14.4" customHeight="1" x14ac:dyDescent="0.3">
      <c r="A275" s="831" t="s">
        <v>1283</v>
      </c>
      <c r="B275" s="832" t="s">
        <v>2532</v>
      </c>
      <c r="C275" s="832" t="s">
        <v>1348</v>
      </c>
      <c r="D275" s="832" t="s">
        <v>1344</v>
      </c>
      <c r="E275" s="832" t="s">
        <v>1349</v>
      </c>
      <c r="F275" s="849">
        <v>2</v>
      </c>
      <c r="G275" s="849">
        <v>352.64</v>
      </c>
      <c r="H275" s="837">
        <v>1</v>
      </c>
      <c r="I275" s="849"/>
      <c r="J275" s="849"/>
      <c r="K275" s="837">
        <v>0</v>
      </c>
      <c r="L275" s="849">
        <v>2</v>
      </c>
      <c r="M275" s="850">
        <v>352.64</v>
      </c>
    </row>
    <row r="276" spans="1:13" ht="14.4" customHeight="1" x14ac:dyDescent="0.3">
      <c r="A276" s="831" t="s">
        <v>1283</v>
      </c>
      <c r="B276" s="832" t="s">
        <v>2532</v>
      </c>
      <c r="C276" s="832" t="s">
        <v>1918</v>
      </c>
      <c r="D276" s="832" t="s">
        <v>1351</v>
      </c>
      <c r="E276" s="832" t="s">
        <v>1349</v>
      </c>
      <c r="F276" s="849">
        <v>1</v>
      </c>
      <c r="G276" s="849">
        <v>176.32</v>
      </c>
      <c r="H276" s="837">
        <v>1</v>
      </c>
      <c r="I276" s="849"/>
      <c r="J276" s="849"/>
      <c r="K276" s="837">
        <v>0</v>
      </c>
      <c r="L276" s="849">
        <v>1</v>
      </c>
      <c r="M276" s="850">
        <v>176.32</v>
      </c>
    </row>
    <row r="277" spans="1:13" ht="14.4" customHeight="1" x14ac:dyDescent="0.3">
      <c r="A277" s="831" t="s">
        <v>1283</v>
      </c>
      <c r="B277" s="832" t="s">
        <v>2532</v>
      </c>
      <c r="C277" s="832" t="s">
        <v>1919</v>
      </c>
      <c r="D277" s="832" t="s">
        <v>1351</v>
      </c>
      <c r="E277" s="832" t="s">
        <v>1920</v>
      </c>
      <c r="F277" s="849">
        <v>1</v>
      </c>
      <c r="G277" s="849">
        <v>176.32</v>
      </c>
      <c r="H277" s="837">
        <v>1</v>
      </c>
      <c r="I277" s="849"/>
      <c r="J277" s="849"/>
      <c r="K277" s="837">
        <v>0</v>
      </c>
      <c r="L277" s="849">
        <v>1</v>
      </c>
      <c r="M277" s="850">
        <v>176.32</v>
      </c>
    </row>
    <row r="278" spans="1:13" ht="14.4" customHeight="1" x14ac:dyDescent="0.3">
      <c r="A278" s="831" t="s">
        <v>1283</v>
      </c>
      <c r="B278" s="832" t="s">
        <v>2532</v>
      </c>
      <c r="C278" s="832" t="s">
        <v>1353</v>
      </c>
      <c r="D278" s="832" t="s">
        <v>1354</v>
      </c>
      <c r="E278" s="832" t="s">
        <v>1355</v>
      </c>
      <c r="F278" s="849"/>
      <c r="G278" s="849"/>
      <c r="H278" s="837">
        <v>0</v>
      </c>
      <c r="I278" s="849">
        <v>1</v>
      </c>
      <c r="J278" s="849">
        <v>58.77</v>
      </c>
      <c r="K278" s="837">
        <v>1</v>
      </c>
      <c r="L278" s="849">
        <v>1</v>
      </c>
      <c r="M278" s="850">
        <v>58.77</v>
      </c>
    </row>
    <row r="279" spans="1:13" ht="14.4" customHeight="1" x14ac:dyDescent="0.3">
      <c r="A279" s="831" t="s">
        <v>1284</v>
      </c>
      <c r="B279" s="832" t="s">
        <v>1139</v>
      </c>
      <c r="C279" s="832" t="s">
        <v>1421</v>
      </c>
      <c r="D279" s="832" t="s">
        <v>952</v>
      </c>
      <c r="E279" s="832" t="s">
        <v>1422</v>
      </c>
      <c r="F279" s="849"/>
      <c r="G279" s="849"/>
      <c r="H279" s="837">
        <v>0</v>
      </c>
      <c r="I279" s="849">
        <v>1</v>
      </c>
      <c r="J279" s="849">
        <v>154.36000000000001</v>
      </c>
      <c r="K279" s="837">
        <v>1</v>
      </c>
      <c r="L279" s="849">
        <v>1</v>
      </c>
      <c r="M279" s="850">
        <v>154.36000000000001</v>
      </c>
    </row>
    <row r="280" spans="1:13" ht="14.4" customHeight="1" x14ac:dyDescent="0.3">
      <c r="A280" s="831" t="s">
        <v>1284</v>
      </c>
      <c r="B280" s="832" t="s">
        <v>1146</v>
      </c>
      <c r="C280" s="832" t="s">
        <v>1147</v>
      </c>
      <c r="D280" s="832" t="s">
        <v>1148</v>
      </c>
      <c r="E280" s="832" t="s">
        <v>1149</v>
      </c>
      <c r="F280" s="849"/>
      <c r="G280" s="849"/>
      <c r="H280" s="837">
        <v>0</v>
      </c>
      <c r="I280" s="849">
        <v>1</v>
      </c>
      <c r="J280" s="849">
        <v>170.52</v>
      </c>
      <c r="K280" s="837">
        <v>1</v>
      </c>
      <c r="L280" s="849">
        <v>1</v>
      </c>
      <c r="M280" s="850">
        <v>170.52</v>
      </c>
    </row>
    <row r="281" spans="1:13" ht="14.4" customHeight="1" x14ac:dyDescent="0.3">
      <c r="A281" s="831" t="s">
        <v>1284</v>
      </c>
      <c r="B281" s="832" t="s">
        <v>1220</v>
      </c>
      <c r="C281" s="832" t="s">
        <v>1225</v>
      </c>
      <c r="D281" s="832" t="s">
        <v>652</v>
      </c>
      <c r="E281" s="832" t="s">
        <v>1226</v>
      </c>
      <c r="F281" s="849"/>
      <c r="G281" s="849"/>
      <c r="H281" s="837"/>
      <c r="I281" s="849">
        <v>2</v>
      </c>
      <c r="J281" s="849">
        <v>0</v>
      </c>
      <c r="K281" s="837"/>
      <c r="L281" s="849">
        <v>2</v>
      </c>
      <c r="M281" s="850">
        <v>0</v>
      </c>
    </row>
    <row r="282" spans="1:13" ht="14.4" customHeight="1" x14ac:dyDescent="0.3">
      <c r="A282" s="831" t="s">
        <v>1284</v>
      </c>
      <c r="B282" s="832" t="s">
        <v>1229</v>
      </c>
      <c r="C282" s="832" t="s">
        <v>1316</v>
      </c>
      <c r="D282" s="832" t="s">
        <v>642</v>
      </c>
      <c r="E282" s="832" t="s">
        <v>1317</v>
      </c>
      <c r="F282" s="849">
        <v>15</v>
      </c>
      <c r="G282" s="849">
        <v>2335.5</v>
      </c>
      <c r="H282" s="837">
        <v>1</v>
      </c>
      <c r="I282" s="849"/>
      <c r="J282" s="849"/>
      <c r="K282" s="837">
        <v>0</v>
      </c>
      <c r="L282" s="849">
        <v>15</v>
      </c>
      <c r="M282" s="850">
        <v>2335.5</v>
      </c>
    </row>
    <row r="283" spans="1:13" ht="14.4" customHeight="1" x14ac:dyDescent="0.3">
      <c r="A283" s="831" t="s">
        <v>1284</v>
      </c>
      <c r="B283" s="832" t="s">
        <v>2531</v>
      </c>
      <c r="C283" s="832" t="s">
        <v>1848</v>
      </c>
      <c r="D283" s="832" t="s">
        <v>1849</v>
      </c>
      <c r="E283" s="832" t="s">
        <v>1850</v>
      </c>
      <c r="F283" s="849">
        <v>2</v>
      </c>
      <c r="G283" s="849">
        <v>282.5</v>
      </c>
      <c r="H283" s="837">
        <v>1</v>
      </c>
      <c r="I283" s="849"/>
      <c r="J283" s="849"/>
      <c r="K283" s="837">
        <v>0</v>
      </c>
      <c r="L283" s="849">
        <v>2</v>
      </c>
      <c r="M283" s="850">
        <v>282.5</v>
      </c>
    </row>
    <row r="284" spans="1:13" ht="14.4" customHeight="1" x14ac:dyDescent="0.3">
      <c r="A284" s="831" t="s">
        <v>1284</v>
      </c>
      <c r="B284" s="832" t="s">
        <v>2531</v>
      </c>
      <c r="C284" s="832" t="s">
        <v>1395</v>
      </c>
      <c r="D284" s="832" t="s">
        <v>1396</v>
      </c>
      <c r="E284" s="832" t="s">
        <v>1397</v>
      </c>
      <c r="F284" s="849"/>
      <c r="G284" s="849"/>
      <c r="H284" s="837">
        <v>0</v>
      </c>
      <c r="I284" s="849">
        <v>4</v>
      </c>
      <c r="J284" s="849">
        <v>565</v>
      </c>
      <c r="K284" s="837">
        <v>1</v>
      </c>
      <c r="L284" s="849">
        <v>4</v>
      </c>
      <c r="M284" s="850">
        <v>565</v>
      </c>
    </row>
    <row r="285" spans="1:13" ht="14.4" customHeight="1" x14ac:dyDescent="0.3">
      <c r="A285" s="831" t="s">
        <v>1284</v>
      </c>
      <c r="B285" s="832" t="s">
        <v>2532</v>
      </c>
      <c r="C285" s="832" t="s">
        <v>1972</v>
      </c>
      <c r="D285" s="832" t="s">
        <v>1351</v>
      </c>
      <c r="E285" s="832" t="s">
        <v>1347</v>
      </c>
      <c r="F285" s="849">
        <v>1</v>
      </c>
      <c r="G285" s="849">
        <v>58.77</v>
      </c>
      <c r="H285" s="837">
        <v>1</v>
      </c>
      <c r="I285" s="849"/>
      <c r="J285" s="849"/>
      <c r="K285" s="837">
        <v>0</v>
      </c>
      <c r="L285" s="849">
        <v>1</v>
      </c>
      <c r="M285" s="850">
        <v>58.77</v>
      </c>
    </row>
    <row r="286" spans="1:13" ht="14.4" customHeight="1" x14ac:dyDescent="0.3">
      <c r="A286" s="831" t="s">
        <v>1284</v>
      </c>
      <c r="B286" s="832" t="s">
        <v>2532</v>
      </c>
      <c r="C286" s="832" t="s">
        <v>1454</v>
      </c>
      <c r="D286" s="832" t="s">
        <v>1354</v>
      </c>
      <c r="E286" s="832" t="s">
        <v>1455</v>
      </c>
      <c r="F286" s="849"/>
      <c r="G286" s="849"/>
      <c r="H286" s="837">
        <v>0</v>
      </c>
      <c r="I286" s="849">
        <v>1</v>
      </c>
      <c r="J286" s="849">
        <v>176.32</v>
      </c>
      <c r="K286" s="837">
        <v>1</v>
      </c>
      <c r="L286" s="849">
        <v>1</v>
      </c>
      <c r="M286" s="850">
        <v>176.32</v>
      </c>
    </row>
    <row r="287" spans="1:13" ht="14.4" customHeight="1" x14ac:dyDescent="0.3">
      <c r="A287" s="831" t="s">
        <v>1284</v>
      </c>
      <c r="B287" s="832" t="s">
        <v>2532</v>
      </c>
      <c r="C287" s="832" t="s">
        <v>1353</v>
      </c>
      <c r="D287" s="832" t="s">
        <v>1354</v>
      </c>
      <c r="E287" s="832" t="s">
        <v>1355</v>
      </c>
      <c r="F287" s="849"/>
      <c r="G287" s="849"/>
      <c r="H287" s="837">
        <v>0</v>
      </c>
      <c r="I287" s="849">
        <v>1</v>
      </c>
      <c r="J287" s="849">
        <v>58.77</v>
      </c>
      <c r="K287" s="837">
        <v>1</v>
      </c>
      <c r="L287" s="849">
        <v>1</v>
      </c>
      <c r="M287" s="850">
        <v>58.77</v>
      </c>
    </row>
    <row r="288" spans="1:13" ht="14.4" customHeight="1" x14ac:dyDescent="0.3">
      <c r="A288" s="831" t="s">
        <v>1285</v>
      </c>
      <c r="B288" s="832" t="s">
        <v>1095</v>
      </c>
      <c r="C288" s="832" t="s">
        <v>1098</v>
      </c>
      <c r="D288" s="832" t="s">
        <v>727</v>
      </c>
      <c r="E288" s="832" t="s">
        <v>1099</v>
      </c>
      <c r="F288" s="849"/>
      <c r="G288" s="849"/>
      <c r="H288" s="837">
        <v>0</v>
      </c>
      <c r="I288" s="849">
        <v>1</v>
      </c>
      <c r="J288" s="849">
        <v>736.33</v>
      </c>
      <c r="K288" s="837">
        <v>1</v>
      </c>
      <c r="L288" s="849">
        <v>1</v>
      </c>
      <c r="M288" s="850">
        <v>736.33</v>
      </c>
    </row>
    <row r="289" spans="1:13" ht="14.4" customHeight="1" x14ac:dyDescent="0.3">
      <c r="A289" s="831" t="s">
        <v>1285</v>
      </c>
      <c r="B289" s="832" t="s">
        <v>1107</v>
      </c>
      <c r="C289" s="832" t="s">
        <v>2493</v>
      </c>
      <c r="D289" s="832" t="s">
        <v>751</v>
      </c>
      <c r="E289" s="832" t="s">
        <v>2494</v>
      </c>
      <c r="F289" s="849"/>
      <c r="G289" s="849"/>
      <c r="H289" s="837"/>
      <c r="I289" s="849">
        <v>1</v>
      </c>
      <c r="J289" s="849">
        <v>0</v>
      </c>
      <c r="K289" s="837"/>
      <c r="L289" s="849">
        <v>1</v>
      </c>
      <c r="M289" s="850">
        <v>0</v>
      </c>
    </row>
    <row r="290" spans="1:13" ht="14.4" customHeight="1" x14ac:dyDescent="0.3">
      <c r="A290" s="831" t="s">
        <v>1285</v>
      </c>
      <c r="B290" s="832" t="s">
        <v>1124</v>
      </c>
      <c r="C290" s="832" t="s">
        <v>1125</v>
      </c>
      <c r="D290" s="832" t="s">
        <v>862</v>
      </c>
      <c r="E290" s="832" t="s">
        <v>1126</v>
      </c>
      <c r="F290" s="849"/>
      <c r="G290" s="849"/>
      <c r="H290" s="837">
        <v>0</v>
      </c>
      <c r="I290" s="849">
        <v>10</v>
      </c>
      <c r="J290" s="849">
        <v>133.69999999999999</v>
      </c>
      <c r="K290" s="837">
        <v>1</v>
      </c>
      <c r="L290" s="849">
        <v>10</v>
      </c>
      <c r="M290" s="850">
        <v>133.69999999999999</v>
      </c>
    </row>
    <row r="291" spans="1:13" ht="14.4" customHeight="1" x14ac:dyDescent="0.3">
      <c r="A291" s="831" t="s">
        <v>1285</v>
      </c>
      <c r="B291" s="832" t="s">
        <v>1135</v>
      </c>
      <c r="C291" s="832" t="s">
        <v>1665</v>
      </c>
      <c r="D291" s="832" t="s">
        <v>1137</v>
      </c>
      <c r="E291" s="832" t="s">
        <v>1666</v>
      </c>
      <c r="F291" s="849"/>
      <c r="G291" s="849"/>
      <c r="H291" s="837">
        <v>0</v>
      </c>
      <c r="I291" s="849">
        <v>1</v>
      </c>
      <c r="J291" s="849">
        <v>49.08</v>
      </c>
      <c r="K291" s="837">
        <v>1</v>
      </c>
      <c r="L291" s="849">
        <v>1</v>
      </c>
      <c r="M291" s="850">
        <v>49.08</v>
      </c>
    </row>
    <row r="292" spans="1:13" ht="14.4" customHeight="1" x14ac:dyDescent="0.3">
      <c r="A292" s="831" t="s">
        <v>1285</v>
      </c>
      <c r="B292" s="832" t="s">
        <v>1139</v>
      </c>
      <c r="C292" s="832" t="s">
        <v>1421</v>
      </c>
      <c r="D292" s="832" t="s">
        <v>952</v>
      </c>
      <c r="E292" s="832" t="s">
        <v>1422</v>
      </c>
      <c r="F292" s="849"/>
      <c r="G292" s="849"/>
      <c r="H292" s="837">
        <v>0</v>
      </c>
      <c r="I292" s="849">
        <v>45</v>
      </c>
      <c r="J292" s="849">
        <v>6946.2000000000025</v>
      </c>
      <c r="K292" s="837">
        <v>1</v>
      </c>
      <c r="L292" s="849">
        <v>45</v>
      </c>
      <c r="M292" s="850">
        <v>6946.2000000000025</v>
      </c>
    </row>
    <row r="293" spans="1:13" ht="14.4" customHeight="1" x14ac:dyDescent="0.3">
      <c r="A293" s="831" t="s">
        <v>1285</v>
      </c>
      <c r="B293" s="832" t="s">
        <v>1139</v>
      </c>
      <c r="C293" s="832" t="s">
        <v>1953</v>
      </c>
      <c r="D293" s="832" t="s">
        <v>1954</v>
      </c>
      <c r="E293" s="832" t="s">
        <v>1955</v>
      </c>
      <c r="F293" s="849"/>
      <c r="G293" s="849"/>
      <c r="H293" s="837">
        <v>0</v>
      </c>
      <c r="I293" s="849">
        <v>2</v>
      </c>
      <c r="J293" s="849">
        <v>222.44</v>
      </c>
      <c r="K293" s="837">
        <v>1</v>
      </c>
      <c r="L293" s="849">
        <v>2</v>
      </c>
      <c r="M293" s="850">
        <v>222.44</v>
      </c>
    </row>
    <row r="294" spans="1:13" ht="14.4" customHeight="1" x14ac:dyDescent="0.3">
      <c r="A294" s="831" t="s">
        <v>1285</v>
      </c>
      <c r="B294" s="832" t="s">
        <v>1139</v>
      </c>
      <c r="C294" s="832" t="s">
        <v>2206</v>
      </c>
      <c r="D294" s="832" t="s">
        <v>2207</v>
      </c>
      <c r="E294" s="832" t="s">
        <v>2208</v>
      </c>
      <c r="F294" s="849"/>
      <c r="G294" s="849"/>
      <c r="H294" s="837">
        <v>0</v>
      </c>
      <c r="I294" s="849">
        <v>3</v>
      </c>
      <c r="J294" s="849">
        <v>448.56000000000006</v>
      </c>
      <c r="K294" s="837">
        <v>1</v>
      </c>
      <c r="L294" s="849">
        <v>3</v>
      </c>
      <c r="M294" s="850">
        <v>448.56000000000006</v>
      </c>
    </row>
    <row r="295" spans="1:13" ht="14.4" customHeight="1" x14ac:dyDescent="0.3">
      <c r="A295" s="831" t="s">
        <v>1285</v>
      </c>
      <c r="B295" s="832" t="s">
        <v>1139</v>
      </c>
      <c r="C295" s="832" t="s">
        <v>1423</v>
      </c>
      <c r="D295" s="832" t="s">
        <v>1424</v>
      </c>
      <c r="E295" s="832" t="s">
        <v>1425</v>
      </c>
      <c r="F295" s="849"/>
      <c r="G295" s="849"/>
      <c r="H295" s="837">
        <v>0</v>
      </c>
      <c r="I295" s="849">
        <v>32</v>
      </c>
      <c r="J295" s="849">
        <v>2423.36</v>
      </c>
      <c r="K295" s="837">
        <v>1</v>
      </c>
      <c r="L295" s="849">
        <v>32</v>
      </c>
      <c r="M295" s="850">
        <v>2423.36</v>
      </c>
    </row>
    <row r="296" spans="1:13" ht="14.4" customHeight="1" x14ac:dyDescent="0.3">
      <c r="A296" s="831" t="s">
        <v>1285</v>
      </c>
      <c r="B296" s="832" t="s">
        <v>1139</v>
      </c>
      <c r="C296" s="832" t="s">
        <v>1140</v>
      </c>
      <c r="D296" s="832" t="s">
        <v>952</v>
      </c>
      <c r="E296" s="832" t="s">
        <v>1141</v>
      </c>
      <c r="F296" s="849"/>
      <c r="G296" s="849"/>
      <c r="H296" s="837">
        <v>0</v>
      </c>
      <c r="I296" s="849">
        <v>1</v>
      </c>
      <c r="J296" s="849">
        <v>225.06</v>
      </c>
      <c r="K296" s="837">
        <v>1</v>
      </c>
      <c r="L296" s="849">
        <v>1</v>
      </c>
      <c r="M296" s="850">
        <v>225.06</v>
      </c>
    </row>
    <row r="297" spans="1:13" ht="14.4" customHeight="1" x14ac:dyDescent="0.3">
      <c r="A297" s="831" t="s">
        <v>1285</v>
      </c>
      <c r="B297" s="832" t="s">
        <v>1146</v>
      </c>
      <c r="C297" s="832" t="s">
        <v>1147</v>
      </c>
      <c r="D297" s="832" t="s">
        <v>1148</v>
      </c>
      <c r="E297" s="832" t="s">
        <v>1149</v>
      </c>
      <c r="F297" s="849"/>
      <c r="G297" s="849"/>
      <c r="H297" s="837">
        <v>0</v>
      </c>
      <c r="I297" s="849">
        <v>4</v>
      </c>
      <c r="J297" s="849">
        <v>682.08</v>
      </c>
      <c r="K297" s="837">
        <v>1</v>
      </c>
      <c r="L297" s="849">
        <v>4</v>
      </c>
      <c r="M297" s="850">
        <v>682.08</v>
      </c>
    </row>
    <row r="298" spans="1:13" ht="14.4" customHeight="1" x14ac:dyDescent="0.3">
      <c r="A298" s="831" t="s">
        <v>1285</v>
      </c>
      <c r="B298" s="832" t="s">
        <v>1146</v>
      </c>
      <c r="C298" s="832" t="s">
        <v>1912</v>
      </c>
      <c r="D298" s="832" t="s">
        <v>1148</v>
      </c>
      <c r="E298" s="832" t="s">
        <v>1913</v>
      </c>
      <c r="F298" s="849"/>
      <c r="G298" s="849"/>
      <c r="H298" s="837">
        <v>0</v>
      </c>
      <c r="I298" s="849">
        <v>8</v>
      </c>
      <c r="J298" s="849">
        <v>2182.64</v>
      </c>
      <c r="K298" s="837">
        <v>1</v>
      </c>
      <c r="L298" s="849">
        <v>8</v>
      </c>
      <c r="M298" s="850">
        <v>2182.64</v>
      </c>
    </row>
    <row r="299" spans="1:13" ht="14.4" customHeight="1" x14ac:dyDescent="0.3">
      <c r="A299" s="831" t="s">
        <v>1285</v>
      </c>
      <c r="B299" s="832" t="s">
        <v>1164</v>
      </c>
      <c r="C299" s="832" t="s">
        <v>2490</v>
      </c>
      <c r="D299" s="832" t="s">
        <v>2491</v>
      </c>
      <c r="E299" s="832" t="s">
        <v>2096</v>
      </c>
      <c r="F299" s="849">
        <v>1</v>
      </c>
      <c r="G299" s="849">
        <v>846.47</v>
      </c>
      <c r="H299" s="837">
        <v>1</v>
      </c>
      <c r="I299" s="849"/>
      <c r="J299" s="849"/>
      <c r="K299" s="837">
        <v>0</v>
      </c>
      <c r="L299" s="849">
        <v>1</v>
      </c>
      <c r="M299" s="850">
        <v>846.47</v>
      </c>
    </row>
    <row r="300" spans="1:13" ht="14.4" customHeight="1" x14ac:dyDescent="0.3">
      <c r="A300" s="831" t="s">
        <v>1285</v>
      </c>
      <c r="B300" s="832" t="s">
        <v>1220</v>
      </c>
      <c r="C300" s="832" t="s">
        <v>1223</v>
      </c>
      <c r="D300" s="832" t="s">
        <v>655</v>
      </c>
      <c r="E300" s="832" t="s">
        <v>1224</v>
      </c>
      <c r="F300" s="849"/>
      <c r="G300" s="849"/>
      <c r="H300" s="837"/>
      <c r="I300" s="849">
        <v>2</v>
      </c>
      <c r="J300" s="849">
        <v>0</v>
      </c>
      <c r="K300" s="837"/>
      <c r="L300" s="849">
        <v>2</v>
      </c>
      <c r="M300" s="850">
        <v>0</v>
      </c>
    </row>
    <row r="301" spans="1:13" ht="14.4" customHeight="1" x14ac:dyDescent="0.3">
      <c r="A301" s="831" t="s">
        <v>1285</v>
      </c>
      <c r="B301" s="832" t="s">
        <v>1220</v>
      </c>
      <c r="C301" s="832" t="s">
        <v>1225</v>
      </c>
      <c r="D301" s="832" t="s">
        <v>652</v>
      </c>
      <c r="E301" s="832" t="s">
        <v>1226</v>
      </c>
      <c r="F301" s="849"/>
      <c r="G301" s="849"/>
      <c r="H301" s="837"/>
      <c r="I301" s="849">
        <v>11</v>
      </c>
      <c r="J301" s="849">
        <v>0</v>
      </c>
      <c r="K301" s="837"/>
      <c r="L301" s="849">
        <v>11</v>
      </c>
      <c r="M301" s="850">
        <v>0</v>
      </c>
    </row>
    <row r="302" spans="1:13" ht="14.4" customHeight="1" x14ac:dyDescent="0.3">
      <c r="A302" s="831" t="s">
        <v>1285</v>
      </c>
      <c r="B302" s="832" t="s">
        <v>1220</v>
      </c>
      <c r="C302" s="832" t="s">
        <v>1227</v>
      </c>
      <c r="D302" s="832" t="s">
        <v>652</v>
      </c>
      <c r="E302" s="832" t="s">
        <v>1228</v>
      </c>
      <c r="F302" s="849"/>
      <c r="G302" s="849"/>
      <c r="H302" s="837"/>
      <c r="I302" s="849">
        <v>2</v>
      </c>
      <c r="J302" s="849">
        <v>0</v>
      </c>
      <c r="K302" s="837"/>
      <c r="L302" s="849">
        <v>2</v>
      </c>
      <c r="M302" s="850">
        <v>0</v>
      </c>
    </row>
    <row r="303" spans="1:13" ht="14.4" customHeight="1" x14ac:dyDescent="0.3">
      <c r="A303" s="831" t="s">
        <v>1285</v>
      </c>
      <c r="B303" s="832" t="s">
        <v>1229</v>
      </c>
      <c r="C303" s="832" t="s">
        <v>1438</v>
      </c>
      <c r="D303" s="832" t="s">
        <v>642</v>
      </c>
      <c r="E303" s="832" t="s">
        <v>643</v>
      </c>
      <c r="F303" s="849">
        <v>7</v>
      </c>
      <c r="G303" s="849">
        <v>726.59999999999991</v>
      </c>
      <c r="H303" s="837">
        <v>1</v>
      </c>
      <c r="I303" s="849"/>
      <c r="J303" s="849"/>
      <c r="K303" s="837">
        <v>0</v>
      </c>
      <c r="L303" s="849">
        <v>7</v>
      </c>
      <c r="M303" s="850">
        <v>726.59999999999991</v>
      </c>
    </row>
    <row r="304" spans="1:13" ht="14.4" customHeight="1" x14ac:dyDescent="0.3">
      <c r="A304" s="831" t="s">
        <v>1285</v>
      </c>
      <c r="B304" s="832" t="s">
        <v>1229</v>
      </c>
      <c r="C304" s="832" t="s">
        <v>1316</v>
      </c>
      <c r="D304" s="832" t="s">
        <v>642</v>
      </c>
      <c r="E304" s="832" t="s">
        <v>1317</v>
      </c>
      <c r="F304" s="849">
        <v>5</v>
      </c>
      <c r="G304" s="849">
        <v>778.5</v>
      </c>
      <c r="H304" s="837">
        <v>1</v>
      </c>
      <c r="I304" s="849"/>
      <c r="J304" s="849"/>
      <c r="K304" s="837">
        <v>0</v>
      </c>
      <c r="L304" s="849">
        <v>5</v>
      </c>
      <c r="M304" s="850">
        <v>778.5</v>
      </c>
    </row>
    <row r="305" spans="1:13" ht="14.4" customHeight="1" x14ac:dyDescent="0.3">
      <c r="A305" s="831" t="s">
        <v>1285</v>
      </c>
      <c r="B305" s="832" t="s">
        <v>1229</v>
      </c>
      <c r="C305" s="832" t="s">
        <v>1576</v>
      </c>
      <c r="D305" s="832" t="s">
        <v>1440</v>
      </c>
      <c r="E305" s="832" t="s">
        <v>643</v>
      </c>
      <c r="F305" s="849"/>
      <c r="G305" s="849"/>
      <c r="H305" s="837">
        <v>0</v>
      </c>
      <c r="I305" s="849">
        <v>7</v>
      </c>
      <c r="J305" s="849">
        <v>726.59999999999991</v>
      </c>
      <c r="K305" s="837">
        <v>1</v>
      </c>
      <c r="L305" s="849">
        <v>7</v>
      </c>
      <c r="M305" s="850">
        <v>726.59999999999991</v>
      </c>
    </row>
    <row r="306" spans="1:13" ht="14.4" customHeight="1" x14ac:dyDescent="0.3">
      <c r="A306" s="831" t="s">
        <v>1285</v>
      </c>
      <c r="B306" s="832" t="s">
        <v>1229</v>
      </c>
      <c r="C306" s="832" t="s">
        <v>1232</v>
      </c>
      <c r="D306" s="832" t="s">
        <v>1233</v>
      </c>
      <c r="E306" s="832" t="s">
        <v>643</v>
      </c>
      <c r="F306" s="849">
        <v>4</v>
      </c>
      <c r="G306" s="849">
        <v>415.2</v>
      </c>
      <c r="H306" s="837">
        <v>1</v>
      </c>
      <c r="I306" s="849"/>
      <c r="J306" s="849"/>
      <c r="K306" s="837">
        <v>0</v>
      </c>
      <c r="L306" s="849">
        <v>4</v>
      </c>
      <c r="M306" s="850">
        <v>415.2</v>
      </c>
    </row>
    <row r="307" spans="1:13" ht="14.4" customHeight="1" x14ac:dyDescent="0.3">
      <c r="A307" s="831" t="s">
        <v>1285</v>
      </c>
      <c r="B307" s="832" t="s">
        <v>1229</v>
      </c>
      <c r="C307" s="832" t="s">
        <v>1320</v>
      </c>
      <c r="D307" s="832" t="s">
        <v>1321</v>
      </c>
      <c r="E307" s="832" t="s">
        <v>1319</v>
      </c>
      <c r="F307" s="849"/>
      <c r="G307" s="849"/>
      <c r="H307" s="837">
        <v>0</v>
      </c>
      <c r="I307" s="849">
        <v>1</v>
      </c>
      <c r="J307" s="849">
        <v>129.75</v>
      </c>
      <c r="K307" s="837">
        <v>1</v>
      </c>
      <c r="L307" s="849">
        <v>1</v>
      </c>
      <c r="M307" s="850">
        <v>129.75</v>
      </c>
    </row>
    <row r="308" spans="1:13" ht="14.4" customHeight="1" x14ac:dyDescent="0.3">
      <c r="A308" s="831" t="s">
        <v>1285</v>
      </c>
      <c r="B308" s="832" t="s">
        <v>1229</v>
      </c>
      <c r="C308" s="832" t="s">
        <v>1318</v>
      </c>
      <c r="D308" s="832" t="s">
        <v>1233</v>
      </c>
      <c r="E308" s="832" t="s">
        <v>1319</v>
      </c>
      <c r="F308" s="849">
        <v>1</v>
      </c>
      <c r="G308" s="849">
        <v>129.75</v>
      </c>
      <c r="H308" s="837">
        <v>1</v>
      </c>
      <c r="I308" s="849"/>
      <c r="J308" s="849"/>
      <c r="K308" s="837">
        <v>0</v>
      </c>
      <c r="L308" s="849">
        <v>1</v>
      </c>
      <c r="M308" s="850">
        <v>129.75</v>
      </c>
    </row>
    <row r="309" spans="1:13" ht="14.4" customHeight="1" x14ac:dyDescent="0.3">
      <c r="A309" s="831" t="s">
        <v>1285</v>
      </c>
      <c r="B309" s="832" t="s">
        <v>1229</v>
      </c>
      <c r="C309" s="832" t="s">
        <v>2148</v>
      </c>
      <c r="D309" s="832" t="s">
        <v>1233</v>
      </c>
      <c r="E309" s="832" t="s">
        <v>1319</v>
      </c>
      <c r="F309" s="849">
        <v>2</v>
      </c>
      <c r="G309" s="849">
        <v>259.5</v>
      </c>
      <c r="H309" s="837">
        <v>1</v>
      </c>
      <c r="I309" s="849"/>
      <c r="J309" s="849"/>
      <c r="K309" s="837">
        <v>0</v>
      </c>
      <c r="L309" s="849">
        <v>2</v>
      </c>
      <c r="M309" s="850">
        <v>259.5</v>
      </c>
    </row>
    <row r="310" spans="1:13" ht="14.4" customHeight="1" x14ac:dyDescent="0.3">
      <c r="A310" s="831" t="s">
        <v>1285</v>
      </c>
      <c r="B310" s="832" t="s">
        <v>2531</v>
      </c>
      <c r="C310" s="832" t="s">
        <v>1395</v>
      </c>
      <c r="D310" s="832" t="s">
        <v>1396</v>
      </c>
      <c r="E310" s="832" t="s">
        <v>1397</v>
      </c>
      <c r="F310" s="849"/>
      <c r="G310" s="849"/>
      <c r="H310" s="837">
        <v>0</v>
      </c>
      <c r="I310" s="849">
        <v>91</v>
      </c>
      <c r="J310" s="849">
        <v>12853.75</v>
      </c>
      <c r="K310" s="837">
        <v>1</v>
      </c>
      <c r="L310" s="849">
        <v>91</v>
      </c>
      <c r="M310" s="850">
        <v>12853.75</v>
      </c>
    </row>
    <row r="311" spans="1:13" ht="14.4" customHeight="1" x14ac:dyDescent="0.3">
      <c r="A311" s="831" t="s">
        <v>1285</v>
      </c>
      <c r="B311" s="832" t="s">
        <v>1238</v>
      </c>
      <c r="C311" s="832" t="s">
        <v>1239</v>
      </c>
      <c r="D311" s="832" t="s">
        <v>922</v>
      </c>
      <c r="E311" s="832" t="s">
        <v>1240</v>
      </c>
      <c r="F311" s="849"/>
      <c r="G311" s="849"/>
      <c r="H311" s="837">
        <v>0</v>
      </c>
      <c r="I311" s="849">
        <v>1</v>
      </c>
      <c r="J311" s="849">
        <v>58.77</v>
      </c>
      <c r="K311" s="837">
        <v>1</v>
      </c>
      <c r="L311" s="849">
        <v>1</v>
      </c>
      <c r="M311" s="850">
        <v>58.77</v>
      </c>
    </row>
    <row r="312" spans="1:13" ht="14.4" customHeight="1" x14ac:dyDescent="0.3">
      <c r="A312" s="831" t="s">
        <v>1285</v>
      </c>
      <c r="B312" s="832" t="s">
        <v>2532</v>
      </c>
      <c r="C312" s="832" t="s">
        <v>1346</v>
      </c>
      <c r="D312" s="832" t="s">
        <v>1344</v>
      </c>
      <c r="E312" s="832" t="s">
        <v>1347</v>
      </c>
      <c r="F312" s="849">
        <v>2</v>
      </c>
      <c r="G312" s="849">
        <v>117.54</v>
      </c>
      <c r="H312" s="837">
        <v>1</v>
      </c>
      <c r="I312" s="849"/>
      <c r="J312" s="849"/>
      <c r="K312" s="837">
        <v>0</v>
      </c>
      <c r="L312" s="849">
        <v>2</v>
      </c>
      <c r="M312" s="850">
        <v>117.54</v>
      </c>
    </row>
    <row r="313" spans="1:13" ht="14.4" customHeight="1" x14ac:dyDescent="0.3">
      <c r="A313" s="831" t="s">
        <v>1285</v>
      </c>
      <c r="B313" s="832" t="s">
        <v>2532</v>
      </c>
      <c r="C313" s="832" t="s">
        <v>1353</v>
      </c>
      <c r="D313" s="832" t="s">
        <v>1354</v>
      </c>
      <c r="E313" s="832" t="s">
        <v>1355</v>
      </c>
      <c r="F313" s="849"/>
      <c r="G313" s="849"/>
      <c r="H313" s="837">
        <v>0</v>
      </c>
      <c r="I313" s="849">
        <v>3</v>
      </c>
      <c r="J313" s="849">
        <v>176.31</v>
      </c>
      <c r="K313" s="837">
        <v>1</v>
      </c>
      <c r="L313" s="849">
        <v>3</v>
      </c>
      <c r="M313" s="850">
        <v>176.31</v>
      </c>
    </row>
    <row r="314" spans="1:13" ht="14.4" customHeight="1" x14ac:dyDescent="0.3">
      <c r="A314" s="831" t="s">
        <v>1285</v>
      </c>
      <c r="B314" s="832" t="s">
        <v>2532</v>
      </c>
      <c r="C314" s="832" t="s">
        <v>1358</v>
      </c>
      <c r="D314" s="832" t="s">
        <v>1354</v>
      </c>
      <c r="E314" s="832" t="s">
        <v>1359</v>
      </c>
      <c r="F314" s="849"/>
      <c r="G314" s="849"/>
      <c r="H314" s="837">
        <v>0</v>
      </c>
      <c r="I314" s="849">
        <v>10</v>
      </c>
      <c r="J314" s="849">
        <v>195.89999999999998</v>
      </c>
      <c r="K314" s="837">
        <v>1</v>
      </c>
      <c r="L314" s="849">
        <v>10</v>
      </c>
      <c r="M314" s="850">
        <v>195.89999999999998</v>
      </c>
    </row>
    <row r="315" spans="1:13" ht="14.4" customHeight="1" x14ac:dyDescent="0.3">
      <c r="A315" s="831" t="s">
        <v>1286</v>
      </c>
      <c r="B315" s="832" t="s">
        <v>2549</v>
      </c>
      <c r="C315" s="832" t="s">
        <v>1988</v>
      </c>
      <c r="D315" s="832" t="s">
        <v>1989</v>
      </c>
      <c r="E315" s="832" t="s">
        <v>1990</v>
      </c>
      <c r="F315" s="849"/>
      <c r="G315" s="849"/>
      <c r="H315" s="837">
        <v>0</v>
      </c>
      <c r="I315" s="849">
        <v>3</v>
      </c>
      <c r="J315" s="849">
        <v>38.369999999999997</v>
      </c>
      <c r="K315" s="837">
        <v>1</v>
      </c>
      <c r="L315" s="849">
        <v>3</v>
      </c>
      <c r="M315" s="850">
        <v>38.369999999999997</v>
      </c>
    </row>
    <row r="316" spans="1:13" ht="14.4" customHeight="1" x14ac:dyDescent="0.3">
      <c r="A316" s="831" t="s">
        <v>1286</v>
      </c>
      <c r="B316" s="832" t="s">
        <v>2549</v>
      </c>
      <c r="C316" s="832" t="s">
        <v>1991</v>
      </c>
      <c r="D316" s="832" t="s">
        <v>1992</v>
      </c>
      <c r="E316" s="832" t="s">
        <v>1993</v>
      </c>
      <c r="F316" s="849"/>
      <c r="G316" s="849"/>
      <c r="H316" s="837">
        <v>0</v>
      </c>
      <c r="I316" s="849">
        <v>2</v>
      </c>
      <c r="J316" s="849">
        <v>237.3</v>
      </c>
      <c r="K316" s="837">
        <v>1</v>
      </c>
      <c r="L316" s="849">
        <v>2</v>
      </c>
      <c r="M316" s="850">
        <v>237.3</v>
      </c>
    </row>
    <row r="317" spans="1:13" ht="14.4" customHeight="1" x14ac:dyDescent="0.3">
      <c r="A317" s="831" t="s">
        <v>1286</v>
      </c>
      <c r="B317" s="832" t="s">
        <v>1135</v>
      </c>
      <c r="C317" s="832" t="s">
        <v>2003</v>
      </c>
      <c r="D317" s="832" t="s">
        <v>1137</v>
      </c>
      <c r="E317" s="832" t="s">
        <v>2004</v>
      </c>
      <c r="F317" s="849">
        <v>1</v>
      </c>
      <c r="G317" s="849">
        <v>105.23</v>
      </c>
      <c r="H317" s="837">
        <v>1</v>
      </c>
      <c r="I317" s="849"/>
      <c r="J317" s="849"/>
      <c r="K317" s="837">
        <v>0</v>
      </c>
      <c r="L317" s="849">
        <v>1</v>
      </c>
      <c r="M317" s="850">
        <v>105.23</v>
      </c>
    </row>
    <row r="318" spans="1:13" ht="14.4" customHeight="1" x14ac:dyDescent="0.3">
      <c r="A318" s="831" t="s">
        <v>1286</v>
      </c>
      <c r="B318" s="832" t="s">
        <v>1139</v>
      </c>
      <c r="C318" s="832" t="s">
        <v>1421</v>
      </c>
      <c r="D318" s="832" t="s">
        <v>952</v>
      </c>
      <c r="E318" s="832" t="s">
        <v>1422</v>
      </c>
      <c r="F318" s="849"/>
      <c r="G318" s="849"/>
      <c r="H318" s="837">
        <v>0</v>
      </c>
      <c r="I318" s="849">
        <v>2</v>
      </c>
      <c r="J318" s="849">
        <v>308.72000000000003</v>
      </c>
      <c r="K318" s="837">
        <v>1</v>
      </c>
      <c r="L318" s="849">
        <v>2</v>
      </c>
      <c r="M318" s="850">
        <v>308.72000000000003</v>
      </c>
    </row>
    <row r="319" spans="1:13" ht="14.4" customHeight="1" x14ac:dyDescent="0.3">
      <c r="A319" s="831" t="s">
        <v>1286</v>
      </c>
      <c r="B319" s="832" t="s">
        <v>1220</v>
      </c>
      <c r="C319" s="832" t="s">
        <v>1221</v>
      </c>
      <c r="D319" s="832" t="s">
        <v>655</v>
      </c>
      <c r="E319" s="832" t="s">
        <v>1222</v>
      </c>
      <c r="F319" s="849"/>
      <c r="G319" s="849"/>
      <c r="H319" s="837"/>
      <c r="I319" s="849">
        <v>2</v>
      </c>
      <c r="J319" s="849">
        <v>0</v>
      </c>
      <c r="K319" s="837"/>
      <c r="L319" s="849">
        <v>2</v>
      </c>
      <c r="M319" s="850">
        <v>0</v>
      </c>
    </row>
    <row r="320" spans="1:13" ht="14.4" customHeight="1" x14ac:dyDescent="0.3">
      <c r="A320" s="831" t="s">
        <v>1286</v>
      </c>
      <c r="B320" s="832" t="s">
        <v>1220</v>
      </c>
      <c r="C320" s="832" t="s">
        <v>1223</v>
      </c>
      <c r="D320" s="832" t="s">
        <v>655</v>
      </c>
      <c r="E320" s="832" t="s">
        <v>1224</v>
      </c>
      <c r="F320" s="849"/>
      <c r="G320" s="849"/>
      <c r="H320" s="837"/>
      <c r="I320" s="849">
        <v>4</v>
      </c>
      <c r="J320" s="849">
        <v>0</v>
      </c>
      <c r="K320" s="837"/>
      <c r="L320" s="849">
        <v>4</v>
      </c>
      <c r="M320" s="850">
        <v>0</v>
      </c>
    </row>
    <row r="321" spans="1:13" ht="14.4" customHeight="1" x14ac:dyDescent="0.3">
      <c r="A321" s="831" t="s">
        <v>1286</v>
      </c>
      <c r="B321" s="832" t="s">
        <v>1220</v>
      </c>
      <c r="C321" s="832" t="s">
        <v>1225</v>
      </c>
      <c r="D321" s="832" t="s">
        <v>652</v>
      </c>
      <c r="E321" s="832" t="s">
        <v>1226</v>
      </c>
      <c r="F321" s="849"/>
      <c r="G321" s="849"/>
      <c r="H321" s="837"/>
      <c r="I321" s="849">
        <v>2</v>
      </c>
      <c r="J321" s="849">
        <v>0</v>
      </c>
      <c r="K321" s="837"/>
      <c r="L321" s="849">
        <v>2</v>
      </c>
      <c r="M321" s="850">
        <v>0</v>
      </c>
    </row>
    <row r="322" spans="1:13" ht="14.4" customHeight="1" x14ac:dyDescent="0.3">
      <c r="A322" s="831" t="s">
        <v>1286</v>
      </c>
      <c r="B322" s="832" t="s">
        <v>1220</v>
      </c>
      <c r="C322" s="832" t="s">
        <v>1998</v>
      </c>
      <c r="D322" s="832" t="s">
        <v>655</v>
      </c>
      <c r="E322" s="832" t="s">
        <v>1224</v>
      </c>
      <c r="F322" s="849">
        <v>1</v>
      </c>
      <c r="G322" s="849">
        <v>0</v>
      </c>
      <c r="H322" s="837"/>
      <c r="I322" s="849"/>
      <c r="J322" s="849"/>
      <c r="K322" s="837"/>
      <c r="L322" s="849">
        <v>1</v>
      </c>
      <c r="M322" s="850">
        <v>0</v>
      </c>
    </row>
    <row r="323" spans="1:13" ht="14.4" customHeight="1" x14ac:dyDescent="0.3">
      <c r="A323" s="831" t="s">
        <v>1286</v>
      </c>
      <c r="B323" s="832" t="s">
        <v>1229</v>
      </c>
      <c r="C323" s="832" t="s">
        <v>1316</v>
      </c>
      <c r="D323" s="832" t="s">
        <v>642</v>
      </c>
      <c r="E323" s="832" t="s">
        <v>1317</v>
      </c>
      <c r="F323" s="849">
        <v>4</v>
      </c>
      <c r="G323" s="849">
        <v>622.79999999999995</v>
      </c>
      <c r="H323" s="837">
        <v>1</v>
      </c>
      <c r="I323" s="849"/>
      <c r="J323" s="849"/>
      <c r="K323" s="837">
        <v>0</v>
      </c>
      <c r="L323" s="849">
        <v>4</v>
      </c>
      <c r="M323" s="850">
        <v>622.79999999999995</v>
      </c>
    </row>
    <row r="324" spans="1:13" ht="14.4" customHeight="1" x14ac:dyDescent="0.3">
      <c r="A324" s="831" t="s">
        <v>1286</v>
      </c>
      <c r="B324" s="832" t="s">
        <v>1229</v>
      </c>
      <c r="C324" s="832" t="s">
        <v>1320</v>
      </c>
      <c r="D324" s="832" t="s">
        <v>1321</v>
      </c>
      <c r="E324" s="832" t="s">
        <v>1319</v>
      </c>
      <c r="F324" s="849"/>
      <c r="G324" s="849"/>
      <c r="H324" s="837">
        <v>0</v>
      </c>
      <c r="I324" s="849">
        <v>7</v>
      </c>
      <c r="J324" s="849">
        <v>908.25</v>
      </c>
      <c r="K324" s="837">
        <v>1</v>
      </c>
      <c r="L324" s="849">
        <v>7</v>
      </c>
      <c r="M324" s="850">
        <v>908.25</v>
      </c>
    </row>
    <row r="325" spans="1:13" ht="14.4" customHeight="1" x14ac:dyDescent="0.3">
      <c r="A325" s="831" t="s">
        <v>1286</v>
      </c>
      <c r="B325" s="832" t="s">
        <v>1229</v>
      </c>
      <c r="C325" s="832" t="s">
        <v>1318</v>
      </c>
      <c r="D325" s="832" t="s">
        <v>1233</v>
      </c>
      <c r="E325" s="832" t="s">
        <v>1319</v>
      </c>
      <c r="F325" s="849">
        <v>3</v>
      </c>
      <c r="G325" s="849">
        <v>389.25</v>
      </c>
      <c r="H325" s="837">
        <v>1</v>
      </c>
      <c r="I325" s="849"/>
      <c r="J325" s="849"/>
      <c r="K325" s="837">
        <v>0</v>
      </c>
      <c r="L325" s="849">
        <v>3</v>
      </c>
      <c r="M325" s="850">
        <v>389.25</v>
      </c>
    </row>
    <row r="326" spans="1:13" ht="14.4" customHeight="1" x14ac:dyDescent="0.3">
      <c r="A326" s="831" t="s">
        <v>1286</v>
      </c>
      <c r="B326" s="832" t="s">
        <v>2531</v>
      </c>
      <c r="C326" s="832" t="s">
        <v>1395</v>
      </c>
      <c r="D326" s="832" t="s">
        <v>1396</v>
      </c>
      <c r="E326" s="832" t="s">
        <v>1397</v>
      </c>
      <c r="F326" s="849"/>
      <c r="G326" s="849"/>
      <c r="H326" s="837">
        <v>0</v>
      </c>
      <c r="I326" s="849">
        <v>5</v>
      </c>
      <c r="J326" s="849">
        <v>706.25</v>
      </c>
      <c r="K326" s="837">
        <v>1</v>
      </c>
      <c r="L326" s="849">
        <v>5</v>
      </c>
      <c r="M326" s="850">
        <v>706.25</v>
      </c>
    </row>
    <row r="327" spans="1:13" ht="14.4" customHeight="1" x14ac:dyDescent="0.3">
      <c r="A327" s="831" t="s">
        <v>1286</v>
      </c>
      <c r="B327" s="832" t="s">
        <v>1238</v>
      </c>
      <c r="C327" s="832" t="s">
        <v>1585</v>
      </c>
      <c r="D327" s="832" t="s">
        <v>922</v>
      </c>
      <c r="E327" s="832" t="s">
        <v>1586</v>
      </c>
      <c r="F327" s="849"/>
      <c r="G327" s="849"/>
      <c r="H327" s="837"/>
      <c r="I327" s="849">
        <v>1</v>
      </c>
      <c r="J327" s="849">
        <v>0</v>
      </c>
      <c r="K327" s="837"/>
      <c r="L327" s="849">
        <v>1</v>
      </c>
      <c r="M327" s="850">
        <v>0</v>
      </c>
    </row>
    <row r="328" spans="1:13" ht="14.4" customHeight="1" x14ac:dyDescent="0.3">
      <c r="A328" s="831" t="s">
        <v>1286</v>
      </c>
      <c r="B328" s="832" t="s">
        <v>1238</v>
      </c>
      <c r="C328" s="832" t="s">
        <v>1980</v>
      </c>
      <c r="D328" s="832" t="s">
        <v>1831</v>
      </c>
      <c r="E328" s="832" t="s">
        <v>1211</v>
      </c>
      <c r="F328" s="849">
        <v>1</v>
      </c>
      <c r="G328" s="849">
        <v>97.96</v>
      </c>
      <c r="H328" s="837">
        <v>1</v>
      </c>
      <c r="I328" s="849"/>
      <c r="J328" s="849"/>
      <c r="K328" s="837">
        <v>0</v>
      </c>
      <c r="L328" s="849">
        <v>1</v>
      </c>
      <c r="M328" s="850">
        <v>97.96</v>
      </c>
    </row>
    <row r="329" spans="1:13" ht="14.4" customHeight="1" x14ac:dyDescent="0.3">
      <c r="A329" s="831" t="s">
        <v>1287</v>
      </c>
      <c r="B329" s="832" t="s">
        <v>1139</v>
      </c>
      <c r="C329" s="832" t="s">
        <v>1421</v>
      </c>
      <c r="D329" s="832" t="s">
        <v>952</v>
      </c>
      <c r="E329" s="832" t="s">
        <v>1422</v>
      </c>
      <c r="F329" s="849"/>
      <c r="G329" s="849"/>
      <c r="H329" s="837">
        <v>0</v>
      </c>
      <c r="I329" s="849">
        <v>13</v>
      </c>
      <c r="J329" s="849">
        <v>2006.6800000000003</v>
      </c>
      <c r="K329" s="837">
        <v>1</v>
      </c>
      <c r="L329" s="849">
        <v>13</v>
      </c>
      <c r="M329" s="850">
        <v>2006.6800000000003</v>
      </c>
    </row>
    <row r="330" spans="1:13" ht="14.4" customHeight="1" x14ac:dyDescent="0.3">
      <c r="A330" s="831" t="s">
        <v>1287</v>
      </c>
      <c r="B330" s="832" t="s">
        <v>1139</v>
      </c>
      <c r="C330" s="832" t="s">
        <v>1423</v>
      </c>
      <c r="D330" s="832" t="s">
        <v>1424</v>
      </c>
      <c r="E330" s="832" t="s">
        <v>1425</v>
      </c>
      <c r="F330" s="849"/>
      <c r="G330" s="849"/>
      <c r="H330" s="837">
        <v>0</v>
      </c>
      <c r="I330" s="849">
        <v>3</v>
      </c>
      <c r="J330" s="849">
        <v>227.19</v>
      </c>
      <c r="K330" s="837">
        <v>1</v>
      </c>
      <c r="L330" s="849">
        <v>3</v>
      </c>
      <c r="M330" s="850">
        <v>227.19</v>
      </c>
    </row>
    <row r="331" spans="1:13" ht="14.4" customHeight="1" x14ac:dyDescent="0.3">
      <c r="A331" s="831" t="s">
        <v>1287</v>
      </c>
      <c r="B331" s="832" t="s">
        <v>1146</v>
      </c>
      <c r="C331" s="832" t="s">
        <v>1329</v>
      </c>
      <c r="D331" s="832" t="s">
        <v>1148</v>
      </c>
      <c r="E331" s="832" t="s">
        <v>1327</v>
      </c>
      <c r="F331" s="849"/>
      <c r="G331" s="849"/>
      <c r="H331" s="837">
        <v>0</v>
      </c>
      <c r="I331" s="849">
        <v>6</v>
      </c>
      <c r="J331" s="849">
        <v>511.62</v>
      </c>
      <c r="K331" s="837">
        <v>1</v>
      </c>
      <c r="L331" s="849">
        <v>6</v>
      </c>
      <c r="M331" s="850">
        <v>511.62</v>
      </c>
    </row>
    <row r="332" spans="1:13" ht="14.4" customHeight="1" x14ac:dyDescent="0.3">
      <c r="A332" s="831" t="s">
        <v>1287</v>
      </c>
      <c r="B332" s="832" t="s">
        <v>1146</v>
      </c>
      <c r="C332" s="832" t="s">
        <v>1147</v>
      </c>
      <c r="D332" s="832" t="s">
        <v>1148</v>
      </c>
      <c r="E332" s="832" t="s">
        <v>1149</v>
      </c>
      <c r="F332" s="849"/>
      <c r="G332" s="849"/>
      <c r="H332" s="837">
        <v>0</v>
      </c>
      <c r="I332" s="849">
        <v>8</v>
      </c>
      <c r="J332" s="849">
        <v>1364.16</v>
      </c>
      <c r="K332" s="837">
        <v>1</v>
      </c>
      <c r="L332" s="849">
        <v>8</v>
      </c>
      <c r="M332" s="850">
        <v>1364.16</v>
      </c>
    </row>
    <row r="333" spans="1:13" ht="14.4" customHeight="1" x14ac:dyDescent="0.3">
      <c r="A333" s="831" t="s">
        <v>1287</v>
      </c>
      <c r="B333" s="832" t="s">
        <v>1146</v>
      </c>
      <c r="C333" s="832" t="s">
        <v>2379</v>
      </c>
      <c r="D333" s="832" t="s">
        <v>1582</v>
      </c>
      <c r="E333" s="832" t="s">
        <v>1389</v>
      </c>
      <c r="F333" s="849">
        <v>1</v>
      </c>
      <c r="G333" s="849">
        <v>238.72</v>
      </c>
      <c r="H333" s="837">
        <v>1</v>
      </c>
      <c r="I333" s="849"/>
      <c r="J333" s="849"/>
      <c r="K333" s="837">
        <v>0</v>
      </c>
      <c r="L333" s="849">
        <v>1</v>
      </c>
      <c r="M333" s="850">
        <v>238.72</v>
      </c>
    </row>
    <row r="334" spans="1:13" ht="14.4" customHeight="1" x14ac:dyDescent="0.3">
      <c r="A334" s="831" t="s">
        <v>1287</v>
      </c>
      <c r="B334" s="832" t="s">
        <v>1229</v>
      </c>
      <c r="C334" s="832" t="s">
        <v>1438</v>
      </c>
      <c r="D334" s="832" t="s">
        <v>642</v>
      </c>
      <c r="E334" s="832" t="s">
        <v>643</v>
      </c>
      <c r="F334" s="849">
        <v>2</v>
      </c>
      <c r="G334" s="849">
        <v>207.6</v>
      </c>
      <c r="H334" s="837">
        <v>1</v>
      </c>
      <c r="I334" s="849"/>
      <c r="J334" s="849"/>
      <c r="K334" s="837">
        <v>0</v>
      </c>
      <c r="L334" s="849">
        <v>2</v>
      </c>
      <c r="M334" s="850">
        <v>207.6</v>
      </c>
    </row>
    <row r="335" spans="1:13" ht="14.4" customHeight="1" x14ac:dyDescent="0.3">
      <c r="A335" s="831" t="s">
        <v>1287</v>
      </c>
      <c r="B335" s="832" t="s">
        <v>1229</v>
      </c>
      <c r="C335" s="832" t="s">
        <v>1576</v>
      </c>
      <c r="D335" s="832" t="s">
        <v>1440</v>
      </c>
      <c r="E335" s="832" t="s">
        <v>643</v>
      </c>
      <c r="F335" s="849"/>
      <c r="G335" s="849"/>
      <c r="H335" s="837">
        <v>0</v>
      </c>
      <c r="I335" s="849">
        <v>1</v>
      </c>
      <c r="J335" s="849">
        <v>103.8</v>
      </c>
      <c r="K335" s="837">
        <v>1</v>
      </c>
      <c r="L335" s="849">
        <v>1</v>
      </c>
      <c r="M335" s="850">
        <v>103.8</v>
      </c>
    </row>
    <row r="336" spans="1:13" ht="14.4" customHeight="1" x14ac:dyDescent="0.3">
      <c r="A336" s="831" t="s">
        <v>1287</v>
      </c>
      <c r="B336" s="832" t="s">
        <v>2531</v>
      </c>
      <c r="C336" s="832" t="s">
        <v>1395</v>
      </c>
      <c r="D336" s="832" t="s">
        <v>1396</v>
      </c>
      <c r="E336" s="832" t="s">
        <v>1397</v>
      </c>
      <c r="F336" s="849"/>
      <c r="G336" s="849"/>
      <c r="H336" s="837">
        <v>0</v>
      </c>
      <c r="I336" s="849">
        <v>5</v>
      </c>
      <c r="J336" s="849">
        <v>706.25</v>
      </c>
      <c r="K336" s="837">
        <v>1</v>
      </c>
      <c r="L336" s="849">
        <v>5</v>
      </c>
      <c r="M336" s="850">
        <v>706.25</v>
      </c>
    </row>
    <row r="337" spans="1:13" ht="14.4" customHeight="1" x14ac:dyDescent="0.3">
      <c r="A337" s="831" t="s">
        <v>1287</v>
      </c>
      <c r="B337" s="832" t="s">
        <v>1238</v>
      </c>
      <c r="C337" s="832" t="s">
        <v>1239</v>
      </c>
      <c r="D337" s="832" t="s">
        <v>922</v>
      </c>
      <c r="E337" s="832" t="s">
        <v>1240</v>
      </c>
      <c r="F337" s="849"/>
      <c r="G337" s="849"/>
      <c r="H337" s="837">
        <v>0</v>
      </c>
      <c r="I337" s="849">
        <v>5</v>
      </c>
      <c r="J337" s="849">
        <v>293.85000000000002</v>
      </c>
      <c r="K337" s="837">
        <v>1</v>
      </c>
      <c r="L337" s="849">
        <v>5</v>
      </c>
      <c r="M337" s="850">
        <v>293.85000000000002</v>
      </c>
    </row>
    <row r="338" spans="1:13" ht="14.4" customHeight="1" x14ac:dyDescent="0.3">
      <c r="A338" s="831" t="s">
        <v>1288</v>
      </c>
      <c r="B338" s="832" t="s">
        <v>1095</v>
      </c>
      <c r="C338" s="832" t="s">
        <v>1935</v>
      </c>
      <c r="D338" s="832" t="s">
        <v>1936</v>
      </c>
      <c r="E338" s="832" t="s">
        <v>1937</v>
      </c>
      <c r="F338" s="849"/>
      <c r="G338" s="849"/>
      <c r="H338" s="837">
        <v>0</v>
      </c>
      <c r="I338" s="849">
        <v>2</v>
      </c>
      <c r="J338" s="849">
        <v>2771.24</v>
      </c>
      <c r="K338" s="837">
        <v>1</v>
      </c>
      <c r="L338" s="849">
        <v>2</v>
      </c>
      <c r="M338" s="850">
        <v>2771.24</v>
      </c>
    </row>
    <row r="339" spans="1:13" ht="14.4" customHeight="1" x14ac:dyDescent="0.3">
      <c r="A339" s="831" t="s">
        <v>1288</v>
      </c>
      <c r="B339" s="832" t="s">
        <v>1095</v>
      </c>
      <c r="C339" s="832" t="s">
        <v>1100</v>
      </c>
      <c r="D339" s="832" t="s">
        <v>727</v>
      </c>
      <c r="E339" s="832" t="s">
        <v>1101</v>
      </c>
      <c r="F339" s="849"/>
      <c r="G339" s="849"/>
      <c r="H339" s="837">
        <v>0</v>
      </c>
      <c r="I339" s="849">
        <v>1</v>
      </c>
      <c r="J339" s="849">
        <v>490.89</v>
      </c>
      <c r="K339" s="837">
        <v>1</v>
      </c>
      <c r="L339" s="849">
        <v>1</v>
      </c>
      <c r="M339" s="850">
        <v>490.89</v>
      </c>
    </row>
    <row r="340" spans="1:13" ht="14.4" customHeight="1" x14ac:dyDescent="0.3">
      <c r="A340" s="831" t="s">
        <v>1288</v>
      </c>
      <c r="B340" s="832" t="s">
        <v>2534</v>
      </c>
      <c r="C340" s="832" t="s">
        <v>2479</v>
      </c>
      <c r="D340" s="832" t="s">
        <v>1627</v>
      </c>
      <c r="E340" s="832" t="s">
        <v>2480</v>
      </c>
      <c r="F340" s="849"/>
      <c r="G340" s="849"/>
      <c r="H340" s="837">
        <v>0</v>
      </c>
      <c r="I340" s="849">
        <v>1</v>
      </c>
      <c r="J340" s="849">
        <v>352.37</v>
      </c>
      <c r="K340" s="837">
        <v>1</v>
      </c>
      <c r="L340" s="849">
        <v>1</v>
      </c>
      <c r="M340" s="850">
        <v>352.37</v>
      </c>
    </row>
    <row r="341" spans="1:13" ht="14.4" customHeight="1" x14ac:dyDescent="0.3">
      <c r="A341" s="831" t="s">
        <v>1288</v>
      </c>
      <c r="B341" s="832" t="s">
        <v>1139</v>
      </c>
      <c r="C341" s="832" t="s">
        <v>1421</v>
      </c>
      <c r="D341" s="832" t="s">
        <v>952</v>
      </c>
      <c r="E341" s="832" t="s">
        <v>1422</v>
      </c>
      <c r="F341" s="849"/>
      <c r="G341" s="849"/>
      <c r="H341" s="837">
        <v>0</v>
      </c>
      <c r="I341" s="849">
        <v>16</v>
      </c>
      <c r="J341" s="849">
        <v>2469.7600000000007</v>
      </c>
      <c r="K341" s="837">
        <v>1</v>
      </c>
      <c r="L341" s="849">
        <v>16</v>
      </c>
      <c r="M341" s="850">
        <v>2469.7600000000007</v>
      </c>
    </row>
    <row r="342" spans="1:13" ht="14.4" customHeight="1" x14ac:dyDescent="0.3">
      <c r="A342" s="831" t="s">
        <v>1288</v>
      </c>
      <c r="B342" s="832" t="s">
        <v>1139</v>
      </c>
      <c r="C342" s="832" t="s">
        <v>1953</v>
      </c>
      <c r="D342" s="832" t="s">
        <v>1954</v>
      </c>
      <c r="E342" s="832" t="s">
        <v>1955</v>
      </c>
      <c r="F342" s="849"/>
      <c r="G342" s="849"/>
      <c r="H342" s="837">
        <v>0</v>
      </c>
      <c r="I342" s="849">
        <v>2</v>
      </c>
      <c r="J342" s="849">
        <v>222.44</v>
      </c>
      <c r="K342" s="837">
        <v>1</v>
      </c>
      <c r="L342" s="849">
        <v>2</v>
      </c>
      <c r="M342" s="850">
        <v>222.44</v>
      </c>
    </row>
    <row r="343" spans="1:13" ht="14.4" customHeight="1" x14ac:dyDescent="0.3">
      <c r="A343" s="831" t="s">
        <v>1288</v>
      </c>
      <c r="B343" s="832" t="s">
        <v>1139</v>
      </c>
      <c r="C343" s="832" t="s">
        <v>2206</v>
      </c>
      <c r="D343" s="832" t="s">
        <v>2207</v>
      </c>
      <c r="E343" s="832" t="s">
        <v>2208</v>
      </c>
      <c r="F343" s="849"/>
      <c r="G343" s="849"/>
      <c r="H343" s="837">
        <v>0</v>
      </c>
      <c r="I343" s="849">
        <v>2</v>
      </c>
      <c r="J343" s="849">
        <v>299.04000000000002</v>
      </c>
      <c r="K343" s="837">
        <v>1</v>
      </c>
      <c r="L343" s="849">
        <v>2</v>
      </c>
      <c r="M343" s="850">
        <v>299.04000000000002</v>
      </c>
    </row>
    <row r="344" spans="1:13" ht="14.4" customHeight="1" x14ac:dyDescent="0.3">
      <c r="A344" s="831" t="s">
        <v>1288</v>
      </c>
      <c r="B344" s="832" t="s">
        <v>1139</v>
      </c>
      <c r="C344" s="832" t="s">
        <v>1423</v>
      </c>
      <c r="D344" s="832" t="s">
        <v>1424</v>
      </c>
      <c r="E344" s="832" t="s">
        <v>1425</v>
      </c>
      <c r="F344" s="849"/>
      <c r="G344" s="849"/>
      <c r="H344" s="837">
        <v>0</v>
      </c>
      <c r="I344" s="849">
        <v>18</v>
      </c>
      <c r="J344" s="849">
        <v>1363.1399999999999</v>
      </c>
      <c r="K344" s="837">
        <v>1</v>
      </c>
      <c r="L344" s="849">
        <v>18</v>
      </c>
      <c r="M344" s="850">
        <v>1363.1399999999999</v>
      </c>
    </row>
    <row r="345" spans="1:13" ht="14.4" customHeight="1" x14ac:dyDescent="0.3">
      <c r="A345" s="831" t="s">
        <v>1288</v>
      </c>
      <c r="B345" s="832" t="s">
        <v>1139</v>
      </c>
      <c r="C345" s="832" t="s">
        <v>1140</v>
      </c>
      <c r="D345" s="832" t="s">
        <v>952</v>
      </c>
      <c r="E345" s="832" t="s">
        <v>1141</v>
      </c>
      <c r="F345" s="849"/>
      <c r="G345" s="849"/>
      <c r="H345" s="837">
        <v>0</v>
      </c>
      <c r="I345" s="849">
        <v>11</v>
      </c>
      <c r="J345" s="849">
        <v>2475.66</v>
      </c>
      <c r="K345" s="837">
        <v>1</v>
      </c>
      <c r="L345" s="849">
        <v>11</v>
      </c>
      <c r="M345" s="850">
        <v>2475.66</v>
      </c>
    </row>
    <row r="346" spans="1:13" ht="14.4" customHeight="1" x14ac:dyDescent="0.3">
      <c r="A346" s="831" t="s">
        <v>1288</v>
      </c>
      <c r="B346" s="832" t="s">
        <v>1146</v>
      </c>
      <c r="C346" s="832" t="s">
        <v>1147</v>
      </c>
      <c r="D346" s="832" t="s">
        <v>1148</v>
      </c>
      <c r="E346" s="832" t="s">
        <v>1149</v>
      </c>
      <c r="F346" s="849"/>
      <c r="G346" s="849"/>
      <c r="H346" s="837">
        <v>0</v>
      </c>
      <c r="I346" s="849">
        <v>37</v>
      </c>
      <c r="J346" s="849">
        <v>6309.2400000000007</v>
      </c>
      <c r="K346" s="837">
        <v>1</v>
      </c>
      <c r="L346" s="849">
        <v>37</v>
      </c>
      <c r="M346" s="850">
        <v>6309.2400000000007</v>
      </c>
    </row>
    <row r="347" spans="1:13" ht="14.4" customHeight="1" x14ac:dyDescent="0.3">
      <c r="A347" s="831" t="s">
        <v>1288</v>
      </c>
      <c r="B347" s="832" t="s">
        <v>1146</v>
      </c>
      <c r="C347" s="832" t="s">
        <v>1912</v>
      </c>
      <c r="D347" s="832" t="s">
        <v>1148</v>
      </c>
      <c r="E347" s="832" t="s">
        <v>1913</v>
      </c>
      <c r="F347" s="849"/>
      <c r="G347" s="849"/>
      <c r="H347" s="837">
        <v>0</v>
      </c>
      <c r="I347" s="849">
        <v>6</v>
      </c>
      <c r="J347" s="849">
        <v>1636.98</v>
      </c>
      <c r="K347" s="837">
        <v>1</v>
      </c>
      <c r="L347" s="849">
        <v>6</v>
      </c>
      <c r="M347" s="850">
        <v>1636.98</v>
      </c>
    </row>
    <row r="348" spans="1:13" ht="14.4" customHeight="1" x14ac:dyDescent="0.3">
      <c r="A348" s="831" t="s">
        <v>1288</v>
      </c>
      <c r="B348" s="832" t="s">
        <v>1186</v>
      </c>
      <c r="C348" s="832" t="s">
        <v>1187</v>
      </c>
      <c r="D348" s="832" t="s">
        <v>826</v>
      </c>
      <c r="E348" s="832" t="s">
        <v>828</v>
      </c>
      <c r="F348" s="849"/>
      <c r="G348" s="849"/>
      <c r="H348" s="837"/>
      <c r="I348" s="849">
        <v>9</v>
      </c>
      <c r="J348" s="849">
        <v>0</v>
      </c>
      <c r="K348" s="837"/>
      <c r="L348" s="849">
        <v>9</v>
      </c>
      <c r="M348" s="850">
        <v>0</v>
      </c>
    </row>
    <row r="349" spans="1:13" ht="14.4" customHeight="1" x14ac:dyDescent="0.3">
      <c r="A349" s="831" t="s">
        <v>1288</v>
      </c>
      <c r="B349" s="832" t="s">
        <v>1220</v>
      </c>
      <c r="C349" s="832" t="s">
        <v>1221</v>
      </c>
      <c r="D349" s="832" t="s">
        <v>655</v>
      </c>
      <c r="E349" s="832" t="s">
        <v>1222</v>
      </c>
      <c r="F349" s="849"/>
      <c r="G349" s="849"/>
      <c r="H349" s="837"/>
      <c r="I349" s="849">
        <v>1</v>
      </c>
      <c r="J349" s="849">
        <v>0</v>
      </c>
      <c r="K349" s="837"/>
      <c r="L349" s="849">
        <v>1</v>
      </c>
      <c r="M349" s="850">
        <v>0</v>
      </c>
    </row>
    <row r="350" spans="1:13" ht="14.4" customHeight="1" x14ac:dyDescent="0.3">
      <c r="A350" s="831" t="s">
        <v>1288</v>
      </c>
      <c r="B350" s="832" t="s">
        <v>1220</v>
      </c>
      <c r="C350" s="832" t="s">
        <v>1225</v>
      </c>
      <c r="D350" s="832" t="s">
        <v>652</v>
      </c>
      <c r="E350" s="832" t="s">
        <v>1226</v>
      </c>
      <c r="F350" s="849"/>
      <c r="G350" s="849"/>
      <c r="H350" s="837"/>
      <c r="I350" s="849">
        <v>2</v>
      </c>
      <c r="J350" s="849">
        <v>0</v>
      </c>
      <c r="K350" s="837"/>
      <c r="L350" s="849">
        <v>2</v>
      </c>
      <c r="M350" s="850">
        <v>0</v>
      </c>
    </row>
    <row r="351" spans="1:13" ht="14.4" customHeight="1" x14ac:dyDescent="0.3">
      <c r="A351" s="831" t="s">
        <v>1288</v>
      </c>
      <c r="B351" s="832" t="s">
        <v>1229</v>
      </c>
      <c r="C351" s="832" t="s">
        <v>1316</v>
      </c>
      <c r="D351" s="832" t="s">
        <v>642</v>
      </c>
      <c r="E351" s="832" t="s">
        <v>1317</v>
      </c>
      <c r="F351" s="849">
        <v>4</v>
      </c>
      <c r="G351" s="849">
        <v>622.79999999999995</v>
      </c>
      <c r="H351" s="837">
        <v>1</v>
      </c>
      <c r="I351" s="849"/>
      <c r="J351" s="849"/>
      <c r="K351" s="837">
        <v>0</v>
      </c>
      <c r="L351" s="849">
        <v>4</v>
      </c>
      <c r="M351" s="850">
        <v>622.79999999999995</v>
      </c>
    </row>
    <row r="352" spans="1:13" ht="14.4" customHeight="1" x14ac:dyDescent="0.3">
      <c r="A352" s="831" t="s">
        <v>1288</v>
      </c>
      <c r="B352" s="832" t="s">
        <v>1229</v>
      </c>
      <c r="C352" s="832" t="s">
        <v>1320</v>
      </c>
      <c r="D352" s="832" t="s">
        <v>1321</v>
      </c>
      <c r="E352" s="832" t="s">
        <v>1319</v>
      </c>
      <c r="F352" s="849"/>
      <c r="G352" s="849"/>
      <c r="H352" s="837">
        <v>0</v>
      </c>
      <c r="I352" s="849">
        <v>5</v>
      </c>
      <c r="J352" s="849">
        <v>648.75</v>
      </c>
      <c r="K352" s="837">
        <v>1</v>
      </c>
      <c r="L352" s="849">
        <v>5</v>
      </c>
      <c r="M352" s="850">
        <v>648.75</v>
      </c>
    </row>
    <row r="353" spans="1:13" ht="14.4" customHeight="1" x14ac:dyDescent="0.3">
      <c r="A353" s="831" t="s">
        <v>1288</v>
      </c>
      <c r="B353" s="832" t="s">
        <v>1229</v>
      </c>
      <c r="C353" s="832" t="s">
        <v>1734</v>
      </c>
      <c r="D353" s="832" t="s">
        <v>1723</v>
      </c>
      <c r="E353" s="832" t="s">
        <v>1317</v>
      </c>
      <c r="F353" s="849">
        <v>1</v>
      </c>
      <c r="G353" s="849">
        <v>155.69999999999999</v>
      </c>
      <c r="H353" s="837">
        <v>1</v>
      </c>
      <c r="I353" s="849"/>
      <c r="J353" s="849"/>
      <c r="K353" s="837">
        <v>0</v>
      </c>
      <c r="L353" s="849">
        <v>1</v>
      </c>
      <c r="M353" s="850">
        <v>155.69999999999999</v>
      </c>
    </row>
    <row r="354" spans="1:13" ht="14.4" customHeight="1" x14ac:dyDescent="0.3">
      <c r="A354" s="831" t="s">
        <v>1288</v>
      </c>
      <c r="B354" s="832" t="s">
        <v>1229</v>
      </c>
      <c r="C354" s="832" t="s">
        <v>1727</v>
      </c>
      <c r="D354" s="832" t="s">
        <v>1723</v>
      </c>
      <c r="E354" s="832" t="s">
        <v>1317</v>
      </c>
      <c r="F354" s="849">
        <v>3</v>
      </c>
      <c r="G354" s="849">
        <v>467.09999999999997</v>
      </c>
      <c r="H354" s="837">
        <v>1</v>
      </c>
      <c r="I354" s="849"/>
      <c r="J354" s="849"/>
      <c r="K354" s="837">
        <v>0</v>
      </c>
      <c r="L354" s="849">
        <v>3</v>
      </c>
      <c r="M354" s="850">
        <v>467.09999999999997</v>
      </c>
    </row>
    <row r="355" spans="1:13" ht="14.4" customHeight="1" x14ac:dyDescent="0.3">
      <c r="A355" s="831" t="s">
        <v>1288</v>
      </c>
      <c r="B355" s="832" t="s">
        <v>1229</v>
      </c>
      <c r="C355" s="832" t="s">
        <v>1323</v>
      </c>
      <c r="D355" s="832" t="s">
        <v>1321</v>
      </c>
      <c r="E355" s="832" t="s">
        <v>1319</v>
      </c>
      <c r="F355" s="849"/>
      <c r="G355" s="849"/>
      <c r="H355" s="837">
        <v>0</v>
      </c>
      <c r="I355" s="849">
        <v>2</v>
      </c>
      <c r="J355" s="849">
        <v>259.5</v>
      </c>
      <c r="K355" s="837">
        <v>1</v>
      </c>
      <c r="L355" s="849">
        <v>2</v>
      </c>
      <c r="M355" s="850">
        <v>259.5</v>
      </c>
    </row>
    <row r="356" spans="1:13" ht="14.4" customHeight="1" x14ac:dyDescent="0.3">
      <c r="A356" s="831" t="s">
        <v>1288</v>
      </c>
      <c r="B356" s="832" t="s">
        <v>2531</v>
      </c>
      <c r="C356" s="832" t="s">
        <v>1395</v>
      </c>
      <c r="D356" s="832" t="s">
        <v>1396</v>
      </c>
      <c r="E356" s="832" t="s">
        <v>1397</v>
      </c>
      <c r="F356" s="849"/>
      <c r="G356" s="849"/>
      <c r="H356" s="837">
        <v>0</v>
      </c>
      <c r="I356" s="849">
        <v>61</v>
      </c>
      <c r="J356" s="849">
        <v>8616.25</v>
      </c>
      <c r="K356" s="837">
        <v>1</v>
      </c>
      <c r="L356" s="849">
        <v>61</v>
      </c>
      <c r="M356" s="850">
        <v>8616.25</v>
      </c>
    </row>
    <row r="357" spans="1:13" ht="14.4" customHeight="1" x14ac:dyDescent="0.3">
      <c r="A357" s="831" t="s">
        <v>1288</v>
      </c>
      <c r="B357" s="832" t="s">
        <v>2532</v>
      </c>
      <c r="C357" s="832" t="s">
        <v>2177</v>
      </c>
      <c r="D357" s="832" t="s">
        <v>1344</v>
      </c>
      <c r="E357" s="832" t="s">
        <v>1805</v>
      </c>
      <c r="F357" s="849">
        <v>1</v>
      </c>
      <c r="G357" s="849">
        <v>97.96</v>
      </c>
      <c r="H357" s="837">
        <v>1</v>
      </c>
      <c r="I357" s="849"/>
      <c r="J357" s="849"/>
      <c r="K357" s="837">
        <v>0</v>
      </c>
      <c r="L357" s="849">
        <v>1</v>
      </c>
      <c r="M357" s="850">
        <v>97.96</v>
      </c>
    </row>
    <row r="358" spans="1:13" ht="14.4" customHeight="1" x14ac:dyDescent="0.3">
      <c r="A358" s="831" t="s">
        <v>1288</v>
      </c>
      <c r="B358" s="832" t="s">
        <v>2532</v>
      </c>
      <c r="C358" s="832" t="s">
        <v>1348</v>
      </c>
      <c r="D358" s="832" t="s">
        <v>1344</v>
      </c>
      <c r="E358" s="832" t="s">
        <v>1349</v>
      </c>
      <c r="F358" s="849">
        <v>1</v>
      </c>
      <c r="G358" s="849">
        <v>176.32</v>
      </c>
      <c r="H358" s="837">
        <v>1</v>
      </c>
      <c r="I358" s="849"/>
      <c r="J358" s="849"/>
      <c r="K358" s="837">
        <v>0</v>
      </c>
      <c r="L358" s="849">
        <v>1</v>
      </c>
      <c r="M358" s="850">
        <v>176.32</v>
      </c>
    </row>
    <row r="359" spans="1:13" ht="14.4" customHeight="1" x14ac:dyDescent="0.3">
      <c r="A359" s="831" t="s">
        <v>1288</v>
      </c>
      <c r="B359" s="832" t="s">
        <v>2532</v>
      </c>
      <c r="C359" s="832" t="s">
        <v>1454</v>
      </c>
      <c r="D359" s="832" t="s">
        <v>1354</v>
      </c>
      <c r="E359" s="832" t="s">
        <v>1455</v>
      </c>
      <c r="F359" s="849"/>
      <c r="G359" s="849"/>
      <c r="H359" s="837">
        <v>0</v>
      </c>
      <c r="I359" s="849">
        <v>1</v>
      </c>
      <c r="J359" s="849">
        <v>176.32</v>
      </c>
      <c r="K359" s="837">
        <v>1</v>
      </c>
      <c r="L359" s="849">
        <v>1</v>
      </c>
      <c r="M359" s="850">
        <v>176.32</v>
      </c>
    </row>
    <row r="360" spans="1:13" ht="14.4" customHeight="1" x14ac:dyDescent="0.3">
      <c r="A360" s="831" t="s">
        <v>1288</v>
      </c>
      <c r="B360" s="832" t="s">
        <v>2532</v>
      </c>
      <c r="C360" s="832" t="s">
        <v>1353</v>
      </c>
      <c r="D360" s="832" t="s">
        <v>1354</v>
      </c>
      <c r="E360" s="832" t="s">
        <v>1355</v>
      </c>
      <c r="F360" s="849"/>
      <c r="G360" s="849"/>
      <c r="H360" s="837">
        <v>0</v>
      </c>
      <c r="I360" s="849">
        <v>19</v>
      </c>
      <c r="J360" s="849">
        <v>1116.6299999999999</v>
      </c>
      <c r="K360" s="837">
        <v>1</v>
      </c>
      <c r="L360" s="849">
        <v>19</v>
      </c>
      <c r="M360" s="850">
        <v>1116.6299999999999</v>
      </c>
    </row>
    <row r="361" spans="1:13" ht="14.4" customHeight="1" x14ac:dyDescent="0.3">
      <c r="A361" s="831" t="s">
        <v>1288</v>
      </c>
      <c r="B361" s="832" t="s">
        <v>2532</v>
      </c>
      <c r="C361" s="832" t="s">
        <v>1356</v>
      </c>
      <c r="D361" s="832" t="s">
        <v>1354</v>
      </c>
      <c r="E361" s="832" t="s">
        <v>1357</v>
      </c>
      <c r="F361" s="849"/>
      <c r="G361" s="849"/>
      <c r="H361" s="837">
        <v>0</v>
      </c>
      <c r="I361" s="849">
        <v>2</v>
      </c>
      <c r="J361" s="849">
        <v>195.92</v>
      </c>
      <c r="K361" s="837">
        <v>1</v>
      </c>
      <c r="L361" s="849">
        <v>2</v>
      </c>
      <c r="M361" s="850">
        <v>195.92</v>
      </c>
    </row>
    <row r="362" spans="1:13" ht="14.4" customHeight="1" x14ac:dyDescent="0.3">
      <c r="A362" s="831" t="s">
        <v>1288</v>
      </c>
      <c r="B362" s="832" t="s">
        <v>2532</v>
      </c>
      <c r="C362" s="832" t="s">
        <v>1358</v>
      </c>
      <c r="D362" s="832" t="s">
        <v>1354</v>
      </c>
      <c r="E362" s="832" t="s">
        <v>1359</v>
      </c>
      <c r="F362" s="849"/>
      <c r="G362" s="849"/>
      <c r="H362" s="837">
        <v>0</v>
      </c>
      <c r="I362" s="849">
        <v>5</v>
      </c>
      <c r="J362" s="849">
        <v>97.95</v>
      </c>
      <c r="K362" s="837">
        <v>1</v>
      </c>
      <c r="L362" s="849">
        <v>5</v>
      </c>
      <c r="M362" s="850">
        <v>97.95</v>
      </c>
    </row>
    <row r="363" spans="1:13" ht="14.4" customHeight="1" x14ac:dyDescent="0.3">
      <c r="A363" s="831" t="s">
        <v>1289</v>
      </c>
      <c r="B363" s="832" t="s">
        <v>1081</v>
      </c>
      <c r="C363" s="832" t="s">
        <v>2055</v>
      </c>
      <c r="D363" s="832" t="s">
        <v>1085</v>
      </c>
      <c r="E363" s="832" t="s">
        <v>2056</v>
      </c>
      <c r="F363" s="849"/>
      <c r="G363" s="849"/>
      <c r="H363" s="837">
        <v>0</v>
      </c>
      <c r="I363" s="849">
        <v>3</v>
      </c>
      <c r="J363" s="849">
        <v>48.36</v>
      </c>
      <c r="K363" s="837">
        <v>1</v>
      </c>
      <c r="L363" s="849">
        <v>3</v>
      </c>
      <c r="M363" s="850">
        <v>48.36</v>
      </c>
    </row>
    <row r="364" spans="1:13" ht="14.4" customHeight="1" x14ac:dyDescent="0.3">
      <c r="A364" s="831" t="s">
        <v>1289</v>
      </c>
      <c r="B364" s="832" t="s">
        <v>1124</v>
      </c>
      <c r="C364" s="832" t="s">
        <v>1125</v>
      </c>
      <c r="D364" s="832" t="s">
        <v>862</v>
      </c>
      <c r="E364" s="832" t="s">
        <v>1126</v>
      </c>
      <c r="F364" s="849"/>
      <c r="G364" s="849"/>
      <c r="H364" s="837">
        <v>0</v>
      </c>
      <c r="I364" s="849">
        <v>21</v>
      </c>
      <c r="J364" s="849">
        <v>280.77</v>
      </c>
      <c r="K364" s="837">
        <v>1</v>
      </c>
      <c r="L364" s="849">
        <v>21</v>
      </c>
      <c r="M364" s="850">
        <v>280.77</v>
      </c>
    </row>
    <row r="365" spans="1:13" ht="14.4" customHeight="1" x14ac:dyDescent="0.3">
      <c r="A365" s="831" t="s">
        <v>1289</v>
      </c>
      <c r="B365" s="832" t="s">
        <v>1139</v>
      </c>
      <c r="C365" s="832" t="s">
        <v>1421</v>
      </c>
      <c r="D365" s="832" t="s">
        <v>952</v>
      </c>
      <c r="E365" s="832" t="s">
        <v>1422</v>
      </c>
      <c r="F365" s="849"/>
      <c r="G365" s="849"/>
      <c r="H365" s="837">
        <v>0</v>
      </c>
      <c r="I365" s="849">
        <v>12</v>
      </c>
      <c r="J365" s="849">
        <v>1852.32</v>
      </c>
      <c r="K365" s="837">
        <v>1</v>
      </c>
      <c r="L365" s="849">
        <v>12</v>
      </c>
      <c r="M365" s="850">
        <v>1852.32</v>
      </c>
    </row>
    <row r="366" spans="1:13" ht="14.4" customHeight="1" x14ac:dyDescent="0.3">
      <c r="A366" s="831" t="s">
        <v>1289</v>
      </c>
      <c r="B366" s="832" t="s">
        <v>1139</v>
      </c>
      <c r="C366" s="832" t="s">
        <v>1953</v>
      </c>
      <c r="D366" s="832" t="s">
        <v>1954</v>
      </c>
      <c r="E366" s="832" t="s">
        <v>1955</v>
      </c>
      <c r="F366" s="849"/>
      <c r="G366" s="849"/>
      <c r="H366" s="837">
        <v>0</v>
      </c>
      <c r="I366" s="849">
        <v>2</v>
      </c>
      <c r="J366" s="849">
        <v>222.44</v>
      </c>
      <c r="K366" s="837">
        <v>1</v>
      </c>
      <c r="L366" s="849">
        <v>2</v>
      </c>
      <c r="M366" s="850">
        <v>222.44</v>
      </c>
    </row>
    <row r="367" spans="1:13" ht="14.4" customHeight="1" x14ac:dyDescent="0.3">
      <c r="A367" s="831" t="s">
        <v>1289</v>
      </c>
      <c r="B367" s="832" t="s">
        <v>1139</v>
      </c>
      <c r="C367" s="832" t="s">
        <v>1423</v>
      </c>
      <c r="D367" s="832" t="s">
        <v>1424</v>
      </c>
      <c r="E367" s="832" t="s">
        <v>1425</v>
      </c>
      <c r="F367" s="849"/>
      <c r="G367" s="849"/>
      <c r="H367" s="837">
        <v>0</v>
      </c>
      <c r="I367" s="849">
        <v>6</v>
      </c>
      <c r="J367" s="849">
        <v>454.38</v>
      </c>
      <c r="K367" s="837">
        <v>1</v>
      </c>
      <c r="L367" s="849">
        <v>6</v>
      </c>
      <c r="M367" s="850">
        <v>454.38</v>
      </c>
    </row>
    <row r="368" spans="1:13" ht="14.4" customHeight="1" x14ac:dyDescent="0.3">
      <c r="A368" s="831" t="s">
        <v>1289</v>
      </c>
      <c r="B368" s="832" t="s">
        <v>1139</v>
      </c>
      <c r="C368" s="832" t="s">
        <v>1140</v>
      </c>
      <c r="D368" s="832" t="s">
        <v>952</v>
      </c>
      <c r="E368" s="832" t="s">
        <v>1141</v>
      </c>
      <c r="F368" s="849"/>
      <c r="G368" s="849"/>
      <c r="H368" s="837">
        <v>0</v>
      </c>
      <c r="I368" s="849">
        <v>4</v>
      </c>
      <c r="J368" s="849">
        <v>900.24</v>
      </c>
      <c r="K368" s="837">
        <v>1</v>
      </c>
      <c r="L368" s="849">
        <v>4</v>
      </c>
      <c r="M368" s="850">
        <v>900.24</v>
      </c>
    </row>
    <row r="369" spans="1:13" ht="14.4" customHeight="1" x14ac:dyDescent="0.3">
      <c r="A369" s="831" t="s">
        <v>1289</v>
      </c>
      <c r="B369" s="832" t="s">
        <v>1146</v>
      </c>
      <c r="C369" s="832" t="s">
        <v>1329</v>
      </c>
      <c r="D369" s="832" t="s">
        <v>1148</v>
      </c>
      <c r="E369" s="832" t="s">
        <v>1327</v>
      </c>
      <c r="F369" s="849"/>
      <c r="G369" s="849"/>
      <c r="H369" s="837">
        <v>0</v>
      </c>
      <c r="I369" s="849">
        <v>2</v>
      </c>
      <c r="J369" s="849">
        <v>170.54</v>
      </c>
      <c r="K369" s="837">
        <v>1</v>
      </c>
      <c r="L369" s="849">
        <v>2</v>
      </c>
      <c r="M369" s="850">
        <v>170.54</v>
      </c>
    </row>
    <row r="370" spans="1:13" ht="14.4" customHeight="1" x14ac:dyDescent="0.3">
      <c r="A370" s="831" t="s">
        <v>1289</v>
      </c>
      <c r="B370" s="832" t="s">
        <v>1146</v>
      </c>
      <c r="C370" s="832" t="s">
        <v>1147</v>
      </c>
      <c r="D370" s="832" t="s">
        <v>1148</v>
      </c>
      <c r="E370" s="832" t="s">
        <v>1149</v>
      </c>
      <c r="F370" s="849"/>
      <c r="G370" s="849"/>
      <c r="H370" s="837">
        <v>0</v>
      </c>
      <c r="I370" s="849">
        <v>6</v>
      </c>
      <c r="J370" s="849">
        <v>1023.1200000000001</v>
      </c>
      <c r="K370" s="837">
        <v>1</v>
      </c>
      <c r="L370" s="849">
        <v>6</v>
      </c>
      <c r="M370" s="850">
        <v>1023.1200000000001</v>
      </c>
    </row>
    <row r="371" spans="1:13" ht="14.4" customHeight="1" x14ac:dyDescent="0.3">
      <c r="A371" s="831" t="s">
        <v>1289</v>
      </c>
      <c r="B371" s="832" t="s">
        <v>1146</v>
      </c>
      <c r="C371" s="832" t="s">
        <v>1912</v>
      </c>
      <c r="D371" s="832" t="s">
        <v>1148</v>
      </c>
      <c r="E371" s="832" t="s">
        <v>1913</v>
      </c>
      <c r="F371" s="849"/>
      <c r="G371" s="849"/>
      <c r="H371" s="837">
        <v>0</v>
      </c>
      <c r="I371" s="849">
        <v>4</v>
      </c>
      <c r="J371" s="849">
        <v>1091.32</v>
      </c>
      <c r="K371" s="837">
        <v>1</v>
      </c>
      <c r="L371" s="849">
        <v>4</v>
      </c>
      <c r="M371" s="850">
        <v>1091.32</v>
      </c>
    </row>
    <row r="372" spans="1:13" ht="14.4" customHeight="1" x14ac:dyDescent="0.3">
      <c r="A372" s="831" t="s">
        <v>1289</v>
      </c>
      <c r="B372" s="832" t="s">
        <v>1220</v>
      </c>
      <c r="C372" s="832" t="s">
        <v>1221</v>
      </c>
      <c r="D372" s="832" t="s">
        <v>655</v>
      </c>
      <c r="E372" s="832" t="s">
        <v>1222</v>
      </c>
      <c r="F372" s="849"/>
      <c r="G372" s="849"/>
      <c r="H372" s="837"/>
      <c r="I372" s="849">
        <v>1</v>
      </c>
      <c r="J372" s="849">
        <v>0</v>
      </c>
      <c r="K372" s="837"/>
      <c r="L372" s="849">
        <v>1</v>
      </c>
      <c r="M372" s="850">
        <v>0</v>
      </c>
    </row>
    <row r="373" spans="1:13" ht="14.4" customHeight="1" x14ac:dyDescent="0.3">
      <c r="A373" s="831" t="s">
        <v>1289</v>
      </c>
      <c r="B373" s="832" t="s">
        <v>1220</v>
      </c>
      <c r="C373" s="832" t="s">
        <v>1223</v>
      </c>
      <c r="D373" s="832" t="s">
        <v>655</v>
      </c>
      <c r="E373" s="832" t="s">
        <v>1224</v>
      </c>
      <c r="F373" s="849"/>
      <c r="G373" s="849"/>
      <c r="H373" s="837"/>
      <c r="I373" s="849">
        <v>3</v>
      </c>
      <c r="J373" s="849">
        <v>0</v>
      </c>
      <c r="K373" s="837"/>
      <c r="L373" s="849">
        <v>3</v>
      </c>
      <c r="M373" s="850">
        <v>0</v>
      </c>
    </row>
    <row r="374" spans="1:13" ht="14.4" customHeight="1" x14ac:dyDescent="0.3">
      <c r="A374" s="831" t="s">
        <v>1289</v>
      </c>
      <c r="B374" s="832" t="s">
        <v>1220</v>
      </c>
      <c r="C374" s="832" t="s">
        <v>1225</v>
      </c>
      <c r="D374" s="832" t="s">
        <v>652</v>
      </c>
      <c r="E374" s="832" t="s">
        <v>1226</v>
      </c>
      <c r="F374" s="849"/>
      <c r="G374" s="849"/>
      <c r="H374" s="837"/>
      <c r="I374" s="849">
        <v>4</v>
      </c>
      <c r="J374" s="849">
        <v>0</v>
      </c>
      <c r="K374" s="837"/>
      <c r="L374" s="849">
        <v>4</v>
      </c>
      <c r="M374" s="850">
        <v>0</v>
      </c>
    </row>
    <row r="375" spans="1:13" ht="14.4" customHeight="1" x14ac:dyDescent="0.3">
      <c r="A375" s="831" t="s">
        <v>1289</v>
      </c>
      <c r="B375" s="832" t="s">
        <v>1229</v>
      </c>
      <c r="C375" s="832" t="s">
        <v>1438</v>
      </c>
      <c r="D375" s="832" t="s">
        <v>642</v>
      </c>
      <c r="E375" s="832" t="s">
        <v>643</v>
      </c>
      <c r="F375" s="849">
        <v>3</v>
      </c>
      <c r="G375" s="849">
        <v>311.39999999999998</v>
      </c>
      <c r="H375" s="837">
        <v>1</v>
      </c>
      <c r="I375" s="849"/>
      <c r="J375" s="849"/>
      <c r="K375" s="837">
        <v>0</v>
      </c>
      <c r="L375" s="849">
        <v>3</v>
      </c>
      <c r="M375" s="850">
        <v>311.39999999999998</v>
      </c>
    </row>
    <row r="376" spans="1:13" ht="14.4" customHeight="1" x14ac:dyDescent="0.3">
      <c r="A376" s="831" t="s">
        <v>1289</v>
      </c>
      <c r="B376" s="832" t="s">
        <v>1229</v>
      </c>
      <c r="C376" s="832" t="s">
        <v>1576</v>
      </c>
      <c r="D376" s="832" t="s">
        <v>1440</v>
      </c>
      <c r="E376" s="832" t="s">
        <v>643</v>
      </c>
      <c r="F376" s="849"/>
      <c r="G376" s="849"/>
      <c r="H376" s="837">
        <v>0</v>
      </c>
      <c r="I376" s="849">
        <v>3</v>
      </c>
      <c r="J376" s="849">
        <v>311.39999999999998</v>
      </c>
      <c r="K376" s="837">
        <v>1</v>
      </c>
      <c r="L376" s="849">
        <v>3</v>
      </c>
      <c r="M376" s="850">
        <v>311.39999999999998</v>
      </c>
    </row>
    <row r="377" spans="1:13" ht="14.4" customHeight="1" x14ac:dyDescent="0.3">
      <c r="A377" s="831" t="s">
        <v>1289</v>
      </c>
      <c r="B377" s="832" t="s">
        <v>1229</v>
      </c>
      <c r="C377" s="832" t="s">
        <v>2013</v>
      </c>
      <c r="D377" s="832" t="s">
        <v>2014</v>
      </c>
      <c r="E377" s="832" t="s">
        <v>1721</v>
      </c>
      <c r="F377" s="849"/>
      <c r="G377" s="849"/>
      <c r="H377" s="837">
        <v>0</v>
      </c>
      <c r="I377" s="849">
        <v>1</v>
      </c>
      <c r="J377" s="849">
        <v>86.5</v>
      </c>
      <c r="K377" s="837">
        <v>1</v>
      </c>
      <c r="L377" s="849">
        <v>1</v>
      </c>
      <c r="M377" s="850">
        <v>86.5</v>
      </c>
    </row>
    <row r="378" spans="1:13" ht="14.4" customHeight="1" x14ac:dyDescent="0.3">
      <c r="A378" s="831" t="s">
        <v>1289</v>
      </c>
      <c r="B378" s="832" t="s">
        <v>1229</v>
      </c>
      <c r="C378" s="832" t="s">
        <v>1725</v>
      </c>
      <c r="D378" s="832" t="s">
        <v>1726</v>
      </c>
      <c r="E378" s="832" t="s">
        <v>1317</v>
      </c>
      <c r="F378" s="849">
        <v>1</v>
      </c>
      <c r="G378" s="849">
        <v>155.69999999999999</v>
      </c>
      <c r="H378" s="837">
        <v>1</v>
      </c>
      <c r="I378" s="849"/>
      <c r="J378" s="849"/>
      <c r="K378" s="837">
        <v>0</v>
      </c>
      <c r="L378" s="849">
        <v>1</v>
      </c>
      <c r="M378" s="850">
        <v>155.69999999999999</v>
      </c>
    </row>
    <row r="379" spans="1:13" ht="14.4" customHeight="1" x14ac:dyDescent="0.3">
      <c r="A379" s="831" t="s">
        <v>1289</v>
      </c>
      <c r="B379" s="832" t="s">
        <v>1229</v>
      </c>
      <c r="C379" s="832" t="s">
        <v>1733</v>
      </c>
      <c r="D379" s="832" t="s">
        <v>1233</v>
      </c>
      <c r="E379" s="832" t="s">
        <v>643</v>
      </c>
      <c r="F379" s="849">
        <v>1</v>
      </c>
      <c r="G379" s="849">
        <v>103.8</v>
      </c>
      <c r="H379" s="837">
        <v>1</v>
      </c>
      <c r="I379" s="849"/>
      <c r="J379" s="849"/>
      <c r="K379" s="837">
        <v>0</v>
      </c>
      <c r="L379" s="849">
        <v>1</v>
      </c>
      <c r="M379" s="850">
        <v>103.8</v>
      </c>
    </row>
    <row r="380" spans="1:13" ht="14.4" customHeight="1" x14ac:dyDescent="0.3">
      <c r="A380" s="831" t="s">
        <v>1289</v>
      </c>
      <c r="B380" s="832" t="s">
        <v>2531</v>
      </c>
      <c r="C380" s="832" t="s">
        <v>1848</v>
      </c>
      <c r="D380" s="832" t="s">
        <v>1849</v>
      </c>
      <c r="E380" s="832" t="s">
        <v>1850</v>
      </c>
      <c r="F380" s="849">
        <v>2</v>
      </c>
      <c r="G380" s="849">
        <v>282.5</v>
      </c>
      <c r="H380" s="837">
        <v>1</v>
      </c>
      <c r="I380" s="849"/>
      <c r="J380" s="849"/>
      <c r="K380" s="837">
        <v>0</v>
      </c>
      <c r="L380" s="849">
        <v>2</v>
      </c>
      <c r="M380" s="850">
        <v>282.5</v>
      </c>
    </row>
    <row r="381" spans="1:13" ht="14.4" customHeight="1" x14ac:dyDescent="0.3">
      <c r="A381" s="831" t="s">
        <v>1289</v>
      </c>
      <c r="B381" s="832" t="s">
        <v>2531</v>
      </c>
      <c r="C381" s="832" t="s">
        <v>1395</v>
      </c>
      <c r="D381" s="832" t="s">
        <v>1396</v>
      </c>
      <c r="E381" s="832" t="s">
        <v>1397</v>
      </c>
      <c r="F381" s="849"/>
      <c r="G381" s="849"/>
      <c r="H381" s="837">
        <v>0</v>
      </c>
      <c r="I381" s="849">
        <v>65</v>
      </c>
      <c r="J381" s="849">
        <v>9181.25</v>
      </c>
      <c r="K381" s="837">
        <v>1</v>
      </c>
      <c r="L381" s="849">
        <v>65</v>
      </c>
      <c r="M381" s="850">
        <v>9181.25</v>
      </c>
    </row>
    <row r="382" spans="1:13" ht="14.4" customHeight="1" x14ac:dyDescent="0.3">
      <c r="A382" s="831" t="s">
        <v>1289</v>
      </c>
      <c r="B382" s="832" t="s">
        <v>1235</v>
      </c>
      <c r="C382" s="832" t="s">
        <v>2061</v>
      </c>
      <c r="D382" s="832" t="s">
        <v>2062</v>
      </c>
      <c r="E382" s="832" t="s">
        <v>2063</v>
      </c>
      <c r="F382" s="849"/>
      <c r="G382" s="849"/>
      <c r="H382" s="837">
        <v>0</v>
      </c>
      <c r="I382" s="849">
        <v>2</v>
      </c>
      <c r="J382" s="849">
        <v>51</v>
      </c>
      <c r="K382" s="837">
        <v>1</v>
      </c>
      <c r="L382" s="849">
        <v>2</v>
      </c>
      <c r="M382" s="850">
        <v>51</v>
      </c>
    </row>
    <row r="383" spans="1:13" ht="14.4" customHeight="1" x14ac:dyDescent="0.3">
      <c r="A383" s="831" t="s">
        <v>1289</v>
      </c>
      <c r="B383" s="832" t="s">
        <v>1238</v>
      </c>
      <c r="C383" s="832" t="s">
        <v>1917</v>
      </c>
      <c r="D383" s="832" t="s">
        <v>922</v>
      </c>
      <c r="E383" s="832" t="s">
        <v>1916</v>
      </c>
      <c r="F383" s="849"/>
      <c r="G383" s="849"/>
      <c r="H383" s="837">
        <v>0</v>
      </c>
      <c r="I383" s="849">
        <v>1</v>
      </c>
      <c r="J383" s="849">
        <v>176.32</v>
      </c>
      <c r="K383" s="837">
        <v>1</v>
      </c>
      <c r="L383" s="849">
        <v>1</v>
      </c>
      <c r="M383" s="850">
        <v>176.32</v>
      </c>
    </row>
    <row r="384" spans="1:13" ht="14.4" customHeight="1" x14ac:dyDescent="0.3">
      <c r="A384" s="831" t="s">
        <v>1289</v>
      </c>
      <c r="B384" s="832" t="s">
        <v>1241</v>
      </c>
      <c r="C384" s="832" t="s">
        <v>1878</v>
      </c>
      <c r="D384" s="832" t="s">
        <v>721</v>
      </c>
      <c r="E384" s="832" t="s">
        <v>1222</v>
      </c>
      <c r="F384" s="849"/>
      <c r="G384" s="849"/>
      <c r="H384" s="837">
        <v>0</v>
      </c>
      <c r="I384" s="849">
        <v>3</v>
      </c>
      <c r="J384" s="849">
        <v>176.31</v>
      </c>
      <c r="K384" s="837">
        <v>1</v>
      </c>
      <c r="L384" s="849">
        <v>3</v>
      </c>
      <c r="M384" s="850">
        <v>176.31</v>
      </c>
    </row>
    <row r="385" spans="1:13" ht="14.4" customHeight="1" x14ac:dyDescent="0.3">
      <c r="A385" s="831" t="s">
        <v>1289</v>
      </c>
      <c r="B385" s="832" t="s">
        <v>2532</v>
      </c>
      <c r="C385" s="832" t="s">
        <v>2021</v>
      </c>
      <c r="D385" s="832" t="s">
        <v>1351</v>
      </c>
      <c r="E385" s="832" t="s">
        <v>2022</v>
      </c>
      <c r="F385" s="849">
        <v>1</v>
      </c>
      <c r="G385" s="849">
        <v>117.55</v>
      </c>
      <c r="H385" s="837">
        <v>1</v>
      </c>
      <c r="I385" s="849"/>
      <c r="J385" s="849"/>
      <c r="K385" s="837">
        <v>0</v>
      </c>
      <c r="L385" s="849">
        <v>1</v>
      </c>
      <c r="M385" s="850">
        <v>117.55</v>
      </c>
    </row>
    <row r="386" spans="1:13" ht="14.4" customHeight="1" x14ac:dyDescent="0.3">
      <c r="A386" s="831" t="s">
        <v>1289</v>
      </c>
      <c r="B386" s="832" t="s">
        <v>2532</v>
      </c>
      <c r="C386" s="832" t="s">
        <v>1353</v>
      </c>
      <c r="D386" s="832" t="s">
        <v>1354</v>
      </c>
      <c r="E386" s="832" t="s">
        <v>1355</v>
      </c>
      <c r="F386" s="849"/>
      <c r="G386" s="849"/>
      <c r="H386" s="837">
        <v>0</v>
      </c>
      <c r="I386" s="849">
        <v>23</v>
      </c>
      <c r="J386" s="849">
        <v>1351.71</v>
      </c>
      <c r="K386" s="837">
        <v>1</v>
      </c>
      <c r="L386" s="849">
        <v>23</v>
      </c>
      <c r="M386" s="850">
        <v>1351.71</v>
      </c>
    </row>
    <row r="387" spans="1:13" ht="14.4" customHeight="1" x14ac:dyDescent="0.3">
      <c r="A387" s="831" t="s">
        <v>1289</v>
      </c>
      <c r="B387" s="832" t="s">
        <v>2532</v>
      </c>
      <c r="C387" s="832" t="s">
        <v>2023</v>
      </c>
      <c r="D387" s="832" t="s">
        <v>1354</v>
      </c>
      <c r="E387" s="832" t="s">
        <v>2024</v>
      </c>
      <c r="F387" s="849"/>
      <c r="G387" s="849"/>
      <c r="H387" s="837">
        <v>0</v>
      </c>
      <c r="I387" s="849">
        <v>2</v>
      </c>
      <c r="J387" s="849">
        <v>47.02</v>
      </c>
      <c r="K387" s="837">
        <v>1</v>
      </c>
      <c r="L387" s="849">
        <v>2</v>
      </c>
      <c r="M387" s="850">
        <v>47.02</v>
      </c>
    </row>
    <row r="388" spans="1:13" ht="14.4" customHeight="1" x14ac:dyDescent="0.3">
      <c r="A388" s="831" t="s">
        <v>1289</v>
      </c>
      <c r="B388" s="832" t="s">
        <v>2532</v>
      </c>
      <c r="C388" s="832" t="s">
        <v>1356</v>
      </c>
      <c r="D388" s="832" t="s">
        <v>1354</v>
      </c>
      <c r="E388" s="832" t="s">
        <v>1357</v>
      </c>
      <c r="F388" s="849"/>
      <c r="G388" s="849"/>
      <c r="H388" s="837">
        <v>0</v>
      </c>
      <c r="I388" s="849">
        <v>12</v>
      </c>
      <c r="J388" s="849">
        <v>1175.52</v>
      </c>
      <c r="K388" s="837">
        <v>1</v>
      </c>
      <c r="L388" s="849">
        <v>12</v>
      </c>
      <c r="M388" s="850">
        <v>1175.52</v>
      </c>
    </row>
    <row r="389" spans="1:13" ht="14.4" customHeight="1" x14ac:dyDescent="0.3">
      <c r="A389" s="831" t="s">
        <v>1289</v>
      </c>
      <c r="B389" s="832" t="s">
        <v>2532</v>
      </c>
      <c r="C389" s="832" t="s">
        <v>2025</v>
      </c>
      <c r="D389" s="832" t="s">
        <v>1351</v>
      </c>
      <c r="E389" s="832" t="s">
        <v>2026</v>
      </c>
      <c r="F389" s="849">
        <v>1</v>
      </c>
      <c r="G389" s="849">
        <v>230.51</v>
      </c>
      <c r="H389" s="837">
        <v>1</v>
      </c>
      <c r="I389" s="849"/>
      <c r="J389" s="849"/>
      <c r="K389" s="837">
        <v>0</v>
      </c>
      <c r="L389" s="849">
        <v>1</v>
      </c>
      <c r="M389" s="850">
        <v>230.51</v>
      </c>
    </row>
    <row r="390" spans="1:13" ht="14.4" customHeight="1" x14ac:dyDescent="0.3">
      <c r="A390" s="831" t="s">
        <v>1289</v>
      </c>
      <c r="B390" s="832" t="s">
        <v>2532</v>
      </c>
      <c r="C390" s="832" t="s">
        <v>1358</v>
      </c>
      <c r="D390" s="832" t="s">
        <v>1354</v>
      </c>
      <c r="E390" s="832" t="s">
        <v>1359</v>
      </c>
      <c r="F390" s="849"/>
      <c r="G390" s="849"/>
      <c r="H390" s="837">
        <v>0</v>
      </c>
      <c r="I390" s="849">
        <v>1</v>
      </c>
      <c r="J390" s="849">
        <v>19.59</v>
      </c>
      <c r="K390" s="837">
        <v>1</v>
      </c>
      <c r="L390" s="849">
        <v>1</v>
      </c>
      <c r="M390" s="850">
        <v>19.59</v>
      </c>
    </row>
    <row r="391" spans="1:13" ht="14.4" customHeight="1" x14ac:dyDescent="0.3">
      <c r="A391" s="831" t="s">
        <v>1290</v>
      </c>
      <c r="B391" s="832" t="s">
        <v>2542</v>
      </c>
      <c r="C391" s="832" t="s">
        <v>2011</v>
      </c>
      <c r="D391" s="832" t="s">
        <v>1889</v>
      </c>
      <c r="E391" s="832" t="s">
        <v>2012</v>
      </c>
      <c r="F391" s="849"/>
      <c r="G391" s="849"/>
      <c r="H391" s="837">
        <v>0</v>
      </c>
      <c r="I391" s="849">
        <v>1</v>
      </c>
      <c r="J391" s="849">
        <v>143.09</v>
      </c>
      <c r="K391" s="837">
        <v>1</v>
      </c>
      <c r="L391" s="849">
        <v>1</v>
      </c>
      <c r="M391" s="850">
        <v>143.09</v>
      </c>
    </row>
    <row r="392" spans="1:13" ht="14.4" customHeight="1" x14ac:dyDescent="0.3">
      <c r="A392" s="831" t="s">
        <v>1290</v>
      </c>
      <c r="B392" s="832" t="s">
        <v>1139</v>
      </c>
      <c r="C392" s="832" t="s">
        <v>1421</v>
      </c>
      <c r="D392" s="832" t="s">
        <v>952</v>
      </c>
      <c r="E392" s="832" t="s">
        <v>1422</v>
      </c>
      <c r="F392" s="849"/>
      <c r="G392" s="849"/>
      <c r="H392" s="837">
        <v>0</v>
      </c>
      <c r="I392" s="849">
        <v>1</v>
      </c>
      <c r="J392" s="849">
        <v>154.36000000000001</v>
      </c>
      <c r="K392" s="837">
        <v>1</v>
      </c>
      <c r="L392" s="849">
        <v>1</v>
      </c>
      <c r="M392" s="850">
        <v>154.36000000000001</v>
      </c>
    </row>
    <row r="393" spans="1:13" ht="14.4" customHeight="1" x14ac:dyDescent="0.3">
      <c r="A393" s="831" t="s">
        <v>1290</v>
      </c>
      <c r="B393" s="832" t="s">
        <v>1139</v>
      </c>
      <c r="C393" s="832" t="s">
        <v>1903</v>
      </c>
      <c r="D393" s="832" t="s">
        <v>1904</v>
      </c>
      <c r="E393" s="832" t="s">
        <v>1905</v>
      </c>
      <c r="F393" s="849"/>
      <c r="G393" s="849"/>
      <c r="H393" s="837">
        <v>0</v>
      </c>
      <c r="I393" s="849">
        <v>1</v>
      </c>
      <c r="J393" s="849">
        <v>80.28</v>
      </c>
      <c r="K393" s="837">
        <v>1</v>
      </c>
      <c r="L393" s="849">
        <v>1</v>
      </c>
      <c r="M393" s="850">
        <v>80.28</v>
      </c>
    </row>
    <row r="394" spans="1:13" ht="14.4" customHeight="1" x14ac:dyDescent="0.3">
      <c r="A394" s="831" t="s">
        <v>1290</v>
      </c>
      <c r="B394" s="832" t="s">
        <v>1146</v>
      </c>
      <c r="C394" s="832" t="s">
        <v>2010</v>
      </c>
      <c r="D394" s="832" t="s">
        <v>1582</v>
      </c>
      <c r="E394" s="832" t="s">
        <v>1389</v>
      </c>
      <c r="F394" s="849">
        <v>1</v>
      </c>
      <c r="G394" s="849">
        <v>238.72</v>
      </c>
      <c r="H394" s="837">
        <v>1</v>
      </c>
      <c r="I394" s="849"/>
      <c r="J394" s="849"/>
      <c r="K394" s="837">
        <v>0</v>
      </c>
      <c r="L394" s="849">
        <v>1</v>
      </c>
      <c r="M394" s="850">
        <v>238.72</v>
      </c>
    </row>
    <row r="395" spans="1:13" ht="14.4" customHeight="1" x14ac:dyDescent="0.3">
      <c r="A395" s="831" t="s">
        <v>1290</v>
      </c>
      <c r="B395" s="832" t="s">
        <v>1146</v>
      </c>
      <c r="C395" s="832" t="s">
        <v>1147</v>
      </c>
      <c r="D395" s="832" t="s">
        <v>1148</v>
      </c>
      <c r="E395" s="832" t="s">
        <v>1149</v>
      </c>
      <c r="F395" s="849"/>
      <c r="G395" s="849"/>
      <c r="H395" s="837">
        <v>0</v>
      </c>
      <c r="I395" s="849">
        <v>4</v>
      </c>
      <c r="J395" s="849">
        <v>682.08</v>
      </c>
      <c r="K395" s="837">
        <v>1</v>
      </c>
      <c r="L395" s="849">
        <v>4</v>
      </c>
      <c r="M395" s="850">
        <v>682.08</v>
      </c>
    </row>
    <row r="396" spans="1:13" ht="14.4" customHeight="1" x14ac:dyDescent="0.3">
      <c r="A396" s="831" t="s">
        <v>1290</v>
      </c>
      <c r="B396" s="832" t="s">
        <v>2530</v>
      </c>
      <c r="C396" s="832" t="s">
        <v>1792</v>
      </c>
      <c r="D396" s="832" t="s">
        <v>1306</v>
      </c>
      <c r="E396" s="832" t="s">
        <v>1793</v>
      </c>
      <c r="F396" s="849"/>
      <c r="G396" s="849"/>
      <c r="H396" s="837">
        <v>0</v>
      </c>
      <c r="I396" s="849">
        <v>1</v>
      </c>
      <c r="J396" s="849">
        <v>425.17</v>
      </c>
      <c r="K396" s="837">
        <v>1</v>
      </c>
      <c r="L396" s="849">
        <v>1</v>
      </c>
      <c r="M396" s="850">
        <v>425.17</v>
      </c>
    </row>
    <row r="397" spans="1:13" ht="14.4" customHeight="1" x14ac:dyDescent="0.3">
      <c r="A397" s="831" t="s">
        <v>1290</v>
      </c>
      <c r="B397" s="832" t="s">
        <v>1229</v>
      </c>
      <c r="C397" s="832" t="s">
        <v>1438</v>
      </c>
      <c r="D397" s="832" t="s">
        <v>642</v>
      </c>
      <c r="E397" s="832" t="s">
        <v>643</v>
      </c>
      <c r="F397" s="849">
        <v>2</v>
      </c>
      <c r="G397" s="849">
        <v>207.6</v>
      </c>
      <c r="H397" s="837">
        <v>1</v>
      </c>
      <c r="I397" s="849"/>
      <c r="J397" s="849"/>
      <c r="K397" s="837">
        <v>0</v>
      </c>
      <c r="L397" s="849">
        <v>2</v>
      </c>
      <c r="M397" s="850">
        <v>207.6</v>
      </c>
    </row>
    <row r="398" spans="1:13" ht="14.4" customHeight="1" x14ac:dyDescent="0.3">
      <c r="A398" s="831" t="s">
        <v>1290</v>
      </c>
      <c r="B398" s="832" t="s">
        <v>1229</v>
      </c>
      <c r="C398" s="832" t="s">
        <v>1576</v>
      </c>
      <c r="D398" s="832" t="s">
        <v>1440</v>
      </c>
      <c r="E398" s="832" t="s">
        <v>643</v>
      </c>
      <c r="F398" s="849"/>
      <c r="G398" s="849"/>
      <c r="H398" s="837">
        <v>0</v>
      </c>
      <c r="I398" s="849">
        <v>2</v>
      </c>
      <c r="J398" s="849">
        <v>207.6</v>
      </c>
      <c r="K398" s="837">
        <v>1</v>
      </c>
      <c r="L398" s="849">
        <v>2</v>
      </c>
      <c r="M398" s="850">
        <v>207.6</v>
      </c>
    </row>
    <row r="399" spans="1:13" ht="14.4" customHeight="1" x14ac:dyDescent="0.3">
      <c r="A399" s="831" t="s">
        <v>1291</v>
      </c>
      <c r="B399" s="832" t="s">
        <v>1124</v>
      </c>
      <c r="C399" s="832" t="s">
        <v>1125</v>
      </c>
      <c r="D399" s="832" t="s">
        <v>862</v>
      </c>
      <c r="E399" s="832" t="s">
        <v>1126</v>
      </c>
      <c r="F399" s="849"/>
      <c r="G399" s="849"/>
      <c r="H399" s="837">
        <v>0</v>
      </c>
      <c r="I399" s="849">
        <v>8</v>
      </c>
      <c r="J399" s="849">
        <v>106.96</v>
      </c>
      <c r="K399" s="837">
        <v>1</v>
      </c>
      <c r="L399" s="849">
        <v>8</v>
      </c>
      <c r="M399" s="850">
        <v>106.96</v>
      </c>
    </row>
    <row r="400" spans="1:13" ht="14.4" customHeight="1" x14ac:dyDescent="0.3">
      <c r="A400" s="831" t="s">
        <v>1291</v>
      </c>
      <c r="B400" s="832" t="s">
        <v>1139</v>
      </c>
      <c r="C400" s="832" t="s">
        <v>1421</v>
      </c>
      <c r="D400" s="832" t="s">
        <v>952</v>
      </c>
      <c r="E400" s="832" t="s">
        <v>1422</v>
      </c>
      <c r="F400" s="849"/>
      <c r="G400" s="849"/>
      <c r="H400" s="837">
        <v>0</v>
      </c>
      <c r="I400" s="849">
        <v>94</v>
      </c>
      <c r="J400" s="849">
        <v>14509.84</v>
      </c>
      <c r="K400" s="837">
        <v>1</v>
      </c>
      <c r="L400" s="849">
        <v>94</v>
      </c>
      <c r="M400" s="850">
        <v>14509.84</v>
      </c>
    </row>
    <row r="401" spans="1:13" ht="14.4" customHeight="1" x14ac:dyDescent="0.3">
      <c r="A401" s="831" t="s">
        <v>1291</v>
      </c>
      <c r="B401" s="832" t="s">
        <v>1139</v>
      </c>
      <c r="C401" s="832" t="s">
        <v>1953</v>
      </c>
      <c r="D401" s="832" t="s">
        <v>1954</v>
      </c>
      <c r="E401" s="832" t="s">
        <v>1955</v>
      </c>
      <c r="F401" s="849"/>
      <c r="G401" s="849"/>
      <c r="H401" s="837">
        <v>0</v>
      </c>
      <c r="I401" s="849">
        <v>5</v>
      </c>
      <c r="J401" s="849">
        <v>556.1</v>
      </c>
      <c r="K401" s="837">
        <v>1</v>
      </c>
      <c r="L401" s="849">
        <v>5</v>
      </c>
      <c r="M401" s="850">
        <v>556.1</v>
      </c>
    </row>
    <row r="402" spans="1:13" ht="14.4" customHeight="1" x14ac:dyDescent="0.3">
      <c r="A402" s="831" t="s">
        <v>1291</v>
      </c>
      <c r="B402" s="832" t="s">
        <v>1139</v>
      </c>
      <c r="C402" s="832" t="s">
        <v>2206</v>
      </c>
      <c r="D402" s="832" t="s">
        <v>2207</v>
      </c>
      <c r="E402" s="832" t="s">
        <v>2208</v>
      </c>
      <c r="F402" s="849"/>
      <c r="G402" s="849"/>
      <c r="H402" s="837">
        <v>0</v>
      </c>
      <c r="I402" s="849">
        <v>11</v>
      </c>
      <c r="J402" s="849">
        <v>1644.72</v>
      </c>
      <c r="K402" s="837">
        <v>1</v>
      </c>
      <c r="L402" s="849">
        <v>11</v>
      </c>
      <c r="M402" s="850">
        <v>1644.72</v>
      </c>
    </row>
    <row r="403" spans="1:13" ht="14.4" customHeight="1" x14ac:dyDescent="0.3">
      <c r="A403" s="831" t="s">
        <v>1291</v>
      </c>
      <c r="B403" s="832" t="s">
        <v>1139</v>
      </c>
      <c r="C403" s="832" t="s">
        <v>1903</v>
      </c>
      <c r="D403" s="832" t="s">
        <v>1904</v>
      </c>
      <c r="E403" s="832" t="s">
        <v>1905</v>
      </c>
      <c r="F403" s="849"/>
      <c r="G403" s="849"/>
      <c r="H403" s="837">
        <v>0</v>
      </c>
      <c r="I403" s="849">
        <v>1</v>
      </c>
      <c r="J403" s="849">
        <v>80.28</v>
      </c>
      <c r="K403" s="837">
        <v>1</v>
      </c>
      <c r="L403" s="849">
        <v>1</v>
      </c>
      <c r="M403" s="850">
        <v>80.28</v>
      </c>
    </row>
    <row r="404" spans="1:13" ht="14.4" customHeight="1" x14ac:dyDescent="0.3">
      <c r="A404" s="831" t="s">
        <v>1291</v>
      </c>
      <c r="B404" s="832" t="s">
        <v>1139</v>
      </c>
      <c r="C404" s="832" t="s">
        <v>1423</v>
      </c>
      <c r="D404" s="832" t="s">
        <v>1424</v>
      </c>
      <c r="E404" s="832" t="s">
        <v>1425</v>
      </c>
      <c r="F404" s="849"/>
      <c r="G404" s="849"/>
      <c r="H404" s="837">
        <v>0</v>
      </c>
      <c r="I404" s="849">
        <v>38</v>
      </c>
      <c r="J404" s="849">
        <v>2877.7400000000002</v>
      </c>
      <c r="K404" s="837">
        <v>1</v>
      </c>
      <c r="L404" s="849">
        <v>38</v>
      </c>
      <c r="M404" s="850">
        <v>2877.7400000000002</v>
      </c>
    </row>
    <row r="405" spans="1:13" ht="14.4" customHeight="1" x14ac:dyDescent="0.3">
      <c r="A405" s="831" t="s">
        <v>1291</v>
      </c>
      <c r="B405" s="832" t="s">
        <v>1139</v>
      </c>
      <c r="C405" s="832" t="s">
        <v>1140</v>
      </c>
      <c r="D405" s="832" t="s">
        <v>952</v>
      </c>
      <c r="E405" s="832" t="s">
        <v>1141</v>
      </c>
      <c r="F405" s="849"/>
      <c r="G405" s="849"/>
      <c r="H405" s="837">
        <v>0</v>
      </c>
      <c r="I405" s="849">
        <v>13</v>
      </c>
      <c r="J405" s="849">
        <v>2925.7799999999997</v>
      </c>
      <c r="K405" s="837">
        <v>1</v>
      </c>
      <c r="L405" s="849">
        <v>13</v>
      </c>
      <c r="M405" s="850">
        <v>2925.7799999999997</v>
      </c>
    </row>
    <row r="406" spans="1:13" ht="14.4" customHeight="1" x14ac:dyDescent="0.3">
      <c r="A406" s="831" t="s">
        <v>1291</v>
      </c>
      <c r="B406" s="832" t="s">
        <v>1146</v>
      </c>
      <c r="C406" s="832" t="s">
        <v>1329</v>
      </c>
      <c r="D406" s="832" t="s">
        <v>1148</v>
      </c>
      <c r="E406" s="832" t="s">
        <v>1327</v>
      </c>
      <c r="F406" s="849"/>
      <c r="G406" s="849"/>
      <c r="H406" s="837">
        <v>0</v>
      </c>
      <c r="I406" s="849">
        <v>1</v>
      </c>
      <c r="J406" s="849">
        <v>85.27</v>
      </c>
      <c r="K406" s="837">
        <v>1</v>
      </c>
      <c r="L406" s="849">
        <v>1</v>
      </c>
      <c r="M406" s="850">
        <v>85.27</v>
      </c>
    </row>
    <row r="407" spans="1:13" ht="14.4" customHeight="1" x14ac:dyDescent="0.3">
      <c r="A407" s="831" t="s">
        <v>1291</v>
      </c>
      <c r="B407" s="832" t="s">
        <v>1146</v>
      </c>
      <c r="C407" s="832" t="s">
        <v>1147</v>
      </c>
      <c r="D407" s="832" t="s">
        <v>1148</v>
      </c>
      <c r="E407" s="832" t="s">
        <v>1149</v>
      </c>
      <c r="F407" s="849"/>
      <c r="G407" s="849"/>
      <c r="H407" s="837">
        <v>0</v>
      </c>
      <c r="I407" s="849">
        <v>11</v>
      </c>
      <c r="J407" s="849">
        <v>1875.72</v>
      </c>
      <c r="K407" s="837">
        <v>1</v>
      </c>
      <c r="L407" s="849">
        <v>11</v>
      </c>
      <c r="M407" s="850">
        <v>1875.72</v>
      </c>
    </row>
    <row r="408" spans="1:13" ht="14.4" customHeight="1" x14ac:dyDescent="0.3">
      <c r="A408" s="831" t="s">
        <v>1291</v>
      </c>
      <c r="B408" s="832" t="s">
        <v>1146</v>
      </c>
      <c r="C408" s="832" t="s">
        <v>1912</v>
      </c>
      <c r="D408" s="832" t="s">
        <v>1148</v>
      </c>
      <c r="E408" s="832" t="s">
        <v>1913</v>
      </c>
      <c r="F408" s="849"/>
      <c r="G408" s="849"/>
      <c r="H408" s="837">
        <v>0</v>
      </c>
      <c r="I408" s="849">
        <v>57</v>
      </c>
      <c r="J408" s="849">
        <v>15551.309999999998</v>
      </c>
      <c r="K408" s="837">
        <v>1</v>
      </c>
      <c r="L408" s="849">
        <v>57</v>
      </c>
      <c r="M408" s="850">
        <v>15551.309999999998</v>
      </c>
    </row>
    <row r="409" spans="1:13" ht="14.4" customHeight="1" x14ac:dyDescent="0.3">
      <c r="A409" s="831" t="s">
        <v>1291</v>
      </c>
      <c r="B409" s="832" t="s">
        <v>2544</v>
      </c>
      <c r="C409" s="832" t="s">
        <v>2104</v>
      </c>
      <c r="D409" s="832" t="s">
        <v>2105</v>
      </c>
      <c r="E409" s="832" t="s">
        <v>2106</v>
      </c>
      <c r="F409" s="849"/>
      <c r="G409" s="849"/>
      <c r="H409" s="837">
        <v>0</v>
      </c>
      <c r="I409" s="849">
        <v>1</v>
      </c>
      <c r="J409" s="849">
        <v>434.19</v>
      </c>
      <c r="K409" s="837">
        <v>1</v>
      </c>
      <c r="L409" s="849">
        <v>1</v>
      </c>
      <c r="M409" s="850">
        <v>434.19</v>
      </c>
    </row>
    <row r="410" spans="1:13" ht="14.4" customHeight="1" x14ac:dyDescent="0.3">
      <c r="A410" s="831" t="s">
        <v>1291</v>
      </c>
      <c r="B410" s="832" t="s">
        <v>1186</v>
      </c>
      <c r="C410" s="832" t="s">
        <v>1187</v>
      </c>
      <c r="D410" s="832" t="s">
        <v>826</v>
      </c>
      <c r="E410" s="832" t="s">
        <v>828</v>
      </c>
      <c r="F410" s="849"/>
      <c r="G410" s="849"/>
      <c r="H410" s="837"/>
      <c r="I410" s="849">
        <v>1</v>
      </c>
      <c r="J410" s="849">
        <v>0</v>
      </c>
      <c r="K410" s="837"/>
      <c r="L410" s="849">
        <v>1</v>
      </c>
      <c r="M410" s="850">
        <v>0</v>
      </c>
    </row>
    <row r="411" spans="1:13" ht="14.4" customHeight="1" x14ac:dyDescent="0.3">
      <c r="A411" s="831" t="s">
        <v>1291</v>
      </c>
      <c r="B411" s="832" t="s">
        <v>1203</v>
      </c>
      <c r="C411" s="832" t="s">
        <v>2219</v>
      </c>
      <c r="D411" s="832" t="s">
        <v>2220</v>
      </c>
      <c r="E411" s="832" t="s">
        <v>1206</v>
      </c>
      <c r="F411" s="849">
        <v>1</v>
      </c>
      <c r="G411" s="849">
        <v>9.4</v>
      </c>
      <c r="H411" s="837">
        <v>1</v>
      </c>
      <c r="I411" s="849"/>
      <c r="J411" s="849"/>
      <c r="K411" s="837">
        <v>0</v>
      </c>
      <c r="L411" s="849">
        <v>1</v>
      </c>
      <c r="M411" s="850">
        <v>9.4</v>
      </c>
    </row>
    <row r="412" spans="1:13" ht="14.4" customHeight="1" x14ac:dyDescent="0.3">
      <c r="A412" s="831" t="s">
        <v>1291</v>
      </c>
      <c r="B412" s="832" t="s">
        <v>1220</v>
      </c>
      <c r="C412" s="832" t="s">
        <v>1221</v>
      </c>
      <c r="D412" s="832" t="s">
        <v>655</v>
      </c>
      <c r="E412" s="832" t="s">
        <v>1222</v>
      </c>
      <c r="F412" s="849"/>
      <c r="G412" s="849"/>
      <c r="H412" s="837"/>
      <c r="I412" s="849">
        <v>1</v>
      </c>
      <c r="J412" s="849">
        <v>0</v>
      </c>
      <c r="K412" s="837"/>
      <c r="L412" s="849">
        <v>1</v>
      </c>
      <c r="M412" s="850">
        <v>0</v>
      </c>
    </row>
    <row r="413" spans="1:13" ht="14.4" customHeight="1" x14ac:dyDescent="0.3">
      <c r="A413" s="831" t="s">
        <v>1291</v>
      </c>
      <c r="B413" s="832" t="s">
        <v>1220</v>
      </c>
      <c r="C413" s="832" t="s">
        <v>1223</v>
      </c>
      <c r="D413" s="832" t="s">
        <v>655</v>
      </c>
      <c r="E413" s="832" t="s">
        <v>1224</v>
      </c>
      <c r="F413" s="849"/>
      <c r="G413" s="849"/>
      <c r="H413" s="837"/>
      <c r="I413" s="849">
        <v>3</v>
      </c>
      <c r="J413" s="849">
        <v>0</v>
      </c>
      <c r="K413" s="837"/>
      <c r="L413" s="849">
        <v>3</v>
      </c>
      <c r="M413" s="850">
        <v>0</v>
      </c>
    </row>
    <row r="414" spans="1:13" ht="14.4" customHeight="1" x14ac:dyDescent="0.3">
      <c r="A414" s="831" t="s">
        <v>1291</v>
      </c>
      <c r="B414" s="832" t="s">
        <v>1220</v>
      </c>
      <c r="C414" s="832" t="s">
        <v>1225</v>
      </c>
      <c r="D414" s="832" t="s">
        <v>652</v>
      </c>
      <c r="E414" s="832" t="s">
        <v>1226</v>
      </c>
      <c r="F414" s="849"/>
      <c r="G414" s="849"/>
      <c r="H414" s="837"/>
      <c r="I414" s="849">
        <v>11</v>
      </c>
      <c r="J414" s="849">
        <v>0</v>
      </c>
      <c r="K414" s="837"/>
      <c r="L414" s="849">
        <v>11</v>
      </c>
      <c r="M414" s="850">
        <v>0</v>
      </c>
    </row>
    <row r="415" spans="1:13" ht="14.4" customHeight="1" x14ac:dyDescent="0.3">
      <c r="A415" s="831" t="s">
        <v>1291</v>
      </c>
      <c r="B415" s="832" t="s">
        <v>1220</v>
      </c>
      <c r="C415" s="832" t="s">
        <v>1227</v>
      </c>
      <c r="D415" s="832" t="s">
        <v>652</v>
      </c>
      <c r="E415" s="832" t="s">
        <v>1228</v>
      </c>
      <c r="F415" s="849"/>
      <c r="G415" s="849"/>
      <c r="H415" s="837"/>
      <c r="I415" s="849">
        <v>21</v>
      </c>
      <c r="J415" s="849">
        <v>0</v>
      </c>
      <c r="K415" s="837"/>
      <c r="L415" s="849">
        <v>21</v>
      </c>
      <c r="M415" s="850">
        <v>0</v>
      </c>
    </row>
    <row r="416" spans="1:13" ht="14.4" customHeight="1" x14ac:dyDescent="0.3">
      <c r="A416" s="831" t="s">
        <v>1291</v>
      </c>
      <c r="B416" s="832" t="s">
        <v>1229</v>
      </c>
      <c r="C416" s="832" t="s">
        <v>1316</v>
      </c>
      <c r="D416" s="832" t="s">
        <v>642</v>
      </c>
      <c r="E416" s="832" t="s">
        <v>1317</v>
      </c>
      <c r="F416" s="849">
        <v>7</v>
      </c>
      <c r="G416" s="849">
        <v>1089.9000000000001</v>
      </c>
      <c r="H416" s="837">
        <v>1</v>
      </c>
      <c r="I416" s="849"/>
      <c r="J416" s="849"/>
      <c r="K416" s="837">
        <v>0</v>
      </c>
      <c r="L416" s="849">
        <v>7</v>
      </c>
      <c r="M416" s="850">
        <v>1089.9000000000001</v>
      </c>
    </row>
    <row r="417" spans="1:13" ht="14.4" customHeight="1" x14ac:dyDescent="0.3">
      <c r="A417" s="831" t="s">
        <v>1291</v>
      </c>
      <c r="B417" s="832" t="s">
        <v>1229</v>
      </c>
      <c r="C417" s="832" t="s">
        <v>1323</v>
      </c>
      <c r="D417" s="832" t="s">
        <v>1321</v>
      </c>
      <c r="E417" s="832" t="s">
        <v>1319</v>
      </c>
      <c r="F417" s="849"/>
      <c r="G417" s="849"/>
      <c r="H417" s="837">
        <v>0</v>
      </c>
      <c r="I417" s="849">
        <v>3</v>
      </c>
      <c r="J417" s="849">
        <v>389.25</v>
      </c>
      <c r="K417" s="837">
        <v>1</v>
      </c>
      <c r="L417" s="849">
        <v>3</v>
      </c>
      <c r="M417" s="850">
        <v>389.25</v>
      </c>
    </row>
    <row r="418" spans="1:13" ht="14.4" customHeight="1" x14ac:dyDescent="0.3">
      <c r="A418" s="831" t="s">
        <v>1291</v>
      </c>
      <c r="B418" s="832" t="s">
        <v>2531</v>
      </c>
      <c r="C418" s="832" t="s">
        <v>1395</v>
      </c>
      <c r="D418" s="832" t="s">
        <v>1396</v>
      </c>
      <c r="E418" s="832" t="s">
        <v>1397</v>
      </c>
      <c r="F418" s="849"/>
      <c r="G418" s="849"/>
      <c r="H418" s="837">
        <v>0</v>
      </c>
      <c r="I418" s="849">
        <v>109</v>
      </c>
      <c r="J418" s="849">
        <v>15396.25</v>
      </c>
      <c r="K418" s="837">
        <v>1</v>
      </c>
      <c r="L418" s="849">
        <v>109</v>
      </c>
      <c r="M418" s="850">
        <v>15396.25</v>
      </c>
    </row>
    <row r="419" spans="1:13" ht="14.4" customHeight="1" x14ac:dyDescent="0.3">
      <c r="A419" s="831" t="s">
        <v>1291</v>
      </c>
      <c r="B419" s="832" t="s">
        <v>1238</v>
      </c>
      <c r="C419" s="832" t="s">
        <v>2221</v>
      </c>
      <c r="D419" s="832" t="s">
        <v>922</v>
      </c>
      <c r="E419" s="832" t="s">
        <v>2222</v>
      </c>
      <c r="F419" s="849"/>
      <c r="G419" s="849"/>
      <c r="H419" s="837">
        <v>0</v>
      </c>
      <c r="I419" s="849">
        <v>2</v>
      </c>
      <c r="J419" s="849">
        <v>235.1</v>
      </c>
      <c r="K419" s="837">
        <v>1</v>
      </c>
      <c r="L419" s="849">
        <v>2</v>
      </c>
      <c r="M419" s="850">
        <v>235.1</v>
      </c>
    </row>
    <row r="420" spans="1:13" ht="14.4" customHeight="1" x14ac:dyDescent="0.3">
      <c r="A420" s="831" t="s">
        <v>1291</v>
      </c>
      <c r="B420" s="832" t="s">
        <v>1238</v>
      </c>
      <c r="C420" s="832" t="s">
        <v>1239</v>
      </c>
      <c r="D420" s="832" t="s">
        <v>922</v>
      </c>
      <c r="E420" s="832" t="s">
        <v>1240</v>
      </c>
      <c r="F420" s="849"/>
      <c r="G420" s="849"/>
      <c r="H420" s="837">
        <v>0</v>
      </c>
      <c r="I420" s="849">
        <v>159</v>
      </c>
      <c r="J420" s="849">
        <v>9344.4299999999985</v>
      </c>
      <c r="K420" s="837">
        <v>1</v>
      </c>
      <c r="L420" s="849">
        <v>159</v>
      </c>
      <c r="M420" s="850">
        <v>9344.4299999999985</v>
      </c>
    </row>
    <row r="421" spans="1:13" ht="14.4" customHeight="1" x14ac:dyDescent="0.3">
      <c r="A421" s="831" t="s">
        <v>1291</v>
      </c>
      <c r="B421" s="832" t="s">
        <v>1238</v>
      </c>
      <c r="C421" s="832" t="s">
        <v>1917</v>
      </c>
      <c r="D421" s="832" t="s">
        <v>922</v>
      </c>
      <c r="E421" s="832" t="s">
        <v>1916</v>
      </c>
      <c r="F421" s="849"/>
      <c r="G421" s="849"/>
      <c r="H421" s="837">
        <v>0</v>
      </c>
      <c r="I421" s="849">
        <v>6</v>
      </c>
      <c r="J421" s="849">
        <v>1057.92</v>
      </c>
      <c r="K421" s="837">
        <v>1</v>
      </c>
      <c r="L421" s="849">
        <v>6</v>
      </c>
      <c r="M421" s="850">
        <v>1057.92</v>
      </c>
    </row>
    <row r="422" spans="1:13" ht="14.4" customHeight="1" x14ac:dyDescent="0.3">
      <c r="A422" s="831" t="s">
        <v>1291</v>
      </c>
      <c r="B422" s="832" t="s">
        <v>2532</v>
      </c>
      <c r="C422" s="832" t="s">
        <v>1346</v>
      </c>
      <c r="D422" s="832" t="s">
        <v>1344</v>
      </c>
      <c r="E422" s="832" t="s">
        <v>1347</v>
      </c>
      <c r="F422" s="849">
        <v>1</v>
      </c>
      <c r="G422" s="849">
        <v>58.77</v>
      </c>
      <c r="H422" s="837">
        <v>1</v>
      </c>
      <c r="I422" s="849"/>
      <c r="J422" s="849"/>
      <c r="K422" s="837">
        <v>0</v>
      </c>
      <c r="L422" s="849">
        <v>1</v>
      </c>
      <c r="M422" s="850">
        <v>58.77</v>
      </c>
    </row>
    <row r="423" spans="1:13" ht="14.4" customHeight="1" x14ac:dyDescent="0.3">
      <c r="A423" s="831" t="s">
        <v>1291</v>
      </c>
      <c r="B423" s="832" t="s">
        <v>2532</v>
      </c>
      <c r="C423" s="832" t="s">
        <v>1972</v>
      </c>
      <c r="D423" s="832" t="s">
        <v>1351</v>
      </c>
      <c r="E423" s="832" t="s">
        <v>1347</v>
      </c>
      <c r="F423" s="849">
        <v>1</v>
      </c>
      <c r="G423" s="849">
        <v>58.77</v>
      </c>
      <c r="H423" s="837">
        <v>1</v>
      </c>
      <c r="I423" s="849"/>
      <c r="J423" s="849"/>
      <c r="K423" s="837">
        <v>0</v>
      </c>
      <c r="L423" s="849">
        <v>1</v>
      </c>
      <c r="M423" s="850">
        <v>58.77</v>
      </c>
    </row>
    <row r="424" spans="1:13" ht="14.4" customHeight="1" x14ac:dyDescent="0.3">
      <c r="A424" s="831" t="s">
        <v>1291</v>
      </c>
      <c r="B424" s="832" t="s">
        <v>2532</v>
      </c>
      <c r="C424" s="832" t="s">
        <v>1454</v>
      </c>
      <c r="D424" s="832" t="s">
        <v>1354</v>
      </c>
      <c r="E424" s="832" t="s">
        <v>1455</v>
      </c>
      <c r="F424" s="849"/>
      <c r="G424" s="849"/>
      <c r="H424" s="837">
        <v>0</v>
      </c>
      <c r="I424" s="849">
        <v>1</v>
      </c>
      <c r="J424" s="849">
        <v>176.32</v>
      </c>
      <c r="K424" s="837">
        <v>1</v>
      </c>
      <c r="L424" s="849">
        <v>1</v>
      </c>
      <c r="M424" s="850">
        <v>176.32</v>
      </c>
    </row>
    <row r="425" spans="1:13" ht="14.4" customHeight="1" x14ac:dyDescent="0.3">
      <c r="A425" s="831" t="s">
        <v>1291</v>
      </c>
      <c r="B425" s="832" t="s">
        <v>2532</v>
      </c>
      <c r="C425" s="832" t="s">
        <v>1353</v>
      </c>
      <c r="D425" s="832" t="s">
        <v>1354</v>
      </c>
      <c r="E425" s="832" t="s">
        <v>1355</v>
      </c>
      <c r="F425" s="849"/>
      <c r="G425" s="849"/>
      <c r="H425" s="837">
        <v>0</v>
      </c>
      <c r="I425" s="849">
        <v>9</v>
      </c>
      <c r="J425" s="849">
        <v>528.93000000000006</v>
      </c>
      <c r="K425" s="837">
        <v>1</v>
      </c>
      <c r="L425" s="849">
        <v>9</v>
      </c>
      <c r="M425" s="850">
        <v>528.93000000000006</v>
      </c>
    </row>
    <row r="426" spans="1:13" ht="14.4" customHeight="1" x14ac:dyDescent="0.3">
      <c r="A426" s="831" t="s">
        <v>1292</v>
      </c>
      <c r="B426" s="832" t="s">
        <v>1081</v>
      </c>
      <c r="C426" s="832" t="s">
        <v>2122</v>
      </c>
      <c r="D426" s="832" t="s">
        <v>1085</v>
      </c>
      <c r="E426" s="832" t="s">
        <v>2123</v>
      </c>
      <c r="F426" s="849"/>
      <c r="G426" s="849"/>
      <c r="H426" s="837">
        <v>0</v>
      </c>
      <c r="I426" s="849">
        <v>1</v>
      </c>
      <c r="J426" s="849">
        <v>57.6</v>
      </c>
      <c r="K426" s="837">
        <v>1</v>
      </c>
      <c r="L426" s="849">
        <v>1</v>
      </c>
      <c r="M426" s="850">
        <v>57.6</v>
      </c>
    </row>
    <row r="427" spans="1:13" ht="14.4" customHeight="1" x14ac:dyDescent="0.3">
      <c r="A427" s="831" t="s">
        <v>1292</v>
      </c>
      <c r="B427" s="832" t="s">
        <v>2533</v>
      </c>
      <c r="C427" s="832" t="s">
        <v>2322</v>
      </c>
      <c r="D427" s="832" t="s">
        <v>1610</v>
      </c>
      <c r="E427" s="832" t="s">
        <v>2323</v>
      </c>
      <c r="F427" s="849"/>
      <c r="G427" s="849"/>
      <c r="H427" s="837">
        <v>0</v>
      </c>
      <c r="I427" s="849">
        <v>3</v>
      </c>
      <c r="J427" s="849">
        <v>193.5</v>
      </c>
      <c r="K427" s="837">
        <v>1</v>
      </c>
      <c r="L427" s="849">
        <v>3</v>
      </c>
      <c r="M427" s="850">
        <v>193.5</v>
      </c>
    </row>
    <row r="428" spans="1:13" ht="14.4" customHeight="1" x14ac:dyDescent="0.3">
      <c r="A428" s="831" t="s">
        <v>1292</v>
      </c>
      <c r="B428" s="832" t="s">
        <v>2550</v>
      </c>
      <c r="C428" s="832" t="s">
        <v>2427</v>
      </c>
      <c r="D428" s="832" t="s">
        <v>2428</v>
      </c>
      <c r="E428" s="832" t="s">
        <v>2429</v>
      </c>
      <c r="F428" s="849">
        <v>1</v>
      </c>
      <c r="G428" s="849">
        <v>423.86</v>
      </c>
      <c r="H428" s="837">
        <v>1</v>
      </c>
      <c r="I428" s="849"/>
      <c r="J428" s="849"/>
      <c r="K428" s="837">
        <v>0</v>
      </c>
      <c r="L428" s="849">
        <v>1</v>
      </c>
      <c r="M428" s="850">
        <v>423.86</v>
      </c>
    </row>
    <row r="429" spans="1:13" ht="14.4" customHeight="1" x14ac:dyDescent="0.3">
      <c r="A429" s="831" t="s">
        <v>1292</v>
      </c>
      <c r="B429" s="832" t="s">
        <v>1135</v>
      </c>
      <c r="C429" s="832" t="s">
        <v>2003</v>
      </c>
      <c r="D429" s="832" t="s">
        <v>1137</v>
      </c>
      <c r="E429" s="832" t="s">
        <v>2004</v>
      </c>
      <c r="F429" s="849">
        <v>1</v>
      </c>
      <c r="G429" s="849">
        <v>105.23</v>
      </c>
      <c r="H429" s="837">
        <v>1</v>
      </c>
      <c r="I429" s="849"/>
      <c r="J429" s="849"/>
      <c r="K429" s="837">
        <v>0</v>
      </c>
      <c r="L429" s="849">
        <v>1</v>
      </c>
      <c r="M429" s="850">
        <v>105.23</v>
      </c>
    </row>
    <row r="430" spans="1:13" ht="14.4" customHeight="1" x14ac:dyDescent="0.3">
      <c r="A430" s="831" t="s">
        <v>1292</v>
      </c>
      <c r="B430" s="832" t="s">
        <v>1135</v>
      </c>
      <c r="C430" s="832" t="s">
        <v>1956</v>
      </c>
      <c r="D430" s="832" t="s">
        <v>1137</v>
      </c>
      <c r="E430" s="832" t="s">
        <v>1957</v>
      </c>
      <c r="F430" s="849">
        <v>1</v>
      </c>
      <c r="G430" s="849">
        <v>84.18</v>
      </c>
      <c r="H430" s="837">
        <v>1</v>
      </c>
      <c r="I430" s="849"/>
      <c r="J430" s="849"/>
      <c r="K430" s="837">
        <v>0</v>
      </c>
      <c r="L430" s="849">
        <v>1</v>
      </c>
      <c r="M430" s="850">
        <v>84.18</v>
      </c>
    </row>
    <row r="431" spans="1:13" ht="14.4" customHeight="1" x14ac:dyDescent="0.3">
      <c r="A431" s="831" t="s">
        <v>1292</v>
      </c>
      <c r="B431" s="832" t="s">
        <v>1139</v>
      </c>
      <c r="C431" s="832" t="s">
        <v>1421</v>
      </c>
      <c r="D431" s="832" t="s">
        <v>952</v>
      </c>
      <c r="E431" s="832" t="s">
        <v>1422</v>
      </c>
      <c r="F431" s="849"/>
      <c r="G431" s="849"/>
      <c r="H431" s="837">
        <v>0</v>
      </c>
      <c r="I431" s="849">
        <v>13</v>
      </c>
      <c r="J431" s="849">
        <v>2006.6800000000003</v>
      </c>
      <c r="K431" s="837">
        <v>1</v>
      </c>
      <c r="L431" s="849">
        <v>13</v>
      </c>
      <c r="M431" s="850">
        <v>2006.6800000000003</v>
      </c>
    </row>
    <row r="432" spans="1:13" ht="14.4" customHeight="1" x14ac:dyDescent="0.3">
      <c r="A432" s="831" t="s">
        <v>1292</v>
      </c>
      <c r="B432" s="832" t="s">
        <v>1139</v>
      </c>
      <c r="C432" s="832" t="s">
        <v>1953</v>
      </c>
      <c r="D432" s="832" t="s">
        <v>1954</v>
      </c>
      <c r="E432" s="832" t="s">
        <v>1955</v>
      </c>
      <c r="F432" s="849"/>
      <c r="G432" s="849"/>
      <c r="H432" s="837">
        <v>0</v>
      </c>
      <c r="I432" s="849">
        <v>3</v>
      </c>
      <c r="J432" s="849">
        <v>333.65999999999997</v>
      </c>
      <c r="K432" s="837">
        <v>1</v>
      </c>
      <c r="L432" s="849">
        <v>3</v>
      </c>
      <c r="M432" s="850">
        <v>333.65999999999997</v>
      </c>
    </row>
    <row r="433" spans="1:13" ht="14.4" customHeight="1" x14ac:dyDescent="0.3">
      <c r="A433" s="831" t="s">
        <v>1292</v>
      </c>
      <c r="B433" s="832" t="s">
        <v>1139</v>
      </c>
      <c r="C433" s="832" t="s">
        <v>2206</v>
      </c>
      <c r="D433" s="832" t="s">
        <v>2207</v>
      </c>
      <c r="E433" s="832" t="s">
        <v>2208</v>
      </c>
      <c r="F433" s="849"/>
      <c r="G433" s="849"/>
      <c r="H433" s="837">
        <v>0</v>
      </c>
      <c r="I433" s="849">
        <v>1</v>
      </c>
      <c r="J433" s="849">
        <v>149.52000000000001</v>
      </c>
      <c r="K433" s="837">
        <v>1</v>
      </c>
      <c r="L433" s="849">
        <v>1</v>
      </c>
      <c r="M433" s="850">
        <v>149.52000000000001</v>
      </c>
    </row>
    <row r="434" spans="1:13" ht="14.4" customHeight="1" x14ac:dyDescent="0.3">
      <c r="A434" s="831" t="s">
        <v>1292</v>
      </c>
      <c r="B434" s="832" t="s">
        <v>1139</v>
      </c>
      <c r="C434" s="832" t="s">
        <v>1903</v>
      </c>
      <c r="D434" s="832" t="s">
        <v>1904</v>
      </c>
      <c r="E434" s="832" t="s">
        <v>1905</v>
      </c>
      <c r="F434" s="849"/>
      <c r="G434" s="849"/>
      <c r="H434" s="837">
        <v>0</v>
      </c>
      <c r="I434" s="849">
        <v>2</v>
      </c>
      <c r="J434" s="849">
        <v>160.56</v>
      </c>
      <c r="K434" s="837">
        <v>1</v>
      </c>
      <c r="L434" s="849">
        <v>2</v>
      </c>
      <c r="M434" s="850">
        <v>160.56</v>
      </c>
    </row>
    <row r="435" spans="1:13" ht="14.4" customHeight="1" x14ac:dyDescent="0.3">
      <c r="A435" s="831" t="s">
        <v>1292</v>
      </c>
      <c r="B435" s="832" t="s">
        <v>1139</v>
      </c>
      <c r="C435" s="832" t="s">
        <v>1423</v>
      </c>
      <c r="D435" s="832" t="s">
        <v>1424</v>
      </c>
      <c r="E435" s="832" t="s">
        <v>1425</v>
      </c>
      <c r="F435" s="849"/>
      <c r="G435" s="849"/>
      <c r="H435" s="837">
        <v>0</v>
      </c>
      <c r="I435" s="849">
        <v>4</v>
      </c>
      <c r="J435" s="849">
        <v>302.92</v>
      </c>
      <c r="K435" s="837">
        <v>1</v>
      </c>
      <c r="L435" s="849">
        <v>4</v>
      </c>
      <c r="M435" s="850">
        <v>302.92</v>
      </c>
    </row>
    <row r="436" spans="1:13" ht="14.4" customHeight="1" x14ac:dyDescent="0.3">
      <c r="A436" s="831" t="s">
        <v>1292</v>
      </c>
      <c r="B436" s="832" t="s">
        <v>1146</v>
      </c>
      <c r="C436" s="832" t="s">
        <v>1826</v>
      </c>
      <c r="D436" s="832" t="s">
        <v>1582</v>
      </c>
      <c r="E436" s="832" t="s">
        <v>1149</v>
      </c>
      <c r="F436" s="849">
        <v>2</v>
      </c>
      <c r="G436" s="849">
        <v>341.04</v>
      </c>
      <c r="H436" s="837">
        <v>1</v>
      </c>
      <c r="I436" s="849"/>
      <c r="J436" s="849"/>
      <c r="K436" s="837">
        <v>0</v>
      </c>
      <c r="L436" s="849">
        <v>2</v>
      </c>
      <c r="M436" s="850">
        <v>341.04</v>
      </c>
    </row>
    <row r="437" spans="1:13" ht="14.4" customHeight="1" x14ac:dyDescent="0.3">
      <c r="A437" s="831" t="s">
        <v>1292</v>
      </c>
      <c r="B437" s="832" t="s">
        <v>2530</v>
      </c>
      <c r="C437" s="832" t="s">
        <v>1308</v>
      </c>
      <c r="D437" s="832" t="s">
        <v>1309</v>
      </c>
      <c r="E437" s="832" t="s">
        <v>1307</v>
      </c>
      <c r="F437" s="849">
        <v>1</v>
      </c>
      <c r="G437" s="849">
        <v>119.69</v>
      </c>
      <c r="H437" s="837">
        <v>1</v>
      </c>
      <c r="I437" s="849"/>
      <c r="J437" s="849"/>
      <c r="K437" s="837">
        <v>0</v>
      </c>
      <c r="L437" s="849">
        <v>1</v>
      </c>
      <c r="M437" s="850">
        <v>119.69</v>
      </c>
    </row>
    <row r="438" spans="1:13" ht="14.4" customHeight="1" x14ac:dyDescent="0.3">
      <c r="A438" s="831" t="s">
        <v>1292</v>
      </c>
      <c r="B438" s="832" t="s">
        <v>2530</v>
      </c>
      <c r="C438" s="832" t="s">
        <v>1305</v>
      </c>
      <c r="D438" s="832" t="s">
        <v>1306</v>
      </c>
      <c r="E438" s="832" t="s">
        <v>1307</v>
      </c>
      <c r="F438" s="849"/>
      <c r="G438" s="849"/>
      <c r="H438" s="837">
        <v>0</v>
      </c>
      <c r="I438" s="849">
        <v>3</v>
      </c>
      <c r="J438" s="849">
        <v>359.1</v>
      </c>
      <c r="K438" s="837">
        <v>1</v>
      </c>
      <c r="L438" s="849">
        <v>3</v>
      </c>
      <c r="M438" s="850">
        <v>359.1</v>
      </c>
    </row>
    <row r="439" spans="1:13" ht="14.4" customHeight="1" x14ac:dyDescent="0.3">
      <c r="A439" s="831" t="s">
        <v>1292</v>
      </c>
      <c r="B439" s="832" t="s">
        <v>2531</v>
      </c>
      <c r="C439" s="832" t="s">
        <v>1395</v>
      </c>
      <c r="D439" s="832" t="s">
        <v>1396</v>
      </c>
      <c r="E439" s="832" t="s">
        <v>1397</v>
      </c>
      <c r="F439" s="849"/>
      <c r="G439" s="849"/>
      <c r="H439" s="837">
        <v>0</v>
      </c>
      <c r="I439" s="849">
        <v>10</v>
      </c>
      <c r="J439" s="849">
        <v>1412.5</v>
      </c>
      <c r="K439" s="837">
        <v>1</v>
      </c>
      <c r="L439" s="849">
        <v>10</v>
      </c>
      <c r="M439" s="850">
        <v>1412.5</v>
      </c>
    </row>
    <row r="440" spans="1:13" ht="14.4" customHeight="1" x14ac:dyDescent="0.3">
      <c r="A440" s="831" t="s">
        <v>1292</v>
      </c>
      <c r="B440" s="832" t="s">
        <v>2531</v>
      </c>
      <c r="C440" s="832" t="s">
        <v>2417</v>
      </c>
      <c r="D440" s="832" t="s">
        <v>2418</v>
      </c>
      <c r="E440" s="832" t="s">
        <v>1850</v>
      </c>
      <c r="F440" s="849">
        <v>1</v>
      </c>
      <c r="G440" s="849">
        <v>141.25</v>
      </c>
      <c r="H440" s="837">
        <v>1</v>
      </c>
      <c r="I440" s="849"/>
      <c r="J440" s="849"/>
      <c r="K440" s="837">
        <v>0</v>
      </c>
      <c r="L440" s="849">
        <v>1</v>
      </c>
      <c r="M440" s="850">
        <v>141.25</v>
      </c>
    </row>
    <row r="441" spans="1:13" ht="14.4" customHeight="1" x14ac:dyDescent="0.3">
      <c r="A441" s="831" t="s">
        <v>1292</v>
      </c>
      <c r="B441" s="832" t="s">
        <v>2531</v>
      </c>
      <c r="C441" s="832" t="s">
        <v>1851</v>
      </c>
      <c r="D441" s="832" t="s">
        <v>1852</v>
      </c>
      <c r="E441" s="832" t="s">
        <v>1853</v>
      </c>
      <c r="F441" s="849">
        <v>1</v>
      </c>
      <c r="G441" s="849">
        <v>141.25</v>
      </c>
      <c r="H441" s="837">
        <v>1</v>
      </c>
      <c r="I441" s="849"/>
      <c r="J441" s="849"/>
      <c r="K441" s="837">
        <v>0</v>
      </c>
      <c r="L441" s="849">
        <v>1</v>
      </c>
      <c r="M441" s="850">
        <v>141.25</v>
      </c>
    </row>
    <row r="442" spans="1:13" ht="14.4" customHeight="1" x14ac:dyDescent="0.3">
      <c r="A442" s="831" t="s">
        <v>1292</v>
      </c>
      <c r="B442" s="832" t="s">
        <v>2551</v>
      </c>
      <c r="C442" s="832" t="s">
        <v>2420</v>
      </c>
      <c r="D442" s="832" t="s">
        <v>2421</v>
      </c>
      <c r="E442" s="832" t="s">
        <v>1215</v>
      </c>
      <c r="F442" s="849">
        <v>1</v>
      </c>
      <c r="G442" s="849">
        <v>420.75</v>
      </c>
      <c r="H442" s="837">
        <v>1</v>
      </c>
      <c r="I442" s="849"/>
      <c r="J442" s="849"/>
      <c r="K442" s="837">
        <v>0</v>
      </c>
      <c r="L442" s="849">
        <v>1</v>
      </c>
      <c r="M442" s="850">
        <v>420.75</v>
      </c>
    </row>
    <row r="443" spans="1:13" ht="14.4" customHeight="1" x14ac:dyDescent="0.3">
      <c r="A443" s="831" t="s">
        <v>1292</v>
      </c>
      <c r="B443" s="832" t="s">
        <v>1238</v>
      </c>
      <c r="C443" s="832" t="s">
        <v>1239</v>
      </c>
      <c r="D443" s="832" t="s">
        <v>922</v>
      </c>
      <c r="E443" s="832" t="s">
        <v>1240</v>
      </c>
      <c r="F443" s="849"/>
      <c r="G443" s="849"/>
      <c r="H443" s="837">
        <v>0</v>
      </c>
      <c r="I443" s="849">
        <v>19</v>
      </c>
      <c r="J443" s="849">
        <v>1116.6300000000001</v>
      </c>
      <c r="K443" s="837">
        <v>1</v>
      </c>
      <c r="L443" s="849">
        <v>19</v>
      </c>
      <c r="M443" s="850">
        <v>1116.6300000000001</v>
      </c>
    </row>
    <row r="444" spans="1:13" ht="14.4" customHeight="1" x14ac:dyDescent="0.3">
      <c r="A444" s="831" t="s">
        <v>1292</v>
      </c>
      <c r="B444" s="832" t="s">
        <v>1238</v>
      </c>
      <c r="C444" s="832" t="s">
        <v>1917</v>
      </c>
      <c r="D444" s="832" t="s">
        <v>922</v>
      </c>
      <c r="E444" s="832" t="s">
        <v>1916</v>
      </c>
      <c r="F444" s="849"/>
      <c r="G444" s="849"/>
      <c r="H444" s="837">
        <v>0</v>
      </c>
      <c r="I444" s="849">
        <v>3</v>
      </c>
      <c r="J444" s="849">
        <v>528.96</v>
      </c>
      <c r="K444" s="837">
        <v>1</v>
      </c>
      <c r="L444" s="849">
        <v>3</v>
      </c>
      <c r="M444" s="850">
        <v>528.96</v>
      </c>
    </row>
    <row r="445" spans="1:13" ht="14.4" customHeight="1" x14ac:dyDescent="0.3">
      <c r="A445" s="831" t="s">
        <v>1292</v>
      </c>
      <c r="B445" s="832" t="s">
        <v>2532</v>
      </c>
      <c r="C445" s="832" t="s">
        <v>1346</v>
      </c>
      <c r="D445" s="832" t="s">
        <v>1344</v>
      </c>
      <c r="E445" s="832" t="s">
        <v>1347</v>
      </c>
      <c r="F445" s="849">
        <v>2</v>
      </c>
      <c r="G445" s="849">
        <v>117.54</v>
      </c>
      <c r="H445" s="837">
        <v>1</v>
      </c>
      <c r="I445" s="849"/>
      <c r="J445" s="849"/>
      <c r="K445" s="837">
        <v>0</v>
      </c>
      <c r="L445" s="849">
        <v>2</v>
      </c>
      <c r="M445" s="850">
        <v>117.54</v>
      </c>
    </row>
    <row r="446" spans="1:13" ht="14.4" customHeight="1" thickBot="1" x14ac:dyDescent="0.35">
      <c r="A446" s="839" t="s">
        <v>1292</v>
      </c>
      <c r="B446" s="840" t="s">
        <v>2532</v>
      </c>
      <c r="C446" s="840" t="s">
        <v>2401</v>
      </c>
      <c r="D446" s="840" t="s">
        <v>2402</v>
      </c>
      <c r="E446" s="840" t="s">
        <v>1355</v>
      </c>
      <c r="F446" s="851">
        <v>1</v>
      </c>
      <c r="G446" s="851">
        <v>58.77</v>
      </c>
      <c r="H446" s="845">
        <v>1</v>
      </c>
      <c r="I446" s="851"/>
      <c r="J446" s="851"/>
      <c r="K446" s="845">
        <v>0</v>
      </c>
      <c r="L446" s="851">
        <v>1</v>
      </c>
      <c r="M446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2553</v>
      </c>
      <c r="C6" s="731">
        <v>76.974100000000007</v>
      </c>
      <c r="D6" s="731">
        <v>79.947500000000019</v>
      </c>
      <c r="E6" s="731"/>
      <c r="F6" s="731">
        <v>78.291039999999981</v>
      </c>
      <c r="G6" s="731">
        <v>80</v>
      </c>
      <c r="H6" s="731">
        <v>-1.7089600000000189</v>
      </c>
      <c r="I6" s="732">
        <v>0.97863799999999979</v>
      </c>
      <c r="J6" s="733" t="s">
        <v>1</v>
      </c>
    </row>
    <row r="7" spans="1:10" ht="14.4" customHeight="1" x14ac:dyDescent="0.3">
      <c r="A7" s="729" t="s">
        <v>584</v>
      </c>
      <c r="B7" s="730" t="s">
        <v>2554</v>
      </c>
      <c r="C7" s="731">
        <v>43.55154000000001</v>
      </c>
      <c r="D7" s="731">
        <v>24.032239999999994</v>
      </c>
      <c r="E7" s="731"/>
      <c r="F7" s="731">
        <v>46.055549999999997</v>
      </c>
      <c r="G7" s="731">
        <v>36.666667968749998</v>
      </c>
      <c r="H7" s="731">
        <v>9.3888820312499988</v>
      </c>
      <c r="I7" s="732">
        <v>1.2560604099410366</v>
      </c>
      <c r="J7" s="733" t="s">
        <v>1</v>
      </c>
    </row>
    <row r="8" spans="1:10" ht="14.4" customHeight="1" x14ac:dyDescent="0.3">
      <c r="A8" s="729" t="s">
        <v>584</v>
      </c>
      <c r="B8" s="730" t="s">
        <v>2555</v>
      </c>
      <c r="C8" s="731">
        <v>0.58872000000000002</v>
      </c>
      <c r="D8" s="731">
        <v>0.58872000000000002</v>
      </c>
      <c r="E8" s="731"/>
      <c r="F8" s="731">
        <v>0</v>
      </c>
      <c r="G8" s="731">
        <v>1</v>
      </c>
      <c r="H8" s="731">
        <v>-1</v>
      </c>
      <c r="I8" s="732">
        <v>0</v>
      </c>
      <c r="J8" s="733" t="s">
        <v>1</v>
      </c>
    </row>
    <row r="9" spans="1:10" ht="14.4" customHeight="1" x14ac:dyDescent="0.3">
      <c r="A9" s="729" t="s">
        <v>584</v>
      </c>
      <c r="B9" s="730" t="s">
        <v>2556</v>
      </c>
      <c r="C9" s="731">
        <v>1.1591800000000001</v>
      </c>
      <c r="D9" s="731">
        <v>0</v>
      </c>
      <c r="E9" s="731"/>
      <c r="F9" s="731">
        <v>0.87555000000000005</v>
      </c>
      <c r="G9" s="731">
        <v>0</v>
      </c>
      <c r="H9" s="731">
        <v>0.87555000000000005</v>
      </c>
      <c r="I9" s="732" t="s">
        <v>586</v>
      </c>
      <c r="J9" s="733" t="s">
        <v>1</v>
      </c>
    </row>
    <row r="10" spans="1:10" ht="14.4" customHeight="1" x14ac:dyDescent="0.3">
      <c r="A10" s="729" t="s">
        <v>584</v>
      </c>
      <c r="B10" s="730" t="s">
        <v>2557</v>
      </c>
      <c r="C10" s="731">
        <v>107.82160999999999</v>
      </c>
      <c r="D10" s="731">
        <v>140.68205999999998</v>
      </c>
      <c r="E10" s="731"/>
      <c r="F10" s="731">
        <v>140.82804999999999</v>
      </c>
      <c r="G10" s="731">
        <v>163.33334570312499</v>
      </c>
      <c r="H10" s="731">
        <v>-22.505295703125</v>
      </c>
      <c r="I10" s="732">
        <v>0.86221248572210929</v>
      </c>
      <c r="J10" s="733" t="s">
        <v>1</v>
      </c>
    </row>
    <row r="11" spans="1:10" ht="14.4" customHeight="1" x14ac:dyDescent="0.3">
      <c r="A11" s="729" t="s">
        <v>584</v>
      </c>
      <c r="B11" s="730" t="s">
        <v>2558</v>
      </c>
      <c r="C11" s="731">
        <v>228.99104</v>
      </c>
      <c r="D11" s="731">
        <v>304.72583999999995</v>
      </c>
      <c r="E11" s="731"/>
      <c r="F11" s="731">
        <v>342.62078000000002</v>
      </c>
      <c r="G11" s="731">
        <v>340</v>
      </c>
      <c r="H11" s="731">
        <v>2.6207800000000248</v>
      </c>
      <c r="I11" s="732">
        <v>1.0077081764705884</v>
      </c>
      <c r="J11" s="733" t="s">
        <v>1</v>
      </c>
    </row>
    <row r="12" spans="1:10" ht="14.4" customHeight="1" x14ac:dyDescent="0.3">
      <c r="A12" s="729" t="s">
        <v>584</v>
      </c>
      <c r="B12" s="730" t="s">
        <v>2559</v>
      </c>
      <c r="C12" s="731">
        <v>10.9457</v>
      </c>
      <c r="D12" s="731">
        <v>11.831</v>
      </c>
      <c r="E12" s="731"/>
      <c r="F12" s="731">
        <v>9.7545999999999999</v>
      </c>
      <c r="G12" s="731">
        <v>11.666666259765625</v>
      </c>
      <c r="H12" s="731">
        <v>-1.9120662597656253</v>
      </c>
      <c r="I12" s="732">
        <v>0.83610860058972514</v>
      </c>
      <c r="J12" s="733" t="s">
        <v>1</v>
      </c>
    </row>
    <row r="13" spans="1:10" ht="14.4" customHeight="1" x14ac:dyDescent="0.3">
      <c r="A13" s="729" t="s">
        <v>584</v>
      </c>
      <c r="B13" s="730" t="s">
        <v>2560</v>
      </c>
      <c r="C13" s="731">
        <v>87.281890000000004</v>
      </c>
      <c r="D13" s="731">
        <v>125.22652000000004</v>
      </c>
      <c r="E13" s="731"/>
      <c r="F13" s="731">
        <v>131.72701999999998</v>
      </c>
      <c r="G13" s="731">
        <v>93.333335937499996</v>
      </c>
      <c r="H13" s="731">
        <v>38.393684062499986</v>
      </c>
      <c r="I13" s="732">
        <v>1.4113608891919394</v>
      </c>
      <c r="J13" s="733" t="s">
        <v>1</v>
      </c>
    </row>
    <row r="14" spans="1:10" ht="14.4" customHeight="1" x14ac:dyDescent="0.3">
      <c r="A14" s="729" t="s">
        <v>584</v>
      </c>
      <c r="B14" s="730" t="s">
        <v>2561</v>
      </c>
      <c r="C14" s="731">
        <v>14.965260000000001</v>
      </c>
      <c r="D14" s="731">
        <v>5.0382699999999998</v>
      </c>
      <c r="E14" s="731"/>
      <c r="F14" s="731">
        <v>4.8141800000000003</v>
      </c>
      <c r="G14" s="731">
        <v>4.9999999389648435</v>
      </c>
      <c r="H14" s="731">
        <v>-0.18581993896484317</v>
      </c>
      <c r="I14" s="732">
        <v>0.96283601175336941</v>
      </c>
      <c r="J14" s="733" t="s">
        <v>1</v>
      </c>
    </row>
    <row r="15" spans="1:10" ht="14.4" customHeight="1" x14ac:dyDescent="0.3">
      <c r="A15" s="729" t="s">
        <v>584</v>
      </c>
      <c r="B15" s="730" t="s">
        <v>2562</v>
      </c>
      <c r="C15" s="731">
        <v>34.0535</v>
      </c>
      <c r="D15" s="731">
        <v>27.574959999999997</v>
      </c>
      <c r="E15" s="731"/>
      <c r="F15" s="731">
        <v>37.7211</v>
      </c>
      <c r="G15" s="731">
        <v>36.666667236328124</v>
      </c>
      <c r="H15" s="731">
        <v>1.0544327636718762</v>
      </c>
      <c r="I15" s="732">
        <v>1.028757256744272</v>
      </c>
      <c r="J15" s="733" t="s">
        <v>1</v>
      </c>
    </row>
    <row r="16" spans="1:10" ht="14.4" customHeight="1" x14ac:dyDescent="0.3">
      <c r="A16" s="729" t="s">
        <v>584</v>
      </c>
      <c r="B16" s="730" t="s">
        <v>2563</v>
      </c>
      <c r="C16" s="731">
        <v>25.582699999999999</v>
      </c>
      <c r="D16" s="731">
        <v>0</v>
      </c>
      <c r="E16" s="731"/>
      <c r="F16" s="731">
        <v>13.4285</v>
      </c>
      <c r="G16" s="731">
        <v>21.66666668701172</v>
      </c>
      <c r="H16" s="731">
        <v>-8.2381666870117201</v>
      </c>
      <c r="I16" s="732">
        <v>0.61977692249495098</v>
      </c>
      <c r="J16" s="733" t="s">
        <v>1</v>
      </c>
    </row>
    <row r="17" spans="1:10" ht="14.4" customHeight="1" x14ac:dyDescent="0.3">
      <c r="A17" s="729" t="s">
        <v>584</v>
      </c>
      <c r="B17" s="730" t="s">
        <v>2564</v>
      </c>
      <c r="C17" s="731">
        <v>0</v>
      </c>
      <c r="D17" s="731">
        <v>0</v>
      </c>
      <c r="E17" s="731"/>
      <c r="F17" s="731">
        <v>0</v>
      </c>
      <c r="G17" s="731">
        <v>0</v>
      </c>
      <c r="H17" s="731">
        <v>0</v>
      </c>
      <c r="I17" s="732" t="s">
        <v>586</v>
      </c>
      <c r="J17" s="733" t="s">
        <v>1</v>
      </c>
    </row>
    <row r="18" spans="1:10" ht="14.4" customHeight="1" x14ac:dyDescent="0.3">
      <c r="A18" s="729" t="s">
        <v>584</v>
      </c>
      <c r="B18" s="730" t="s">
        <v>2565</v>
      </c>
      <c r="C18" s="731">
        <v>65.352649999999997</v>
      </c>
      <c r="D18" s="731">
        <v>58.730890000000002</v>
      </c>
      <c r="E18" s="731"/>
      <c r="F18" s="731">
        <v>48.191899999999997</v>
      </c>
      <c r="G18" s="731">
        <v>76.666665603637696</v>
      </c>
      <c r="H18" s="731">
        <v>-28.474765603637699</v>
      </c>
      <c r="I18" s="732">
        <v>0.62859000871577464</v>
      </c>
      <c r="J18" s="733" t="s">
        <v>1</v>
      </c>
    </row>
    <row r="19" spans="1:10" ht="14.4" customHeight="1" x14ac:dyDescent="0.3">
      <c r="A19" s="729" t="s">
        <v>584</v>
      </c>
      <c r="B19" s="730" t="s">
        <v>2566</v>
      </c>
      <c r="C19" s="731">
        <v>86.947580000000002</v>
      </c>
      <c r="D19" s="731">
        <v>48.4</v>
      </c>
      <c r="E19" s="731"/>
      <c r="F19" s="731">
        <v>24.2</v>
      </c>
      <c r="G19" s="731">
        <v>50.000000976562504</v>
      </c>
      <c r="H19" s="731">
        <v>-25.800000976562504</v>
      </c>
      <c r="I19" s="732">
        <v>0.48399999054687515</v>
      </c>
      <c r="J19" s="733" t="s">
        <v>1</v>
      </c>
    </row>
    <row r="20" spans="1:10" ht="14.4" customHeight="1" x14ac:dyDescent="0.3">
      <c r="A20" s="729" t="s">
        <v>584</v>
      </c>
      <c r="B20" s="730" t="s">
        <v>2567</v>
      </c>
      <c r="C20" s="731">
        <v>0</v>
      </c>
      <c r="D20" s="731">
        <v>0</v>
      </c>
      <c r="E20" s="731"/>
      <c r="F20" s="731">
        <v>1.1737</v>
      </c>
      <c r="G20" s="731">
        <v>0</v>
      </c>
      <c r="H20" s="731">
        <v>1.1737</v>
      </c>
      <c r="I20" s="732" t="s">
        <v>586</v>
      </c>
      <c r="J20" s="733" t="s">
        <v>1</v>
      </c>
    </row>
    <row r="21" spans="1:10" ht="14.4" customHeight="1" x14ac:dyDescent="0.3">
      <c r="A21" s="729" t="s">
        <v>584</v>
      </c>
      <c r="B21" s="730" t="s">
        <v>595</v>
      </c>
      <c r="C21" s="731">
        <v>784.21546999999998</v>
      </c>
      <c r="D21" s="731">
        <v>826.77800000000002</v>
      </c>
      <c r="E21" s="731"/>
      <c r="F21" s="731">
        <v>879.68196999999998</v>
      </c>
      <c r="G21" s="731">
        <v>916.00001631164548</v>
      </c>
      <c r="H21" s="731">
        <v>-36.318046311645503</v>
      </c>
      <c r="I21" s="732">
        <v>0.96035147853175451</v>
      </c>
      <c r="J21" s="733" t="s">
        <v>596</v>
      </c>
    </row>
    <row r="23" spans="1:10" ht="14.4" customHeight="1" x14ac:dyDescent="0.3">
      <c r="A23" s="729" t="s">
        <v>584</v>
      </c>
      <c r="B23" s="730" t="s">
        <v>585</v>
      </c>
      <c r="C23" s="731" t="s">
        <v>586</v>
      </c>
      <c r="D23" s="731" t="s">
        <v>586</v>
      </c>
      <c r="E23" s="731"/>
      <c r="F23" s="731" t="s">
        <v>586</v>
      </c>
      <c r="G23" s="731" t="s">
        <v>586</v>
      </c>
      <c r="H23" s="731" t="s">
        <v>586</v>
      </c>
      <c r="I23" s="732" t="s">
        <v>586</v>
      </c>
      <c r="J23" s="733" t="s">
        <v>73</v>
      </c>
    </row>
    <row r="24" spans="1:10" ht="14.4" customHeight="1" x14ac:dyDescent="0.3">
      <c r="A24" s="729" t="s">
        <v>597</v>
      </c>
      <c r="B24" s="730" t="s">
        <v>598</v>
      </c>
      <c r="C24" s="731" t="s">
        <v>586</v>
      </c>
      <c r="D24" s="731" t="s">
        <v>586</v>
      </c>
      <c r="E24" s="731"/>
      <c r="F24" s="731" t="s">
        <v>586</v>
      </c>
      <c r="G24" s="731" t="s">
        <v>586</v>
      </c>
      <c r="H24" s="731" t="s">
        <v>586</v>
      </c>
      <c r="I24" s="732" t="s">
        <v>586</v>
      </c>
      <c r="J24" s="733" t="s">
        <v>0</v>
      </c>
    </row>
    <row r="25" spans="1:10" ht="14.4" customHeight="1" x14ac:dyDescent="0.3">
      <c r="A25" s="729" t="s">
        <v>597</v>
      </c>
      <c r="B25" s="730" t="s">
        <v>2555</v>
      </c>
      <c r="C25" s="731">
        <v>0.58872000000000002</v>
      </c>
      <c r="D25" s="731">
        <v>0.58872000000000002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597</v>
      </c>
      <c r="B26" s="730" t="s">
        <v>2557</v>
      </c>
      <c r="C26" s="731">
        <v>13.28792</v>
      </c>
      <c r="D26" s="731">
        <v>19.558370000000004</v>
      </c>
      <c r="E26" s="731"/>
      <c r="F26" s="731">
        <v>32.054640000000006</v>
      </c>
      <c r="G26" s="731">
        <v>23</v>
      </c>
      <c r="H26" s="731">
        <v>9.0546400000000062</v>
      </c>
      <c r="I26" s="732">
        <v>1.3936800000000003</v>
      </c>
      <c r="J26" s="733" t="s">
        <v>1</v>
      </c>
    </row>
    <row r="27" spans="1:10" ht="14.4" customHeight="1" x14ac:dyDescent="0.3">
      <c r="A27" s="729" t="s">
        <v>597</v>
      </c>
      <c r="B27" s="730" t="s">
        <v>2558</v>
      </c>
      <c r="C27" s="731">
        <v>30.663089999999997</v>
      </c>
      <c r="D27" s="731">
        <v>42.302219999999998</v>
      </c>
      <c r="E27" s="731"/>
      <c r="F27" s="731">
        <v>50.14472</v>
      </c>
      <c r="G27" s="731">
        <v>54</v>
      </c>
      <c r="H27" s="731">
        <v>-3.8552800000000005</v>
      </c>
      <c r="I27" s="732">
        <v>0.92860592592592595</v>
      </c>
      <c r="J27" s="733" t="s">
        <v>1</v>
      </c>
    </row>
    <row r="28" spans="1:10" ht="14.4" customHeight="1" x14ac:dyDescent="0.3">
      <c r="A28" s="729" t="s">
        <v>597</v>
      </c>
      <c r="B28" s="730" t="s">
        <v>2559</v>
      </c>
      <c r="C28" s="731">
        <v>6.7252000000000001</v>
      </c>
      <c r="D28" s="731">
        <v>9.2880000000000003</v>
      </c>
      <c r="E28" s="731"/>
      <c r="F28" s="731">
        <v>7.1130000000000004</v>
      </c>
      <c r="G28" s="731">
        <v>9</v>
      </c>
      <c r="H28" s="731">
        <v>-1.8869999999999996</v>
      </c>
      <c r="I28" s="732">
        <v>0.79033333333333333</v>
      </c>
      <c r="J28" s="733" t="s">
        <v>1</v>
      </c>
    </row>
    <row r="29" spans="1:10" ht="14.4" customHeight="1" x14ac:dyDescent="0.3">
      <c r="A29" s="729" t="s">
        <v>597</v>
      </c>
      <c r="B29" s="730" t="s">
        <v>2561</v>
      </c>
      <c r="C29" s="731">
        <v>2.262</v>
      </c>
      <c r="D29" s="731">
        <v>1.952</v>
      </c>
      <c r="E29" s="731"/>
      <c r="F29" s="731">
        <v>2.3559999999999999</v>
      </c>
      <c r="G29" s="731">
        <v>3</v>
      </c>
      <c r="H29" s="731">
        <v>-0.64400000000000013</v>
      </c>
      <c r="I29" s="732">
        <v>0.78533333333333333</v>
      </c>
      <c r="J29" s="733" t="s">
        <v>1</v>
      </c>
    </row>
    <row r="30" spans="1:10" ht="14.4" customHeight="1" x14ac:dyDescent="0.3">
      <c r="A30" s="729" t="s">
        <v>597</v>
      </c>
      <c r="B30" s="730" t="s">
        <v>2562</v>
      </c>
      <c r="C30" s="731">
        <v>2.76</v>
      </c>
      <c r="D30" s="731">
        <v>3.2759999999999998</v>
      </c>
      <c r="E30" s="731"/>
      <c r="F30" s="731">
        <v>5.64</v>
      </c>
      <c r="G30" s="731">
        <v>4</v>
      </c>
      <c r="H30" s="731">
        <v>1.6399999999999997</v>
      </c>
      <c r="I30" s="732">
        <v>1.41</v>
      </c>
      <c r="J30" s="733" t="s">
        <v>1</v>
      </c>
    </row>
    <row r="31" spans="1:10" ht="14.4" customHeight="1" x14ac:dyDescent="0.3">
      <c r="A31" s="729" t="s">
        <v>597</v>
      </c>
      <c r="B31" s="730" t="s">
        <v>2563</v>
      </c>
      <c r="C31" s="731">
        <v>0</v>
      </c>
      <c r="D31" s="731">
        <v>0</v>
      </c>
      <c r="E31" s="731"/>
      <c r="F31" s="731">
        <v>1.6271800000000001</v>
      </c>
      <c r="G31" s="731">
        <v>4</v>
      </c>
      <c r="H31" s="731">
        <v>-2.3728199999999999</v>
      </c>
      <c r="I31" s="732">
        <v>0.40679500000000002</v>
      </c>
      <c r="J31" s="733" t="s">
        <v>1</v>
      </c>
    </row>
    <row r="32" spans="1:10" ht="14.4" customHeight="1" x14ac:dyDescent="0.3">
      <c r="A32" s="729" t="s">
        <v>597</v>
      </c>
      <c r="B32" s="730" t="s">
        <v>2565</v>
      </c>
      <c r="C32" s="731">
        <v>0</v>
      </c>
      <c r="D32" s="731">
        <v>0</v>
      </c>
      <c r="E32" s="731"/>
      <c r="F32" s="731">
        <v>0.39539999999999997</v>
      </c>
      <c r="G32" s="731">
        <v>0</v>
      </c>
      <c r="H32" s="731">
        <v>0.39539999999999997</v>
      </c>
      <c r="I32" s="732" t="s">
        <v>586</v>
      </c>
      <c r="J32" s="733" t="s">
        <v>1</v>
      </c>
    </row>
    <row r="33" spans="1:10" ht="14.4" customHeight="1" x14ac:dyDescent="0.3">
      <c r="A33" s="729" t="s">
        <v>597</v>
      </c>
      <c r="B33" s="730" t="s">
        <v>2566</v>
      </c>
      <c r="C33" s="731">
        <v>0</v>
      </c>
      <c r="D33" s="731">
        <v>0</v>
      </c>
      <c r="E33" s="731"/>
      <c r="F33" s="731">
        <v>0</v>
      </c>
      <c r="G33" s="731">
        <v>4</v>
      </c>
      <c r="H33" s="731">
        <v>-4</v>
      </c>
      <c r="I33" s="732">
        <v>0</v>
      </c>
      <c r="J33" s="733" t="s">
        <v>1</v>
      </c>
    </row>
    <row r="34" spans="1:10" ht="14.4" customHeight="1" x14ac:dyDescent="0.3">
      <c r="A34" s="729" t="s">
        <v>597</v>
      </c>
      <c r="B34" s="730" t="s">
        <v>599</v>
      </c>
      <c r="C34" s="731">
        <v>56.286929999999998</v>
      </c>
      <c r="D34" s="731">
        <v>76.965309999999988</v>
      </c>
      <c r="E34" s="731"/>
      <c r="F34" s="731">
        <v>99.330939999999998</v>
      </c>
      <c r="G34" s="731">
        <v>103</v>
      </c>
      <c r="H34" s="731">
        <v>-3.6690600000000018</v>
      </c>
      <c r="I34" s="732">
        <v>0.96437805825242717</v>
      </c>
      <c r="J34" s="733" t="s">
        <v>600</v>
      </c>
    </row>
    <row r="35" spans="1:10" ht="14.4" customHeight="1" x14ac:dyDescent="0.3">
      <c r="A35" s="729" t="s">
        <v>586</v>
      </c>
      <c r="B35" s="730" t="s">
        <v>586</v>
      </c>
      <c r="C35" s="731" t="s">
        <v>586</v>
      </c>
      <c r="D35" s="731" t="s">
        <v>586</v>
      </c>
      <c r="E35" s="731"/>
      <c r="F35" s="731" t="s">
        <v>586</v>
      </c>
      <c r="G35" s="731" t="s">
        <v>586</v>
      </c>
      <c r="H35" s="731" t="s">
        <v>586</v>
      </c>
      <c r="I35" s="732" t="s">
        <v>586</v>
      </c>
      <c r="J35" s="733" t="s">
        <v>601</v>
      </c>
    </row>
    <row r="36" spans="1:10" ht="14.4" customHeight="1" x14ac:dyDescent="0.3">
      <c r="A36" s="729" t="s">
        <v>602</v>
      </c>
      <c r="B36" s="730" t="s">
        <v>603</v>
      </c>
      <c r="C36" s="731" t="s">
        <v>586</v>
      </c>
      <c r="D36" s="731" t="s">
        <v>586</v>
      </c>
      <c r="E36" s="731"/>
      <c r="F36" s="731" t="s">
        <v>586</v>
      </c>
      <c r="G36" s="731" t="s">
        <v>586</v>
      </c>
      <c r="H36" s="731" t="s">
        <v>586</v>
      </c>
      <c r="I36" s="732" t="s">
        <v>586</v>
      </c>
      <c r="J36" s="733" t="s">
        <v>0</v>
      </c>
    </row>
    <row r="37" spans="1:10" ht="14.4" customHeight="1" x14ac:dyDescent="0.3">
      <c r="A37" s="729" t="s">
        <v>602</v>
      </c>
      <c r="B37" s="730" t="s">
        <v>2554</v>
      </c>
      <c r="C37" s="731">
        <v>43.55154000000001</v>
      </c>
      <c r="D37" s="731">
        <v>17.270699999999994</v>
      </c>
      <c r="E37" s="731"/>
      <c r="F37" s="731">
        <v>46.055549999999997</v>
      </c>
      <c r="G37" s="731">
        <v>37</v>
      </c>
      <c r="H37" s="731">
        <v>9.0555499999999967</v>
      </c>
      <c r="I37" s="732">
        <v>1.2447445945945945</v>
      </c>
      <c r="J37" s="733" t="s">
        <v>1</v>
      </c>
    </row>
    <row r="38" spans="1:10" ht="14.4" customHeight="1" x14ac:dyDescent="0.3">
      <c r="A38" s="729" t="s">
        <v>602</v>
      </c>
      <c r="B38" s="730" t="s">
        <v>2556</v>
      </c>
      <c r="C38" s="731">
        <v>0.78408</v>
      </c>
      <c r="D38" s="731">
        <v>0</v>
      </c>
      <c r="E38" s="731"/>
      <c r="F38" s="731">
        <v>0.17738999999999999</v>
      </c>
      <c r="G38" s="731">
        <v>0</v>
      </c>
      <c r="H38" s="731">
        <v>0.17738999999999999</v>
      </c>
      <c r="I38" s="732" t="s">
        <v>586</v>
      </c>
      <c r="J38" s="733" t="s">
        <v>1</v>
      </c>
    </row>
    <row r="39" spans="1:10" ht="14.4" customHeight="1" x14ac:dyDescent="0.3">
      <c r="A39" s="729" t="s">
        <v>602</v>
      </c>
      <c r="B39" s="730" t="s">
        <v>2557</v>
      </c>
      <c r="C39" s="731">
        <v>30.694520000000001</v>
      </c>
      <c r="D39" s="731">
        <v>26.607770000000006</v>
      </c>
      <c r="E39" s="731"/>
      <c r="F39" s="731">
        <v>38.663959999999996</v>
      </c>
      <c r="G39" s="731">
        <v>39</v>
      </c>
      <c r="H39" s="731">
        <v>-0.33604000000000411</v>
      </c>
      <c r="I39" s="732">
        <v>0.99138358974358964</v>
      </c>
      <c r="J39" s="733" t="s">
        <v>1</v>
      </c>
    </row>
    <row r="40" spans="1:10" ht="14.4" customHeight="1" x14ac:dyDescent="0.3">
      <c r="A40" s="729" t="s">
        <v>602</v>
      </c>
      <c r="B40" s="730" t="s">
        <v>2558</v>
      </c>
      <c r="C40" s="731">
        <v>70.688370000000006</v>
      </c>
      <c r="D40" s="731">
        <v>101.48571999999999</v>
      </c>
      <c r="E40" s="731"/>
      <c r="F40" s="731">
        <v>109.54653999999999</v>
      </c>
      <c r="G40" s="731">
        <v>114</v>
      </c>
      <c r="H40" s="731">
        <v>-4.4534600000000069</v>
      </c>
      <c r="I40" s="732">
        <v>0.96093456140350875</v>
      </c>
      <c r="J40" s="733" t="s">
        <v>1</v>
      </c>
    </row>
    <row r="41" spans="1:10" ht="14.4" customHeight="1" x14ac:dyDescent="0.3">
      <c r="A41" s="729" t="s">
        <v>602</v>
      </c>
      <c r="B41" s="730" t="s">
        <v>2559</v>
      </c>
      <c r="C41" s="731">
        <v>4.2205000000000004</v>
      </c>
      <c r="D41" s="731">
        <v>2.5430000000000001</v>
      </c>
      <c r="E41" s="731"/>
      <c r="F41" s="731">
        <v>2.6415999999999999</v>
      </c>
      <c r="G41" s="731">
        <v>3</v>
      </c>
      <c r="H41" s="731">
        <v>-0.35840000000000005</v>
      </c>
      <c r="I41" s="732">
        <v>0.88053333333333328</v>
      </c>
      <c r="J41" s="733" t="s">
        <v>1</v>
      </c>
    </row>
    <row r="42" spans="1:10" ht="14.4" customHeight="1" x14ac:dyDescent="0.3">
      <c r="A42" s="729" t="s">
        <v>602</v>
      </c>
      <c r="B42" s="730" t="s">
        <v>2561</v>
      </c>
      <c r="C42" s="731">
        <v>5.3920000000000003</v>
      </c>
      <c r="D42" s="731">
        <v>0.71599999999999997</v>
      </c>
      <c r="E42" s="731"/>
      <c r="F42" s="731">
        <v>0.73099999999999998</v>
      </c>
      <c r="G42" s="731">
        <v>1</v>
      </c>
      <c r="H42" s="731">
        <v>-0.26900000000000002</v>
      </c>
      <c r="I42" s="732">
        <v>0.73099999999999998</v>
      </c>
      <c r="J42" s="733" t="s">
        <v>1</v>
      </c>
    </row>
    <row r="43" spans="1:10" ht="14.4" customHeight="1" x14ac:dyDescent="0.3">
      <c r="A43" s="729" t="s">
        <v>602</v>
      </c>
      <c r="B43" s="730" t="s">
        <v>2562</v>
      </c>
      <c r="C43" s="731">
        <v>6.9</v>
      </c>
      <c r="D43" s="731">
        <v>5.0640000000000001</v>
      </c>
      <c r="E43" s="731"/>
      <c r="F43" s="731">
        <v>4.7880000000000003</v>
      </c>
      <c r="G43" s="731">
        <v>5</v>
      </c>
      <c r="H43" s="731">
        <v>-0.21199999999999974</v>
      </c>
      <c r="I43" s="732">
        <v>0.95760000000000001</v>
      </c>
      <c r="J43" s="733" t="s">
        <v>1</v>
      </c>
    </row>
    <row r="44" spans="1:10" ht="14.4" customHeight="1" x14ac:dyDescent="0.3">
      <c r="A44" s="729" t="s">
        <v>602</v>
      </c>
      <c r="B44" s="730" t="s">
        <v>2563</v>
      </c>
      <c r="C44" s="731">
        <v>25.582699999999999</v>
      </c>
      <c r="D44" s="731">
        <v>0</v>
      </c>
      <c r="E44" s="731"/>
      <c r="F44" s="731">
        <v>11.80132</v>
      </c>
      <c r="G44" s="731">
        <v>17</v>
      </c>
      <c r="H44" s="731">
        <v>-5.1986799999999995</v>
      </c>
      <c r="I44" s="732">
        <v>0.69419529411764713</v>
      </c>
      <c r="J44" s="733" t="s">
        <v>1</v>
      </c>
    </row>
    <row r="45" spans="1:10" ht="14.4" customHeight="1" x14ac:dyDescent="0.3">
      <c r="A45" s="729" t="s">
        <v>602</v>
      </c>
      <c r="B45" s="730" t="s">
        <v>2565</v>
      </c>
      <c r="C45" s="731">
        <v>0</v>
      </c>
      <c r="D45" s="731">
        <v>3.6830000000000002E-2</v>
      </c>
      <c r="E45" s="731"/>
      <c r="F45" s="731">
        <v>0.8266</v>
      </c>
      <c r="G45" s="731">
        <v>0</v>
      </c>
      <c r="H45" s="731">
        <v>0.8266</v>
      </c>
      <c r="I45" s="732" t="s">
        <v>586</v>
      </c>
      <c r="J45" s="733" t="s">
        <v>1</v>
      </c>
    </row>
    <row r="46" spans="1:10" ht="14.4" customHeight="1" x14ac:dyDescent="0.3">
      <c r="A46" s="729" t="s">
        <v>602</v>
      </c>
      <c r="B46" s="730" t="s">
        <v>2566</v>
      </c>
      <c r="C46" s="731">
        <v>0</v>
      </c>
      <c r="D46" s="731">
        <v>24.2</v>
      </c>
      <c r="E46" s="731"/>
      <c r="F46" s="731">
        <v>24.2</v>
      </c>
      <c r="G46" s="731">
        <v>21</v>
      </c>
      <c r="H46" s="731">
        <v>3.1999999999999993</v>
      </c>
      <c r="I46" s="732">
        <v>1.1523809523809523</v>
      </c>
      <c r="J46" s="733" t="s">
        <v>1</v>
      </c>
    </row>
    <row r="47" spans="1:10" ht="14.4" customHeight="1" x14ac:dyDescent="0.3">
      <c r="A47" s="729" t="s">
        <v>602</v>
      </c>
      <c r="B47" s="730" t="s">
        <v>604</v>
      </c>
      <c r="C47" s="731">
        <v>187.81371000000001</v>
      </c>
      <c r="D47" s="731">
        <v>177.92401999999998</v>
      </c>
      <c r="E47" s="731"/>
      <c r="F47" s="731">
        <v>239.43196</v>
      </c>
      <c r="G47" s="731">
        <v>236</v>
      </c>
      <c r="H47" s="731">
        <v>3.4319600000000037</v>
      </c>
      <c r="I47" s="732">
        <v>1.0145422033898306</v>
      </c>
      <c r="J47" s="733" t="s">
        <v>600</v>
      </c>
    </row>
    <row r="48" spans="1:10" ht="14.4" customHeight="1" x14ac:dyDescent="0.3">
      <c r="A48" s="729" t="s">
        <v>586</v>
      </c>
      <c r="B48" s="730" t="s">
        <v>586</v>
      </c>
      <c r="C48" s="731" t="s">
        <v>586</v>
      </c>
      <c r="D48" s="731" t="s">
        <v>586</v>
      </c>
      <c r="E48" s="731"/>
      <c r="F48" s="731" t="s">
        <v>586</v>
      </c>
      <c r="G48" s="731" t="s">
        <v>586</v>
      </c>
      <c r="H48" s="731" t="s">
        <v>586</v>
      </c>
      <c r="I48" s="732" t="s">
        <v>586</v>
      </c>
      <c r="J48" s="733" t="s">
        <v>601</v>
      </c>
    </row>
    <row r="49" spans="1:10" ht="14.4" customHeight="1" x14ac:dyDescent="0.3">
      <c r="A49" s="729" t="s">
        <v>605</v>
      </c>
      <c r="B49" s="730" t="s">
        <v>606</v>
      </c>
      <c r="C49" s="731" t="s">
        <v>586</v>
      </c>
      <c r="D49" s="731" t="s">
        <v>586</v>
      </c>
      <c r="E49" s="731"/>
      <c r="F49" s="731" t="s">
        <v>586</v>
      </c>
      <c r="G49" s="731" t="s">
        <v>586</v>
      </c>
      <c r="H49" s="731" t="s">
        <v>586</v>
      </c>
      <c r="I49" s="732" t="s">
        <v>586</v>
      </c>
      <c r="J49" s="733" t="s">
        <v>0</v>
      </c>
    </row>
    <row r="50" spans="1:10" ht="14.4" customHeight="1" x14ac:dyDescent="0.3">
      <c r="A50" s="729" t="s">
        <v>605</v>
      </c>
      <c r="B50" s="730" t="s">
        <v>2553</v>
      </c>
      <c r="C50" s="731">
        <v>76.974100000000007</v>
      </c>
      <c r="D50" s="731">
        <v>79.947500000000019</v>
      </c>
      <c r="E50" s="731"/>
      <c r="F50" s="731">
        <v>78.291039999999981</v>
      </c>
      <c r="G50" s="731">
        <v>80</v>
      </c>
      <c r="H50" s="731">
        <v>-1.7089600000000189</v>
      </c>
      <c r="I50" s="732">
        <v>0.97863799999999979</v>
      </c>
      <c r="J50" s="733" t="s">
        <v>1</v>
      </c>
    </row>
    <row r="51" spans="1:10" ht="14.4" customHeight="1" x14ac:dyDescent="0.3">
      <c r="A51" s="729" t="s">
        <v>605</v>
      </c>
      <c r="B51" s="730" t="s">
        <v>2554</v>
      </c>
      <c r="C51" s="731">
        <v>0</v>
      </c>
      <c r="D51" s="731">
        <v>6.7615400000000001</v>
      </c>
      <c r="E51" s="731"/>
      <c r="F51" s="731">
        <v>0</v>
      </c>
      <c r="G51" s="731">
        <v>0</v>
      </c>
      <c r="H51" s="731">
        <v>0</v>
      </c>
      <c r="I51" s="732" t="s">
        <v>586</v>
      </c>
      <c r="J51" s="733" t="s">
        <v>1</v>
      </c>
    </row>
    <row r="52" spans="1:10" ht="14.4" customHeight="1" x14ac:dyDescent="0.3">
      <c r="A52" s="729" t="s">
        <v>605</v>
      </c>
      <c r="B52" s="730" t="s">
        <v>2556</v>
      </c>
      <c r="C52" s="731">
        <v>0.37510000000000004</v>
      </c>
      <c r="D52" s="731">
        <v>0</v>
      </c>
      <c r="E52" s="731"/>
      <c r="F52" s="731">
        <v>0.69816</v>
      </c>
      <c r="G52" s="731">
        <v>0</v>
      </c>
      <c r="H52" s="731">
        <v>0.69816</v>
      </c>
      <c r="I52" s="732" t="s">
        <v>586</v>
      </c>
      <c r="J52" s="733" t="s">
        <v>1</v>
      </c>
    </row>
    <row r="53" spans="1:10" ht="14.4" customHeight="1" x14ac:dyDescent="0.3">
      <c r="A53" s="729" t="s">
        <v>605</v>
      </c>
      <c r="B53" s="730" t="s">
        <v>2557</v>
      </c>
      <c r="C53" s="731">
        <v>63.839169999999996</v>
      </c>
      <c r="D53" s="731">
        <v>94.51591999999998</v>
      </c>
      <c r="E53" s="731"/>
      <c r="F53" s="731">
        <v>70.109449999999981</v>
      </c>
      <c r="G53" s="731">
        <v>102</v>
      </c>
      <c r="H53" s="731">
        <v>-31.890550000000019</v>
      </c>
      <c r="I53" s="732">
        <v>0.68734754901960771</v>
      </c>
      <c r="J53" s="733" t="s">
        <v>1</v>
      </c>
    </row>
    <row r="54" spans="1:10" ht="14.4" customHeight="1" x14ac:dyDescent="0.3">
      <c r="A54" s="729" t="s">
        <v>605</v>
      </c>
      <c r="B54" s="730" t="s">
        <v>2558</v>
      </c>
      <c r="C54" s="731">
        <v>127.63958</v>
      </c>
      <c r="D54" s="731">
        <v>160.93789999999993</v>
      </c>
      <c r="E54" s="731"/>
      <c r="F54" s="731">
        <v>182.92952000000002</v>
      </c>
      <c r="G54" s="731">
        <v>171</v>
      </c>
      <c r="H54" s="731">
        <v>11.929520000000025</v>
      </c>
      <c r="I54" s="732">
        <v>1.0697632748538013</v>
      </c>
      <c r="J54" s="733" t="s">
        <v>1</v>
      </c>
    </row>
    <row r="55" spans="1:10" ht="14.4" customHeight="1" x14ac:dyDescent="0.3">
      <c r="A55" s="729" t="s">
        <v>605</v>
      </c>
      <c r="B55" s="730" t="s">
        <v>2560</v>
      </c>
      <c r="C55" s="731">
        <v>87.281890000000004</v>
      </c>
      <c r="D55" s="731">
        <v>125.22652000000004</v>
      </c>
      <c r="E55" s="731"/>
      <c r="F55" s="731">
        <v>131.72701999999998</v>
      </c>
      <c r="G55" s="731">
        <v>93</v>
      </c>
      <c r="H55" s="731">
        <v>38.727019999999982</v>
      </c>
      <c r="I55" s="732">
        <v>1.4164195698924729</v>
      </c>
      <c r="J55" s="733" t="s">
        <v>1</v>
      </c>
    </row>
    <row r="56" spans="1:10" ht="14.4" customHeight="1" x14ac:dyDescent="0.3">
      <c r="A56" s="729" t="s">
        <v>605</v>
      </c>
      <c r="B56" s="730" t="s">
        <v>2561</v>
      </c>
      <c r="C56" s="731">
        <v>7.3112599999999999</v>
      </c>
      <c r="D56" s="731">
        <v>2.3702700000000001</v>
      </c>
      <c r="E56" s="731"/>
      <c r="F56" s="731">
        <v>1.7271800000000002</v>
      </c>
      <c r="G56" s="731">
        <v>1</v>
      </c>
      <c r="H56" s="731">
        <v>0.72718000000000016</v>
      </c>
      <c r="I56" s="732">
        <v>1.7271800000000002</v>
      </c>
      <c r="J56" s="733" t="s">
        <v>1</v>
      </c>
    </row>
    <row r="57" spans="1:10" ht="14.4" customHeight="1" x14ac:dyDescent="0.3">
      <c r="A57" s="729" t="s">
        <v>605</v>
      </c>
      <c r="B57" s="730" t="s">
        <v>2562</v>
      </c>
      <c r="C57" s="731">
        <v>24.3935</v>
      </c>
      <c r="D57" s="731">
        <v>19.234959999999997</v>
      </c>
      <c r="E57" s="731"/>
      <c r="F57" s="731">
        <v>27.293099999999999</v>
      </c>
      <c r="G57" s="731">
        <v>28</v>
      </c>
      <c r="H57" s="731">
        <v>-0.70690000000000097</v>
      </c>
      <c r="I57" s="732">
        <v>0.97475357142857144</v>
      </c>
      <c r="J57" s="733" t="s">
        <v>1</v>
      </c>
    </row>
    <row r="58" spans="1:10" ht="14.4" customHeight="1" x14ac:dyDescent="0.3">
      <c r="A58" s="729" t="s">
        <v>605</v>
      </c>
      <c r="B58" s="730" t="s">
        <v>2563</v>
      </c>
      <c r="C58" s="731">
        <v>0</v>
      </c>
      <c r="D58" s="731">
        <v>0</v>
      </c>
      <c r="E58" s="731"/>
      <c r="F58" s="731">
        <v>0</v>
      </c>
      <c r="G58" s="731">
        <v>1</v>
      </c>
      <c r="H58" s="731">
        <v>-1</v>
      </c>
      <c r="I58" s="732">
        <v>0</v>
      </c>
      <c r="J58" s="733" t="s">
        <v>1</v>
      </c>
    </row>
    <row r="59" spans="1:10" ht="14.4" customHeight="1" x14ac:dyDescent="0.3">
      <c r="A59" s="729" t="s">
        <v>605</v>
      </c>
      <c r="B59" s="730" t="s">
        <v>2564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586</v>
      </c>
      <c r="J59" s="733" t="s">
        <v>1</v>
      </c>
    </row>
    <row r="60" spans="1:10" ht="14.4" customHeight="1" x14ac:dyDescent="0.3">
      <c r="A60" s="729" t="s">
        <v>605</v>
      </c>
      <c r="B60" s="730" t="s">
        <v>2565</v>
      </c>
      <c r="C60" s="731">
        <v>65.352649999999997</v>
      </c>
      <c r="D60" s="731">
        <v>58.69406</v>
      </c>
      <c r="E60" s="731"/>
      <c r="F60" s="731">
        <v>46.969899999999996</v>
      </c>
      <c r="G60" s="731">
        <v>77</v>
      </c>
      <c r="H60" s="731">
        <v>-30.030100000000004</v>
      </c>
      <c r="I60" s="732">
        <v>0.60999870129870126</v>
      </c>
      <c r="J60" s="733" t="s">
        <v>1</v>
      </c>
    </row>
    <row r="61" spans="1:10" ht="14.4" customHeight="1" x14ac:dyDescent="0.3">
      <c r="A61" s="729" t="s">
        <v>605</v>
      </c>
      <c r="B61" s="730" t="s">
        <v>2566</v>
      </c>
      <c r="C61" s="731">
        <v>86.947580000000002</v>
      </c>
      <c r="D61" s="731">
        <v>24.2</v>
      </c>
      <c r="E61" s="731"/>
      <c r="F61" s="731">
        <v>0</v>
      </c>
      <c r="G61" s="731">
        <v>24</v>
      </c>
      <c r="H61" s="731">
        <v>-24</v>
      </c>
      <c r="I61" s="732">
        <v>0</v>
      </c>
      <c r="J61" s="733" t="s">
        <v>1</v>
      </c>
    </row>
    <row r="62" spans="1:10" ht="14.4" customHeight="1" x14ac:dyDescent="0.3">
      <c r="A62" s="729" t="s">
        <v>605</v>
      </c>
      <c r="B62" s="730" t="s">
        <v>2567</v>
      </c>
      <c r="C62" s="731">
        <v>0</v>
      </c>
      <c r="D62" s="731">
        <v>0</v>
      </c>
      <c r="E62" s="731"/>
      <c r="F62" s="731">
        <v>1.1737</v>
      </c>
      <c r="G62" s="731">
        <v>0</v>
      </c>
      <c r="H62" s="731">
        <v>1.1737</v>
      </c>
      <c r="I62" s="732" t="s">
        <v>586</v>
      </c>
      <c r="J62" s="733" t="s">
        <v>1</v>
      </c>
    </row>
    <row r="63" spans="1:10" ht="14.4" customHeight="1" x14ac:dyDescent="0.3">
      <c r="A63" s="729" t="s">
        <v>605</v>
      </c>
      <c r="B63" s="730" t="s">
        <v>607</v>
      </c>
      <c r="C63" s="731">
        <v>540.11482999999998</v>
      </c>
      <c r="D63" s="731">
        <v>571.88867000000005</v>
      </c>
      <c r="E63" s="731"/>
      <c r="F63" s="731">
        <v>540.91906999999992</v>
      </c>
      <c r="G63" s="731">
        <v>577</v>
      </c>
      <c r="H63" s="731">
        <v>-36.08093000000008</v>
      </c>
      <c r="I63" s="732">
        <v>0.93746805892547647</v>
      </c>
      <c r="J63" s="733" t="s">
        <v>600</v>
      </c>
    </row>
    <row r="64" spans="1:10" ht="14.4" customHeight="1" x14ac:dyDescent="0.3">
      <c r="A64" s="729" t="s">
        <v>586</v>
      </c>
      <c r="B64" s="730" t="s">
        <v>586</v>
      </c>
      <c r="C64" s="731" t="s">
        <v>586</v>
      </c>
      <c r="D64" s="731" t="s">
        <v>586</v>
      </c>
      <c r="E64" s="731"/>
      <c r="F64" s="731" t="s">
        <v>586</v>
      </c>
      <c r="G64" s="731" t="s">
        <v>586</v>
      </c>
      <c r="H64" s="731" t="s">
        <v>586</v>
      </c>
      <c r="I64" s="732" t="s">
        <v>586</v>
      </c>
      <c r="J64" s="733" t="s">
        <v>601</v>
      </c>
    </row>
    <row r="65" spans="1:10" ht="14.4" customHeight="1" x14ac:dyDescent="0.3">
      <c r="A65" s="729" t="s">
        <v>584</v>
      </c>
      <c r="B65" s="730" t="s">
        <v>595</v>
      </c>
      <c r="C65" s="731">
        <v>784.21546999999998</v>
      </c>
      <c r="D65" s="731">
        <v>826.77800000000002</v>
      </c>
      <c r="E65" s="731"/>
      <c r="F65" s="731">
        <v>879.68196999999986</v>
      </c>
      <c r="G65" s="731">
        <v>916</v>
      </c>
      <c r="H65" s="731">
        <v>-36.318030000000135</v>
      </c>
      <c r="I65" s="732">
        <v>0.96035149563318767</v>
      </c>
      <c r="J65" s="733" t="s">
        <v>596</v>
      </c>
    </row>
  </sheetData>
  <mergeCells count="3">
    <mergeCell ref="A1:I1"/>
    <mergeCell ref="F3:I3"/>
    <mergeCell ref="C4:D4"/>
  </mergeCells>
  <conditionalFormatting sqref="F22 F66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5">
    <cfRule type="expression" dxfId="32" priority="6">
      <formula>$H23&gt;0</formula>
    </cfRule>
  </conditionalFormatting>
  <conditionalFormatting sqref="A23:A65">
    <cfRule type="expression" dxfId="31" priority="5">
      <formula>AND($J23&lt;&gt;"mezeraKL",$J23&lt;&gt;"")</formula>
    </cfRule>
  </conditionalFormatting>
  <conditionalFormatting sqref="I23:I65">
    <cfRule type="expression" dxfId="30" priority="7">
      <formula>$I23&gt;1</formula>
    </cfRule>
  </conditionalFormatting>
  <conditionalFormatting sqref="B23:B65">
    <cfRule type="expression" dxfId="29" priority="4">
      <formula>OR($J23="NS",$J23="SumaNS",$J23="Účet")</formula>
    </cfRule>
  </conditionalFormatting>
  <conditionalFormatting sqref="A23:D65 F23:I65">
    <cfRule type="expression" dxfId="28" priority="8">
      <formula>AND($J23&lt;&gt;"",$J23&lt;&gt;"mezeraKL")</formula>
    </cfRule>
  </conditionalFormatting>
  <conditionalFormatting sqref="B23:D65 F23:I65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5 F23:I65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3002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8.1352836243003228</v>
      </c>
      <c r="J3" s="203">
        <f>SUBTOTAL(9,J5:J1048576)</f>
        <v>98713</v>
      </c>
      <c r="K3" s="204">
        <f>SUBTOTAL(9,K5:K1048576)</f>
        <v>803058.25240555778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584</v>
      </c>
      <c r="B5" s="825" t="s">
        <v>585</v>
      </c>
      <c r="C5" s="828" t="s">
        <v>597</v>
      </c>
      <c r="D5" s="862" t="s">
        <v>598</v>
      </c>
      <c r="E5" s="828" t="s">
        <v>2568</v>
      </c>
      <c r="F5" s="862" t="s">
        <v>2569</v>
      </c>
      <c r="G5" s="828" t="s">
        <v>2570</v>
      </c>
      <c r="H5" s="828" t="s">
        <v>2571</v>
      </c>
      <c r="I5" s="225">
        <v>0.30250000953674316</v>
      </c>
      <c r="J5" s="225">
        <v>4000</v>
      </c>
      <c r="K5" s="848">
        <v>1205</v>
      </c>
    </row>
    <row r="6" spans="1:11" ht="14.4" customHeight="1" x14ac:dyDescent="0.3">
      <c r="A6" s="831" t="s">
        <v>584</v>
      </c>
      <c r="B6" s="832" t="s">
        <v>585</v>
      </c>
      <c r="C6" s="835" t="s">
        <v>597</v>
      </c>
      <c r="D6" s="863" t="s">
        <v>598</v>
      </c>
      <c r="E6" s="835" t="s">
        <v>2568</v>
      </c>
      <c r="F6" s="863" t="s">
        <v>2569</v>
      </c>
      <c r="G6" s="835" t="s">
        <v>2572</v>
      </c>
      <c r="H6" s="835" t="s">
        <v>2573</v>
      </c>
      <c r="I6" s="849">
        <v>2.8866667747497559</v>
      </c>
      <c r="J6" s="849">
        <v>600</v>
      </c>
      <c r="K6" s="850">
        <v>1730.8500061035156</v>
      </c>
    </row>
    <row r="7" spans="1:11" ht="14.4" customHeight="1" x14ac:dyDescent="0.3">
      <c r="A7" s="831" t="s">
        <v>584</v>
      </c>
      <c r="B7" s="832" t="s">
        <v>585</v>
      </c>
      <c r="C7" s="835" t="s">
        <v>597</v>
      </c>
      <c r="D7" s="863" t="s">
        <v>598</v>
      </c>
      <c r="E7" s="835" t="s">
        <v>2568</v>
      </c>
      <c r="F7" s="863" t="s">
        <v>2569</v>
      </c>
      <c r="G7" s="835" t="s">
        <v>2574</v>
      </c>
      <c r="H7" s="835" t="s">
        <v>2575</v>
      </c>
      <c r="I7" s="849">
        <v>0.87999999523162842</v>
      </c>
      <c r="J7" s="849">
        <v>1100</v>
      </c>
      <c r="K7" s="850">
        <v>968</v>
      </c>
    </row>
    <row r="8" spans="1:11" ht="14.4" customHeight="1" x14ac:dyDescent="0.3">
      <c r="A8" s="831" t="s">
        <v>584</v>
      </c>
      <c r="B8" s="832" t="s">
        <v>585</v>
      </c>
      <c r="C8" s="835" t="s">
        <v>597</v>
      </c>
      <c r="D8" s="863" t="s">
        <v>598</v>
      </c>
      <c r="E8" s="835" t="s">
        <v>2568</v>
      </c>
      <c r="F8" s="863" t="s">
        <v>2569</v>
      </c>
      <c r="G8" s="835" t="s">
        <v>2576</v>
      </c>
      <c r="H8" s="835" t="s">
        <v>2577</v>
      </c>
      <c r="I8" s="849">
        <v>1.1699999570846558</v>
      </c>
      <c r="J8" s="849">
        <v>450</v>
      </c>
      <c r="K8" s="850">
        <v>526.5</v>
      </c>
    </row>
    <row r="9" spans="1:11" ht="14.4" customHeight="1" x14ac:dyDescent="0.3">
      <c r="A9" s="831" t="s">
        <v>584</v>
      </c>
      <c r="B9" s="832" t="s">
        <v>585</v>
      </c>
      <c r="C9" s="835" t="s">
        <v>597</v>
      </c>
      <c r="D9" s="863" t="s">
        <v>598</v>
      </c>
      <c r="E9" s="835" t="s">
        <v>2568</v>
      </c>
      <c r="F9" s="863" t="s">
        <v>2569</v>
      </c>
      <c r="G9" s="835" t="s">
        <v>2578</v>
      </c>
      <c r="H9" s="835" t="s">
        <v>2579</v>
      </c>
      <c r="I9" s="849">
        <v>6.5399999618530273</v>
      </c>
      <c r="J9" s="849">
        <v>150</v>
      </c>
      <c r="K9" s="850">
        <v>981.52996826171875</v>
      </c>
    </row>
    <row r="10" spans="1:11" ht="14.4" customHeight="1" x14ac:dyDescent="0.3">
      <c r="A10" s="831" t="s">
        <v>584</v>
      </c>
      <c r="B10" s="832" t="s">
        <v>585</v>
      </c>
      <c r="C10" s="835" t="s">
        <v>597</v>
      </c>
      <c r="D10" s="863" t="s">
        <v>598</v>
      </c>
      <c r="E10" s="835" t="s">
        <v>2568</v>
      </c>
      <c r="F10" s="863" t="s">
        <v>2569</v>
      </c>
      <c r="G10" s="835" t="s">
        <v>2580</v>
      </c>
      <c r="H10" s="835" t="s">
        <v>2581</v>
      </c>
      <c r="I10" s="849">
        <v>355.35000610351563</v>
      </c>
      <c r="J10" s="849">
        <v>2</v>
      </c>
      <c r="K10" s="850">
        <v>710.70001220703125</v>
      </c>
    </row>
    <row r="11" spans="1:11" ht="14.4" customHeight="1" x14ac:dyDescent="0.3">
      <c r="A11" s="831" t="s">
        <v>584</v>
      </c>
      <c r="B11" s="832" t="s">
        <v>585</v>
      </c>
      <c r="C11" s="835" t="s">
        <v>597</v>
      </c>
      <c r="D11" s="863" t="s">
        <v>598</v>
      </c>
      <c r="E11" s="835" t="s">
        <v>2568</v>
      </c>
      <c r="F11" s="863" t="s">
        <v>2569</v>
      </c>
      <c r="G11" s="835" t="s">
        <v>2582</v>
      </c>
      <c r="H11" s="835" t="s">
        <v>2583</v>
      </c>
      <c r="I11" s="849">
        <v>30.180000305175781</v>
      </c>
      <c r="J11" s="849">
        <v>25</v>
      </c>
      <c r="K11" s="850">
        <v>754.5</v>
      </c>
    </row>
    <row r="12" spans="1:11" ht="14.4" customHeight="1" x14ac:dyDescent="0.3">
      <c r="A12" s="831" t="s">
        <v>584</v>
      </c>
      <c r="B12" s="832" t="s">
        <v>585</v>
      </c>
      <c r="C12" s="835" t="s">
        <v>597</v>
      </c>
      <c r="D12" s="863" t="s">
        <v>598</v>
      </c>
      <c r="E12" s="835" t="s">
        <v>2568</v>
      </c>
      <c r="F12" s="863" t="s">
        <v>2569</v>
      </c>
      <c r="G12" s="835" t="s">
        <v>2584</v>
      </c>
      <c r="H12" s="835" t="s">
        <v>2585</v>
      </c>
      <c r="I12" s="849">
        <v>4.7899999618530273</v>
      </c>
      <c r="J12" s="849">
        <v>36</v>
      </c>
      <c r="K12" s="850">
        <v>172.44000244140625</v>
      </c>
    </row>
    <row r="13" spans="1:11" ht="14.4" customHeight="1" x14ac:dyDescent="0.3">
      <c r="A13" s="831" t="s">
        <v>584</v>
      </c>
      <c r="B13" s="832" t="s">
        <v>585</v>
      </c>
      <c r="C13" s="835" t="s">
        <v>597</v>
      </c>
      <c r="D13" s="863" t="s">
        <v>598</v>
      </c>
      <c r="E13" s="835" t="s">
        <v>2568</v>
      </c>
      <c r="F13" s="863" t="s">
        <v>2569</v>
      </c>
      <c r="G13" s="835" t="s">
        <v>2586</v>
      </c>
      <c r="H13" s="835" t="s">
        <v>2587</v>
      </c>
      <c r="I13" s="849">
        <v>14.119999885559082</v>
      </c>
      <c r="J13" s="849">
        <v>50</v>
      </c>
      <c r="K13" s="850">
        <v>706</v>
      </c>
    </row>
    <row r="14" spans="1:11" ht="14.4" customHeight="1" x14ac:dyDescent="0.3">
      <c r="A14" s="831" t="s">
        <v>584</v>
      </c>
      <c r="B14" s="832" t="s">
        <v>585</v>
      </c>
      <c r="C14" s="835" t="s">
        <v>597</v>
      </c>
      <c r="D14" s="863" t="s">
        <v>598</v>
      </c>
      <c r="E14" s="835" t="s">
        <v>2568</v>
      </c>
      <c r="F14" s="863" t="s">
        <v>2569</v>
      </c>
      <c r="G14" s="835" t="s">
        <v>2588</v>
      </c>
      <c r="H14" s="835" t="s">
        <v>2589</v>
      </c>
      <c r="I14" s="849">
        <v>1.3799999952316284</v>
      </c>
      <c r="J14" s="849">
        <v>300</v>
      </c>
      <c r="K14" s="850">
        <v>414</v>
      </c>
    </row>
    <row r="15" spans="1:11" ht="14.4" customHeight="1" x14ac:dyDescent="0.3">
      <c r="A15" s="831" t="s">
        <v>584</v>
      </c>
      <c r="B15" s="832" t="s">
        <v>585</v>
      </c>
      <c r="C15" s="835" t="s">
        <v>597</v>
      </c>
      <c r="D15" s="863" t="s">
        <v>598</v>
      </c>
      <c r="E15" s="835" t="s">
        <v>2568</v>
      </c>
      <c r="F15" s="863" t="s">
        <v>2569</v>
      </c>
      <c r="G15" s="835" t="s">
        <v>2590</v>
      </c>
      <c r="H15" s="835" t="s">
        <v>2591</v>
      </c>
      <c r="I15" s="849">
        <v>18.963332494099934</v>
      </c>
      <c r="J15" s="849">
        <v>84</v>
      </c>
      <c r="K15" s="850">
        <v>1592.8899383544922</v>
      </c>
    </row>
    <row r="16" spans="1:11" ht="14.4" customHeight="1" x14ac:dyDescent="0.3">
      <c r="A16" s="831" t="s">
        <v>584</v>
      </c>
      <c r="B16" s="832" t="s">
        <v>585</v>
      </c>
      <c r="C16" s="835" t="s">
        <v>597</v>
      </c>
      <c r="D16" s="863" t="s">
        <v>598</v>
      </c>
      <c r="E16" s="835" t="s">
        <v>2568</v>
      </c>
      <c r="F16" s="863" t="s">
        <v>2569</v>
      </c>
      <c r="G16" s="835" t="s">
        <v>2592</v>
      </c>
      <c r="H16" s="835" t="s">
        <v>2593</v>
      </c>
      <c r="I16" s="849">
        <v>10.525000095367432</v>
      </c>
      <c r="J16" s="849">
        <v>90</v>
      </c>
      <c r="K16" s="850">
        <v>947.30000305175781</v>
      </c>
    </row>
    <row r="17" spans="1:11" ht="14.4" customHeight="1" x14ac:dyDescent="0.3">
      <c r="A17" s="831" t="s">
        <v>584</v>
      </c>
      <c r="B17" s="832" t="s">
        <v>585</v>
      </c>
      <c r="C17" s="835" t="s">
        <v>597</v>
      </c>
      <c r="D17" s="863" t="s">
        <v>598</v>
      </c>
      <c r="E17" s="835" t="s">
        <v>2568</v>
      </c>
      <c r="F17" s="863" t="s">
        <v>2569</v>
      </c>
      <c r="G17" s="835" t="s">
        <v>2594</v>
      </c>
      <c r="H17" s="835" t="s">
        <v>2595</v>
      </c>
      <c r="I17" s="849">
        <v>2.869999885559082</v>
      </c>
      <c r="J17" s="849">
        <v>0</v>
      </c>
      <c r="K17" s="850">
        <v>4.9999237060546875E-2</v>
      </c>
    </row>
    <row r="18" spans="1:11" ht="14.4" customHeight="1" x14ac:dyDescent="0.3">
      <c r="A18" s="831" t="s">
        <v>584</v>
      </c>
      <c r="B18" s="832" t="s">
        <v>585</v>
      </c>
      <c r="C18" s="835" t="s">
        <v>597</v>
      </c>
      <c r="D18" s="863" t="s">
        <v>598</v>
      </c>
      <c r="E18" s="835" t="s">
        <v>2568</v>
      </c>
      <c r="F18" s="863" t="s">
        <v>2569</v>
      </c>
      <c r="G18" s="835" t="s">
        <v>2596</v>
      </c>
      <c r="H18" s="835" t="s">
        <v>2597</v>
      </c>
      <c r="I18" s="849">
        <v>15.640000343322754</v>
      </c>
      <c r="J18" s="849">
        <v>10</v>
      </c>
      <c r="K18" s="850">
        <v>156.39999389648438</v>
      </c>
    </row>
    <row r="19" spans="1:11" ht="14.4" customHeight="1" x14ac:dyDescent="0.3">
      <c r="A19" s="831" t="s">
        <v>584</v>
      </c>
      <c r="B19" s="832" t="s">
        <v>585</v>
      </c>
      <c r="C19" s="835" t="s">
        <v>597</v>
      </c>
      <c r="D19" s="863" t="s">
        <v>598</v>
      </c>
      <c r="E19" s="835" t="s">
        <v>2568</v>
      </c>
      <c r="F19" s="863" t="s">
        <v>2569</v>
      </c>
      <c r="G19" s="835" t="s">
        <v>2598</v>
      </c>
      <c r="H19" s="835" t="s">
        <v>2599</v>
      </c>
      <c r="I19" s="849">
        <v>12.649999618530273</v>
      </c>
      <c r="J19" s="849">
        <v>60</v>
      </c>
      <c r="K19" s="850">
        <v>759</v>
      </c>
    </row>
    <row r="20" spans="1:11" ht="14.4" customHeight="1" x14ac:dyDescent="0.3">
      <c r="A20" s="831" t="s">
        <v>584</v>
      </c>
      <c r="B20" s="832" t="s">
        <v>585</v>
      </c>
      <c r="C20" s="835" t="s">
        <v>597</v>
      </c>
      <c r="D20" s="863" t="s">
        <v>598</v>
      </c>
      <c r="E20" s="835" t="s">
        <v>2568</v>
      </c>
      <c r="F20" s="863" t="s">
        <v>2569</v>
      </c>
      <c r="G20" s="835" t="s">
        <v>2600</v>
      </c>
      <c r="H20" s="835" t="s">
        <v>2601</v>
      </c>
      <c r="I20" s="849">
        <v>23</v>
      </c>
      <c r="J20" s="849">
        <v>500</v>
      </c>
      <c r="K20" s="850">
        <v>11500</v>
      </c>
    </row>
    <row r="21" spans="1:11" ht="14.4" customHeight="1" x14ac:dyDescent="0.3">
      <c r="A21" s="831" t="s">
        <v>584</v>
      </c>
      <c r="B21" s="832" t="s">
        <v>585</v>
      </c>
      <c r="C21" s="835" t="s">
        <v>597</v>
      </c>
      <c r="D21" s="863" t="s">
        <v>598</v>
      </c>
      <c r="E21" s="835" t="s">
        <v>2568</v>
      </c>
      <c r="F21" s="863" t="s">
        <v>2569</v>
      </c>
      <c r="G21" s="835" t="s">
        <v>2602</v>
      </c>
      <c r="H21" s="835" t="s">
        <v>2603</v>
      </c>
      <c r="I21" s="849">
        <v>1.5900000333786011</v>
      </c>
      <c r="J21" s="849">
        <v>1650</v>
      </c>
      <c r="K21" s="850">
        <v>2624</v>
      </c>
    </row>
    <row r="22" spans="1:11" ht="14.4" customHeight="1" x14ac:dyDescent="0.3">
      <c r="A22" s="831" t="s">
        <v>584</v>
      </c>
      <c r="B22" s="832" t="s">
        <v>585</v>
      </c>
      <c r="C22" s="835" t="s">
        <v>597</v>
      </c>
      <c r="D22" s="863" t="s">
        <v>598</v>
      </c>
      <c r="E22" s="835" t="s">
        <v>2568</v>
      </c>
      <c r="F22" s="863" t="s">
        <v>2569</v>
      </c>
      <c r="G22" s="835" t="s">
        <v>2604</v>
      </c>
      <c r="H22" s="835" t="s">
        <v>2605</v>
      </c>
      <c r="I22" s="849">
        <v>22.770000457763672</v>
      </c>
      <c r="J22" s="849">
        <v>5</v>
      </c>
      <c r="K22" s="850">
        <v>113.84999847412109</v>
      </c>
    </row>
    <row r="23" spans="1:11" ht="14.4" customHeight="1" x14ac:dyDescent="0.3">
      <c r="A23" s="831" t="s">
        <v>584</v>
      </c>
      <c r="B23" s="832" t="s">
        <v>585</v>
      </c>
      <c r="C23" s="835" t="s">
        <v>597</v>
      </c>
      <c r="D23" s="863" t="s">
        <v>598</v>
      </c>
      <c r="E23" s="835" t="s">
        <v>2568</v>
      </c>
      <c r="F23" s="863" t="s">
        <v>2569</v>
      </c>
      <c r="G23" s="835" t="s">
        <v>2606</v>
      </c>
      <c r="H23" s="835" t="s">
        <v>2607</v>
      </c>
      <c r="I23" s="849">
        <v>3.5999999046325684</v>
      </c>
      <c r="J23" s="849">
        <v>300</v>
      </c>
      <c r="K23" s="850">
        <v>1079.8499755859375</v>
      </c>
    </row>
    <row r="24" spans="1:11" ht="14.4" customHeight="1" x14ac:dyDescent="0.3">
      <c r="A24" s="831" t="s">
        <v>584</v>
      </c>
      <c r="B24" s="832" t="s">
        <v>585</v>
      </c>
      <c r="C24" s="835" t="s">
        <v>597</v>
      </c>
      <c r="D24" s="863" t="s">
        <v>598</v>
      </c>
      <c r="E24" s="835" t="s">
        <v>2568</v>
      </c>
      <c r="F24" s="863" t="s">
        <v>2569</v>
      </c>
      <c r="G24" s="835" t="s">
        <v>2608</v>
      </c>
      <c r="H24" s="835" t="s">
        <v>2609</v>
      </c>
      <c r="I24" s="849">
        <v>30.329999923706055</v>
      </c>
      <c r="J24" s="849">
        <v>5</v>
      </c>
      <c r="K24" s="850">
        <v>151.64999389648438</v>
      </c>
    </row>
    <row r="25" spans="1:11" ht="14.4" customHeight="1" x14ac:dyDescent="0.3">
      <c r="A25" s="831" t="s">
        <v>584</v>
      </c>
      <c r="B25" s="832" t="s">
        <v>585</v>
      </c>
      <c r="C25" s="835" t="s">
        <v>597</v>
      </c>
      <c r="D25" s="863" t="s">
        <v>598</v>
      </c>
      <c r="E25" s="835" t="s">
        <v>2568</v>
      </c>
      <c r="F25" s="863" t="s">
        <v>2569</v>
      </c>
      <c r="G25" s="835" t="s">
        <v>2610</v>
      </c>
      <c r="H25" s="835" t="s">
        <v>2611</v>
      </c>
      <c r="I25" s="849">
        <v>28.982499599456787</v>
      </c>
      <c r="J25" s="849">
        <v>168</v>
      </c>
      <c r="K25" s="850">
        <v>4850.880126953125</v>
      </c>
    </row>
    <row r="26" spans="1:11" ht="14.4" customHeight="1" x14ac:dyDescent="0.3">
      <c r="A26" s="831" t="s">
        <v>584</v>
      </c>
      <c r="B26" s="832" t="s">
        <v>585</v>
      </c>
      <c r="C26" s="835" t="s">
        <v>597</v>
      </c>
      <c r="D26" s="863" t="s">
        <v>598</v>
      </c>
      <c r="E26" s="835" t="s">
        <v>2568</v>
      </c>
      <c r="F26" s="863" t="s">
        <v>2569</v>
      </c>
      <c r="G26" s="835" t="s">
        <v>2612</v>
      </c>
      <c r="H26" s="835" t="s">
        <v>2613</v>
      </c>
      <c r="I26" s="849">
        <v>109.25</v>
      </c>
      <c r="J26" s="849">
        <v>1</v>
      </c>
      <c r="K26" s="850">
        <v>109.25</v>
      </c>
    </row>
    <row r="27" spans="1:11" ht="14.4" customHeight="1" x14ac:dyDescent="0.3">
      <c r="A27" s="831" t="s">
        <v>584</v>
      </c>
      <c r="B27" s="832" t="s">
        <v>585</v>
      </c>
      <c r="C27" s="835" t="s">
        <v>597</v>
      </c>
      <c r="D27" s="863" t="s">
        <v>598</v>
      </c>
      <c r="E27" s="835" t="s">
        <v>2614</v>
      </c>
      <c r="F27" s="863" t="s">
        <v>2615</v>
      </c>
      <c r="G27" s="835" t="s">
        <v>2616</v>
      </c>
      <c r="H27" s="835" t="s">
        <v>2617</v>
      </c>
      <c r="I27" s="849">
        <v>650.33001708984375</v>
      </c>
      <c r="J27" s="849">
        <v>1</v>
      </c>
      <c r="K27" s="850">
        <v>650.33001708984375</v>
      </c>
    </row>
    <row r="28" spans="1:11" ht="14.4" customHeight="1" x14ac:dyDescent="0.3">
      <c r="A28" s="831" t="s">
        <v>584</v>
      </c>
      <c r="B28" s="832" t="s">
        <v>585</v>
      </c>
      <c r="C28" s="835" t="s">
        <v>597</v>
      </c>
      <c r="D28" s="863" t="s">
        <v>598</v>
      </c>
      <c r="E28" s="835" t="s">
        <v>2614</v>
      </c>
      <c r="F28" s="863" t="s">
        <v>2615</v>
      </c>
      <c r="G28" s="835" t="s">
        <v>2618</v>
      </c>
      <c r="H28" s="835" t="s">
        <v>2619</v>
      </c>
      <c r="I28" s="849">
        <v>2.3599998950958252</v>
      </c>
      <c r="J28" s="849">
        <v>300</v>
      </c>
      <c r="K28" s="850">
        <v>708</v>
      </c>
    </row>
    <row r="29" spans="1:11" ht="14.4" customHeight="1" x14ac:dyDescent="0.3">
      <c r="A29" s="831" t="s">
        <v>584</v>
      </c>
      <c r="B29" s="832" t="s">
        <v>585</v>
      </c>
      <c r="C29" s="835" t="s">
        <v>597</v>
      </c>
      <c r="D29" s="863" t="s">
        <v>598</v>
      </c>
      <c r="E29" s="835" t="s">
        <v>2614</v>
      </c>
      <c r="F29" s="863" t="s">
        <v>2615</v>
      </c>
      <c r="G29" s="835" t="s">
        <v>2620</v>
      </c>
      <c r="H29" s="835" t="s">
        <v>2621</v>
      </c>
      <c r="I29" s="849">
        <v>4.820000171661377</v>
      </c>
      <c r="J29" s="849">
        <v>250</v>
      </c>
      <c r="K29" s="850">
        <v>1205</v>
      </c>
    </row>
    <row r="30" spans="1:11" ht="14.4" customHeight="1" x14ac:dyDescent="0.3">
      <c r="A30" s="831" t="s">
        <v>584</v>
      </c>
      <c r="B30" s="832" t="s">
        <v>585</v>
      </c>
      <c r="C30" s="835" t="s">
        <v>597</v>
      </c>
      <c r="D30" s="863" t="s">
        <v>598</v>
      </c>
      <c r="E30" s="835" t="s">
        <v>2614</v>
      </c>
      <c r="F30" s="863" t="s">
        <v>2615</v>
      </c>
      <c r="G30" s="835" t="s">
        <v>2622</v>
      </c>
      <c r="H30" s="835" t="s">
        <v>2623</v>
      </c>
      <c r="I30" s="849">
        <v>9.9999997764825821E-3</v>
      </c>
      <c r="J30" s="849">
        <v>600</v>
      </c>
      <c r="K30" s="850">
        <v>6</v>
      </c>
    </row>
    <row r="31" spans="1:11" ht="14.4" customHeight="1" x14ac:dyDescent="0.3">
      <c r="A31" s="831" t="s">
        <v>584</v>
      </c>
      <c r="B31" s="832" t="s">
        <v>585</v>
      </c>
      <c r="C31" s="835" t="s">
        <v>597</v>
      </c>
      <c r="D31" s="863" t="s">
        <v>598</v>
      </c>
      <c r="E31" s="835" t="s">
        <v>2614</v>
      </c>
      <c r="F31" s="863" t="s">
        <v>2615</v>
      </c>
      <c r="G31" s="835" t="s">
        <v>2624</v>
      </c>
      <c r="H31" s="835" t="s">
        <v>2625</v>
      </c>
      <c r="I31" s="849">
        <v>699.3800048828125</v>
      </c>
      <c r="J31" s="849">
        <v>1</v>
      </c>
      <c r="K31" s="850">
        <v>699.3800048828125</v>
      </c>
    </row>
    <row r="32" spans="1:11" ht="14.4" customHeight="1" x14ac:dyDescent="0.3">
      <c r="A32" s="831" t="s">
        <v>584</v>
      </c>
      <c r="B32" s="832" t="s">
        <v>585</v>
      </c>
      <c r="C32" s="835" t="s">
        <v>597</v>
      </c>
      <c r="D32" s="863" t="s">
        <v>598</v>
      </c>
      <c r="E32" s="835" t="s">
        <v>2614</v>
      </c>
      <c r="F32" s="863" t="s">
        <v>2615</v>
      </c>
      <c r="G32" s="835" t="s">
        <v>2626</v>
      </c>
      <c r="H32" s="835" t="s">
        <v>2627</v>
      </c>
      <c r="I32" s="849">
        <v>11.143333435058594</v>
      </c>
      <c r="J32" s="849">
        <v>200</v>
      </c>
      <c r="K32" s="850">
        <v>2228.5</v>
      </c>
    </row>
    <row r="33" spans="1:11" ht="14.4" customHeight="1" x14ac:dyDescent="0.3">
      <c r="A33" s="831" t="s">
        <v>584</v>
      </c>
      <c r="B33" s="832" t="s">
        <v>585</v>
      </c>
      <c r="C33" s="835" t="s">
        <v>597</v>
      </c>
      <c r="D33" s="863" t="s">
        <v>598</v>
      </c>
      <c r="E33" s="835" t="s">
        <v>2614</v>
      </c>
      <c r="F33" s="863" t="s">
        <v>2615</v>
      </c>
      <c r="G33" s="835" t="s">
        <v>2628</v>
      </c>
      <c r="H33" s="835" t="s">
        <v>2629</v>
      </c>
      <c r="I33" s="849">
        <v>5.440000057220459</v>
      </c>
      <c r="J33" s="849">
        <v>60</v>
      </c>
      <c r="K33" s="850">
        <v>326.39999389648438</v>
      </c>
    </row>
    <row r="34" spans="1:11" ht="14.4" customHeight="1" x14ac:dyDescent="0.3">
      <c r="A34" s="831" t="s">
        <v>584</v>
      </c>
      <c r="B34" s="832" t="s">
        <v>585</v>
      </c>
      <c r="C34" s="835" t="s">
        <v>597</v>
      </c>
      <c r="D34" s="863" t="s">
        <v>598</v>
      </c>
      <c r="E34" s="835" t="s">
        <v>2614</v>
      </c>
      <c r="F34" s="863" t="s">
        <v>2615</v>
      </c>
      <c r="G34" s="835" t="s">
        <v>2630</v>
      </c>
      <c r="H34" s="835" t="s">
        <v>2631</v>
      </c>
      <c r="I34" s="849">
        <v>5.4466665585835772</v>
      </c>
      <c r="J34" s="849">
        <v>1</v>
      </c>
      <c r="K34" s="850">
        <v>5.4499969482421875</v>
      </c>
    </row>
    <row r="35" spans="1:11" ht="14.4" customHeight="1" x14ac:dyDescent="0.3">
      <c r="A35" s="831" t="s">
        <v>584</v>
      </c>
      <c r="B35" s="832" t="s">
        <v>585</v>
      </c>
      <c r="C35" s="835" t="s">
        <v>597</v>
      </c>
      <c r="D35" s="863" t="s">
        <v>598</v>
      </c>
      <c r="E35" s="835" t="s">
        <v>2614</v>
      </c>
      <c r="F35" s="863" t="s">
        <v>2615</v>
      </c>
      <c r="G35" s="835" t="s">
        <v>2632</v>
      </c>
      <c r="H35" s="835" t="s">
        <v>2633</v>
      </c>
      <c r="I35" s="849">
        <v>3.3875001072883606</v>
      </c>
      <c r="J35" s="849">
        <v>420</v>
      </c>
      <c r="K35" s="850">
        <v>1423.4000091552734</v>
      </c>
    </row>
    <row r="36" spans="1:11" ht="14.4" customHeight="1" x14ac:dyDescent="0.3">
      <c r="A36" s="831" t="s">
        <v>584</v>
      </c>
      <c r="B36" s="832" t="s">
        <v>585</v>
      </c>
      <c r="C36" s="835" t="s">
        <v>597</v>
      </c>
      <c r="D36" s="863" t="s">
        <v>598</v>
      </c>
      <c r="E36" s="835" t="s">
        <v>2614</v>
      </c>
      <c r="F36" s="863" t="s">
        <v>2615</v>
      </c>
      <c r="G36" s="835" t="s">
        <v>2634</v>
      </c>
      <c r="H36" s="835" t="s">
        <v>2635</v>
      </c>
      <c r="I36" s="849">
        <v>3.380000114440918</v>
      </c>
      <c r="J36" s="849">
        <v>20</v>
      </c>
      <c r="K36" s="850">
        <v>67.599998474121094</v>
      </c>
    </row>
    <row r="37" spans="1:11" ht="14.4" customHeight="1" x14ac:dyDescent="0.3">
      <c r="A37" s="831" t="s">
        <v>584</v>
      </c>
      <c r="B37" s="832" t="s">
        <v>585</v>
      </c>
      <c r="C37" s="835" t="s">
        <v>597</v>
      </c>
      <c r="D37" s="863" t="s">
        <v>598</v>
      </c>
      <c r="E37" s="835" t="s">
        <v>2614</v>
      </c>
      <c r="F37" s="863" t="s">
        <v>2615</v>
      </c>
      <c r="G37" s="835" t="s">
        <v>2636</v>
      </c>
      <c r="H37" s="835" t="s">
        <v>2637</v>
      </c>
      <c r="I37" s="849">
        <v>17.979999542236328</v>
      </c>
      <c r="J37" s="849">
        <v>310</v>
      </c>
      <c r="K37" s="850">
        <v>5573.800048828125</v>
      </c>
    </row>
    <row r="38" spans="1:11" ht="14.4" customHeight="1" x14ac:dyDescent="0.3">
      <c r="A38" s="831" t="s">
        <v>584</v>
      </c>
      <c r="B38" s="832" t="s">
        <v>585</v>
      </c>
      <c r="C38" s="835" t="s">
        <v>597</v>
      </c>
      <c r="D38" s="863" t="s">
        <v>598</v>
      </c>
      <c r="E38" s="835" t="s">
        <v>2614</v>
      </c>
      <c r="F38" s="863" t="s">
        <v>2615</v>
      </c>
      <c r="G38" s="835" t="s">
        <v>2638</v>
      </c>
      <c r="H38" s="835" t="s">
        <v>2639</v>
      </c>
      <c r="I38" s="849">
        <v>17.979999542236328</v>
      </c>
      <c r="J38" s="849">
        <v>50</v>
      </c>
      <c r="K38" s="850">
        <v>899</v>
      </c>
    </row>
    <row r="39" spans="1:11" ht="14.4" customHeight="1" x14ac:dyDescent="0.3">
      <c r="A39" s="831" t="s">
        <v>584</v>
      </c>
      <c r="B39" s="832" t="s">
        <v>585</v>
      </c>
      <c r="C39" s="835" t="s">
        <v>597</v>
      </c>
      <c r="D39" s="863" t="s">
        <v>598</v>
      </c>
      <c r="E39" s="835" t="s">
        <v>2614</v>
      </c>
      <c r="F39" s="863" t="s">
        <v>2615</v>
      </c>
      <c r="G39" s="835" t="s">
        <v>2640</v>
      </c>
      <c r="H39" s="835" t="s">
        <v>2641</v>
      </c>
      <c r="I39" s="849">
        <v>9.4999996821085606</v>
      </c>
      <c r="J39" s="849">
        <v>400</v>
      </c>
      <c r="K39" s="850">
        <v>3806.6000366210938</v>
      </c>
    </row>
    <row r="40" spans="1:11" ht="14.4" customHeight="1" x14ac:dyDescent="0.3">
      <c r="A40" s="831" t="s">
        <v>584</v>
      </c>
      <c r="B40" s="832" t="s">
        <v>585</v>
      </c>
      <c r="C40" s="835" t="s">
        <v>597</v>
      </c>
      <c r="D40" s="863" t="s">
        <v>598</v>
      </c>
      <c r="E40" s="835" t="s">
        <v>2614</v>
      </c>
      <c r="F40" s="863" t="s">
        <v>2615</v>
      </c>
      <c r="G40" s="835" t="s">
        <v>2642</v>
      </c>
      <c r="H40" s="835" t="s">
        <v>2643</v>
      </c>
      <c r="I40" s="849">
        <v>33.650001525878906</v>
      </c>
      <c r="J40" s="849">
        <v>400</v>
      </c>
      <c r="K40" s="850">
        <v>13460.0400390625</v>
      </c>
    </row>
    <row r="41" spans="1:11" ht="14.4" customHeight="1" x14ac:dyDescent="0.3">
      <c r="A41" s="831" t="s">
        <v>584</v>
      </c>
      <c r="B41" s="832" t="s">
        <v>585</v>
      </c>
      <c r="C41" s="835" t="s">
        <v>597</v>
      </c>
      <c r="D41" s="863" t="s">
        <v>598</v>
      </c>
      <c r="E41" s="835" t="s">
        <v>2614</v>
      </c>
      <c r="F41" s="863" t="s">
        <v>2615</v>
      </c>
      <c r="G41" s="835" t="s">
        <v>2644</v>
      </c>
      <c r="H41" s="835" t="s">
        <v>2645</v>
      </c>
      <c r="I41" s="849">
        <v>2.4600000381469727</v>
      </c>
      <c r="J41" s="849">
        <v>300</v>
      </c>
      <c r="K41" s="850">
        <v>738.30001831054688</v>
      </c>
    </row>
    <row r="42" spans="1:11" ht="14.4" customHeight="1" x14ac:dyDescent="0.3">
      <c r="A42" s="831" t="s">
        <v>584</v>
      </c>
      <c r="B42" s="832" t="s">
        <v>585</v>
      </c>
      <c r="C42" s="835" t="s">
        <v>597</v>
      </c>
      <c r="D42" s="863" t="s">
        <v>598</v>
      </c>
      <c r="E42" s="835" t="s">
        <v>2614</v>
      </c>
      <c r="F42" s="863" t="s">
        <v>2615</v>
      </c>
      <c r="G42" s="835" t="s">
        <v>2646</v>
      </c>
      <c r="H42" s="835" t="s">
        <v>2647</v>
      </c>
      <c r="I42" s="849">
        <v>0.25</v>
      </c>
      <c r="J42" s="849">
        <v>1000</v>
      </c>
      <c r="K42" s="850">
        <v>250</v>
      </c>
    </row>
    <row r="43" spans="1:11" ht="14.4" customHeight="1" x14ac:dyDescent="0.3">
      <c r="A43" s="831" t="s">
        <v>584</v>
      </c>
      <c r="B43" s="832" t="s">
        <v>585</v>
      </c>
      <c r="C43" s="835" t="s">
        <v>597</v>
      </c>
      <c r="D43" s="863" t="s">
        <v>598</v>
      </c>
      <c r="E43" s="835" t="s">
        <v>2614</v>
      </c>
      <c r="F43" s="863" t="s">
        <v>2615</v>
      </c>
      <c r="G43" s="835" t="s">
        <v>2648</v>
      </c>
      <c r="H43" s="835" t="s">
        <v>2649</v>
      </c>
      <c r="I43" s="849">
        <v>11.734999656677246</v>
      </c>
      <c r="J43" s="849">
        <v>60</v>
      </c>
      <c r="K43" s="850">
        <v>704.10000610351563</v>
      </c>
    </row>
    <row r="44" spans="1:11" ht="14.4" customHeight="1" x14ac:dyDescent="0.3">
      <c r="A44" s="831" t="s">
        <v>584</v>
      </c>
      <c r="B44" s="832" t="s">
        <v>585</v>
      </c>
      <c r="C44" s="835" t="s">
        <v>597</v>
      </c>
      <c r="D44" s="863" t="s">
        <v>598</v>
      </c>
      <c r="E44" s="835" t="s">
        <v>2614</v>
      </c>
      <c r="F44" s="863" t="s">
        <v>2615</v>
      </c>
      <c r="G44" s="835" t="s">
        <v>2648</v>
      </c>
      <c r="H44" s="835" t="s">
        <v>2650</v>
      </c>
      <c r="I44" s="849">
        <v>11.739999771118164</v>
      </c>
      <c r="J44" s="849">
        <v>30</v>
      </c>
      <c r="K44" s="850">
        <v>352.20001220703125</v>
      </c>
    </row>
    <row r="45" spans="1:11" ht="14.4" customHeight="1" x14ac:dyDescent="0.3">
      <c r="A45" s="831" t="s">
        <v>584</v>
      </c>
      <c r="B45" s="832" t="s">
        <v>585</v>
      </c>
      <c r="C45" s="835" t="s">
        <v>597</v>
      </c>
      <c r="D45" s="863" t="s">
        <v>598</v>
      </c>
      <c r="E45" s="835" t="s">
        <v>2614</v>
      </c>
      <c r="F45" s="863" t="s">
        <v>2615</v>
      </c>
      <c r="G45" s="835" t="s">
        <v>2651</v>
      </c>
      <c r="H45" s="835" t="s">
        <v>2652</v>
      </c>
      <c r="I45" s="849">
        <v>56.869998931884766</v>
      </c>
      <c r="J45" s="849">
        <v>30</v>
      </c>
      <c r="K45" s="850">
        <v>1706.0999755859375</v>
      </c>
    </row>
    <row r="46" spans="1:11" ht="14.4" customHeight="1" x14ac:dyDescent="0.3">
      <c r="A46" s="831" t="s">
        <v>584</v>
      </c>
      <c r="B46" s="832" t="s">
        <v>585</v>
      </c>
      <c r="C46" s="835" t="s">
        <v>597</v>
      </c>
      <c r="D46" s="863" t="s">
        <v>598</v>
      </c>
      <c r="E46" s="835" t="s">
        <v>2614</v>
      </c>
      <c r="F46" s="863" t="s">
        <v>2615</v>
      </c>
      <c r="G46" s="835" t="s">
        <v>2653</v>
      </c>
      <c r="H46" s="835" t="s">
        <v>2654</v>
      </c>
      <c r="I46" s="849">
        <v>9.1999998092651367</v>
      </c>
      <c r="J46" s="849">
        <v>200</v>
      </c>
      <c r="K46" s="850">
        <v>1840</v>
      </c>
    </row>
    <row r="47" spans="1:11" ht="14.4" customHeight="1" x14ac:dyDescent="0.3">
      <c r="A47" s="831" t="s">
        <v>584</v>
      </c>
      <c r="B47" s="832" t="s">
        <v>585</v>
      </c>
      <c r="C47" s="835" t="s">
        <v>597</v>
      </c>
      <c r="D47" s="863" t="s">
        <v>598</v>
      </c>
      <c r="E47" s="835" t="s">
        <v>2614</v>
      </c>
      <c r="F47" s="863" t="s">
        <v>2615</v>
      </c>
      <c r="G47" s="835" t="s">
        <v>2655</v>
      </c>
      <c r="H47" s="835" t="s">
        <v>2656</v>
      </c>
      <c r="I47" s="849">
        <v>6.1700000762939453</v>
      </c>
      <c r="J47" s="849">
        <v>50</v>
      </c>
      <c r="K47" s="850">
        <v>308.5</v>
      </c>
    </row>
    <row r="48" spans="1:11" ht="14.4" customHeight="1" x14ac:dyDescent="0.3">
      <c r="A48" s="831" t="s">
        <v>584</v>
      </c>
      <c r="B48" s="832" t="s">
        <v>585</v>
      </c>
      <c r="C48" s="835" t="s">
        <v>597</v>
      </c>
      <c r="D48" s="863" t="s">
        <v>598</v>
      </c>
      <c r="E48" s="835" t="s">
        <v>2614</v>
      </c>
      <c r="F48" s="863" t="s">
        <v>2615</v>
      </c>
      <c r="G48" s="835" t="s">
        <v>2657</v>
      </c>
      <c r="H48" s="835" t="s">
        <v>2658</v>
      </c>
      <c r="I48" s="849">
        <v>9.6800003051757813</v>
      </c>
      <c r="J48" s="849">
        <v>10</v>
      </c>
      <c r="K48" s="850">
        <v>96.800003051757813</v>
      </c>
    </row>
    <row r="49" spans="1:11" ht="14.4" customHeight="1" x14ac:dyDescent="0.3">
      <c r="A49" s="831" t="s">
        <v>584</v>
      </c>
      <c r="B49" s="832" t="s">
        <v>585</v>
      </c>
      <c r="C49" s="835" t="s">
        <v>597</v>
      </c>
      <c r="D49" s="863" t="s">
        <v>598</v>
      </c>
      <c r="E49" s="835" t="s">
        <v>2614</v>
      </c>
      <c r="F49" s="863" t="s">
        <v>2615</v>
      </c>
      <c r="G49" s="835" t="s">
        <v>2659</v>
      </c>
      <c r="H49" s="835" t="s">
        <v>2660</v>
      </c>
      <c r="I49" s="849">
        <v>1.0900000333786011</v>
      </c>
      <c r="J49" s="849">
        <v>3400</v>
      </c>
      <c r="K49" s="850">
        <v>3706</v>
      </c>
    </row>
    <row r="50" spans="1:11" ht="14.4" customHeight="1" x14ac:dyDescent="0.3">
      <c r="A50" s="831" t="s">
        <v>584</v>
      </c>
      <c r="B50" s="832" t="s">
        <v>585</v>
      </c>
      <c r="C50" s="835" t="s">
        <v>597</v>
      </c>
      <c r="D50" s="863" t="s">
        <v>598</v>
      </c>
      <c r="E50" s="835" t="s">
        <v>2614</v>
      </c>
      <c r="F50" s="863" t="s">
        <v>2615</v>
      </c>
      <c r="G50" s="835" t="s">
        <v>2661</v>
      </c>
      <c r="H50" s="835" t="s">
        <v>2662</v>
      </c>
      <c r="I50" s="849">
        <v>0.47499999403953552</v>
      </c>
      <c r="J50" s="849">
        <v>500</v>
      </c>
      <c r="K50" s="850">
        <v>237</v>
      </c>
    </row>
    <row r="51" spans="1:11" ht="14.4" customHeight="1" x14ac:dyDescent="0.3">
      <c r="A51" s="831" t="s">
        <v>584</v>
      </c>
      <c r="B51" s="832" t="s">
        <v>585</v>
      </c>
      <c r="C51" s="835" t="s">
        <v>597</v>
      </c>
      <c r="D51" s="863" t="s">
        <v>598</v>
      </c>
      <c r="E51" s="835" t="s">
        <v>2614</v>
      </c>
      <c r="F51" s="863" t="s">
        <v>2615</v>
      </c>
      <c r="G51" s="835" t="s">
        <v>2663</v>
      </c>
      <c r="H51" s="835" t="s">
        <v>2664</v>
      </c>
      <c r="I51" s="849">
        <v>1.6699999570846558</v>
      </c>
      <c r="J51" s="849">
        <v>2400</v>
      </c>
      <c r="K51" s="850">
        <v>4008</v>
      </c>
    </row>
    <row r="52" spans="1:11" ht="14.4" customHeight="1" x14ac:dyDescent="0.3">
      <c r="A52" s="831" t="s">
        <v>584</v>
      </c>
      <c r="B52" s="832" t="s">
        <v>585</v>
      </c>
      <c r="C52" s="835" t="s">
        <v>597</v>
      </c>
      <c r="D52" s="863" t="s">
        <v>598</v>
      </c>
      <c r="E52" s="835" t="s">
        <v>2614</v>
      </c>
      <c r="F52" s="863" t="s">
        <v>2615</v>
      </c>
      <c r="G52" s="835" t="s">
        <v>2665</v>
      </c>
      <c r="H52" s="835" t="s">
        <v>2666</v>
      </c>
      <c r="I52" s="849">
        <v>0.67000001668930054</v>
      </c>
      <c r="J52" s="849">
        <v>2000</v>
      </c>
      <c r="K52" s="850">
        <v>1340</v>
      </c>
    </row>
    <row r="53" spans="1:11" ht="14.4" customHeight="1" x14ac:dyDescent="0.3">
      <c r="A53" s="831" t="s">
        <v>584</v>
      </c>
      <c r="B53" s="832" t="s">
        <v>585</v>
      </c>
      <c r="C53" s="835" t="s">
        <v>597</v>
      </c>
      <c r="D53" s="863" t="s">
        <v>598</v>
      </c>
      <c r="E53" s="835" t="s">
        <v>2614</v>
      </c>
      <c r="F53" s="863" t="s">
        <v>2615</v>
      </c>
      <c r="G53" s="835" t="s">
        <v>2667</v>
      </c>
      <c r="H53" s="835" t="s">
        <v>2668</v>
      </c>
      <c r="I53" s="849">
        <v>1.5499999523162842</v>
      </c>
      <c r="J53" s="849">
        <v>100</v>
      </c>
      <c r="K53" s="850">
        <v>155</v>
      </c>
    </row>
    <row r="54" spans="1:11" ht="14.4" customHeight="1" x14ac:dyDescent="0.3">
      <c r="A54" s="831" t="s">
        <v>584</v>
      </c>
      <c r="B54" s="832" t="s">
        <v>585</v>
      </c>
      <c r="C54" s="835" t="s">
        <v>597</v>
      </c>
      <c r="D54" s="863" t="s">
        <v>598</v>
      </c>
      <c r="E54" s="835" t="s">
        <v>2614</v>
      </c>
      <c r="F54" s="863" t="s">
        <v>2615</v>
      </c>
      <c r="G54" s="835" t="s">
        <v>2669</v>
      </c>
      <c r="H54" s="835" t="s">
        <v>2670</v>
      </c>
      <c r="I54" s="849">
        <v>6.2249999046325684</v>
      </c>
      <c r="J54" s="849">
        <v>40</v>
      </c>
      <c r="K54" s="850">
        <v>249.05999755859375</v>
      </c>
    </row>
    <row r="55" spans="1:11" ht="14.4" customHeight="1" x14ac:dyDescent="0.3">
      <c r="A55" s="831" t="s">
        <v>584</v>
      </c>
      <c r="B55" s="832" t="s">
        <v>585</v>
      </c>
      <c r="C55" s="835" t="s">
        <v>597</v>
      </c>
      <c r="D55" s="863" t="s">
        <v>598</v>
      </c>
      <c r="E55" s="835" t="s">
        <v>2614</v>
      </c>
      <c r="F55" s="863" t="s">
        <v>2615</v>
      </c>
      <c r="G55" s="835" t="s">
        <v>2671</v>
      </c>
      <c r="H55" s="835" t="s">
        <v>2672</v>
      </c>
      <c r="I55" s="849">
        <v>1.0299999713897705</v>
      </c>
      <c r="J55" s="849">
        <v>150</v>
      </c>
      <c r="K55" s="850">
        <v>154.5</v>
      </c>
    </row>
    <row r="56" spans="1:11" ht="14.4" customHeight="1" x14ac:dyDescent="0.3">
      <c r="A56" s="831" t="s">
        <v>584</v>
      </c>
      <c r="B56" s="832" t="s">
        <v>585</v>
      </c>
      <c r="C56" s="835" t="s">
        <v>597</v>
      </c>
      <c r="D56" s="863" t="s">
        <v>598</v>
      </c>
      <c r="E56" s="835" t="s">
        <v>2614</v>
      </c>
      <c r="F56" s="863" t="s">
        <v>2615</v>
      </c>
      <c r="G56" s="835" t="s">
        <v>2673</v>
      </c>
      <c r="H56" s="835" t="s">
        <v>2674</v>
      </c>
      <c r="I56" s="849">
        <v>75.019996643066406</v>
      </c>
      <c r="J56" s="849">
        <v>1</v>
      </c>
      <c r="K56" s="850">
        <v>75.019996643066406</v>
      </c>
    </row>
    <row r="57" spans="1:11" ht="14.4" customHeight="1" x14ac:dyDescent="0.3">
      <c r="A57" s="831" t="s">
        <v>584</v>
      </c>
      <c r="B57" s="832" t="s">
        <v>585</v>
      </c>
      <c r="C57" s="835" t="s">
        <v>597</v>
      </c>
      <c r="D57" s="863" t="s">
        <v>598</v>
      </c>
      <c r="E57" s="835" t="s">
        <v>2614</v>
      </c>
      <c r="F57" s="863" t="s">
        <v>2615</v>
      </c>
      <c r="G57" s="835" t="s">
        <v>2675</v>
      </c>
      <c r="H57" s="835" t="s">
        <v>2676</v>
      </c>
      <c r="I57" s="849">
        <v>75.019996643066406</v>
      </c>
      <c r="J57" s="849">
        <v>1</v>
      </c>
      <c r="K57" s="850">
        <v>75.019996643066406</v>
      </c>
    </row>
    <row r="58" spans="1:11" ht="14.4" customHeight="1" x14ac:dyDescent="0.3">
      <c r="A58" s="831" t="s">
        <v>584</v>
      </c>
      <c r="B58" s="832" t="s">
        <v>585</v>
      </c>
      <c r="C58" s="835" t="s">
        <v>597</v>
      </c>
      <c r="D58" s="863" t="s">
        <v>598</v>
      </c>
      <c r="E58" s="835" t="s">
        <v>2614</v>
      </c>
      <c r="F58" s="863" t="s">
        <v>2615</v>
      </c>
      <c r="G58" s="835" t="s">
        <v>2677</v>
      </c>
      <c r="H58" s="835" t="s">
        <v>2678</v>
      </c>
      <c r="I58" s="849">
        <v>75.019996643066406</v>
      </c>
      <c r="J58" s="849">
        <v>1</v>
      </c>
      <c r="K58" s="850">
        <v>75.019996643066406</v>
      </c>
    </row>
    <row r="59" spans="1:11" ht="14.4" customHeight="1" x14ac:dyDescent="0.3">
      <c r="A59" s="831" t="s">
        <v>584</v>
      </c>
      <c r="B59" s="832" t="s">
        <v>585</v>
      </c>
      <c r="C59" s="835" t="s">
        <v>597</v>
      </c>
      <c r="D59" s="863" t="s">
        <v>598</v>
      </c>
      <c r="E59" s="835" t="s">
        <v>2614</v>
      </c>
      <c r="F59" s="863" t="s">
        <v>2615</v>
      </c>
      <c r="G59" s="835" t="s">
        <v>2679</v>
      </c>
      <c r="H59" s="835" t="s">
        <v>2680</v>
      </c>
      <c r="I59" s="849">
        <v>12.100000381469727</v>
      </c>
      <c r="J59" s="849">
        <v>1</v>
      </c>
      <c r="K59" s="850">
        <v>12.100000381469727</v>
      </c>
    </row>
    <row r="60" spans="1:11" ht="14.4" customHeight="1" x14ac:dyDescent="0.3">
      <c r="A60" s="831" t="s">
        <v>584</v>
      </c>
      <c r="B60" s="832" t="s">
        <v>585</v>
      </c>
      <c r="C60" s="835" t="s">
        <v>597</v>
      </c>
      <c r="D60" s="863" t="s">
        <v>598</v>
      </c>
      <c r="E60" s="835" t="s">
        <v>2614</v>
      </c>
      <c r="F60" s="863" t="s">
        <v>2615</v>
      </c>
      <c r="G60" s="835" t="s">
        <v>2681</v>
      </c>
      <c r="H60" s="835" t="s">
        <v>2682</v>
      </c>
      <c r="I60" s="849">
        <v>1.9800000190734863</v>
      </c>
      <c r="J60" s="849">
        <v>400</v>
      </c>
      <c r="K60" s="850">
        <v>792</v>
      </c>
    </row>
    <row r="61" spans="1:11" ht="14.4" customHeight="1" x14ac:dyDescent="0.3">
      <c r="A61" s="831" t="s">
        <v>584</v>
      </c>
      <c r="B61" s="832" t="s">
        <v>585</v>
      </c>
      <c r="C61" s="835" t="s">
        <v>597</v>
      </c>
      <c r="D61" s="863" t="s">
        <v>598</v>
      </c>
      <c r="E61" s="835" t="s">
        <v>2614</v>
      </c>
      <c r="F61" s="863" t="s">
        <v>2615</v>
      </c>
      <c r="G61" s="835" t="s">
        <v>2683</v>
      </c>
      <c r="H61" s="835" t="s">
        <v>2684</v>
      </c>
      <c r="I61" s="849">
        <v>3.0699999332427979</v>
      </c>
      <c r="J61" s="849">
        <v>350</v>
      </c>
      <c r="K61" s="850">
        <v>1074.5</v>
      </c>
    </row>
    <row r="62" spans="1:11" ht="14.4" customHeight="1" x14ac:dyDescent="0.3">
      <c r="A62" s="831" t="s">
        <v>584</v>
      </c>
      <c r="B62" s="832" t="s">
        <v>585</v>
      </c>
      <c r="C62" s="835" t="s">
        <v>597</v>
      </c>
      <c r="D62" s="863" t="s">
        <v>598</v>
      </c>
      <c r="E62" s="835" t="s">
        <v>2614</v>
      </c>
      <c r="F62" s="863" t="s">
        <v>2615</v>
      </c>
      <c r="G62" s="835" t="s">
        <v>2685</v>
      </c>
      <c r="H62" s="835" t="s">
        <v>2686</v>
      </c>
      <c r="I62" s="849">
        <v>2.1666667461395264</v>
      </c>
      <c r="J62" s="849">
        <v>350</v>
      </c>
      <c r="K62" s="850">
        <v>758</v>
      </c>
    </row>
    <row r="63" spans="1:11" ht="14.4" customHeight="1" x14ac:dyDescent="0.3">
      <c r="A63" s="831" t="s">
        <v>584</v>
      </c>
      <c r="B63" s="832" t="s">
        <v>585</v>
      </c>
      <c r="C63" s="835" t="s">
        <v>597</v>
      </c>
      <c r="D63" s="863" t="s">
        <v>598</v>
      </c>
      <c r="E63" s="835" t="s">
        <v>2614</v>
      </c>
      <c r="F63" s="863" t="s">
        <v>2615</v>
      </c>
      <c r="G63" s="835" t="s">
        <v>2687</v>
      </c>
      <c r="H63" s="835" t="s">
        <v>2688</v>
      </c>
      <c r="I63" s="849">
        <v>2.5199999809265137</v>
      </c>
      <c r="J63" s="849">
        <v>150</v>
      </c>
      <c r="K63" s="850">
        <v>378</v>
      </c>
    </row>
    <row r="64" spans="1:11" ht="14.4" customHeight="1" x14ac:dyDescent="0.3">
      <c r="A64" s="831" t="s">
        <v>584</v>
      </c>
      <c r="B64" s="832" t="s">
        <v>585</v>
      </c>
      <c r="C64" s="835" t="s">
        <v>597</v>
      </c>
      <c r="D64" s="863" t="s">
        <v>598</v>
      </c>
      <c r="E64" s="835" t="s">
        <v>2689</v>
      </c>
      <c r="F64" s="863" t="s">
        <v>2690</v>
      </c>
      <c r="G64" s="835" t="s">
        <v>2691</v>
      </c>
      <c r="H64" s="835" t="s">
        <v>2692</v>
      </c>
      <c r="I64" s="849">
        <v>10.162499904632568</v>
      </c>
      <c r="J64" s="849">
        <v>700</v>
      </c>
      <c r="K64" s="850">
        <v>7113</v>
      </c>
    </row>
    <row r="65" spans="1:11" ht="14.4" customHeight="1" x14ac:dyDescent="0.3">
      <c r="A65" s="831" t="s">
        <v>584</v>
      </c>
      <c r="B65" s="832" t="s">
        <v>585</v>
      </c>
      <c r="C65" s="835" t="s">
        <v>597</v>
      </c>
      <c r="D65" s="863" t="s">
        <v>598</v>
      </c>
      <c r="E65" s="835" t="s">
        <v>2693</v>
      </c>
      <c r="F65" s="863" t="s">
        <v>2694</v>
      </c>
      <c r="G65" s="835" t="s">
        <v>2695</v>
      </c>
      <c r="H65" s="835" t="s">
        <v>2696</v>
      </c>
      <c r="I65" s="849">
        <v>0.54500001668930054</v>
      </c>
      <c r="J65" s="849">
        <v>2000</v>
      </c>
      <c r="K65" s="850">
        <v>1090</v>
      </c>
    </row>
    <row r="66" spans="1:11" ht="14.4" customHeight="1" x14ac:dyDescent="0.3">
      <c r="A66" s="831" t="s">
        <v>584</v>
      </c>
      <c r="B66" s="832" t="s">
        <v>585</v>
      </c>
      <c r="C66" s="835" t="s">
        <v>597</v>
      </c>
      <c r="D66" s="863" t="s">
        <v>598</v>
      </c>
      <c r="E66" s="835" t="s">
        <v>2693</v>
      </c>
      <c r="F66" s="863" t="s">
        <v>2694</v>
      </c>
      <c r="G66" s="835" t="s">
        <v>2697</v>
      </c>
      <c r="H66" s="835" t="s">
        <v>2698</v>
      </c>
      <c r="I66" s="849">
        <v>1.8049999475479126</v>
      </c>
      <c r="J66" s="849">
        <v>400</v>
      </c>
      <c r="K66" s="850">
        <v>723</v>
      </c>
    </row>
    <row r="67" spans="1:11" ht="14.4" customHeight="1" x14ac:dyDescent="0.3">
      <c r="A67" s="831" t="s">
        <v>584</v>
      </c>
      <c r="B67" s="832" t="s">
        <v>585</v>
      </c>
      <c r="C67" s="835" t="s">
        <v>597</v>
      </c>
      <c r="D67" s="863" t="s">
        <v>598</v>
      </c>
      <c r="E67" s="835" t="s">
        <v>2693</v>
      </c>
      <c r="F67" s="863" t="s">
        <v>2694</v>
      </c>
      <c r="G67" s="835" t="s">
        <v>2699</v>
      </c>
      <c r="H67" s="835" t="s">
        <v>2700</v>
      </c>
      <c r="I67" s="849">
        <v>1.809999942779541</v>
      </c>
      <c r="J67" s="849">
        <v>300</v>
      </c>
      <c r="K67" s="850">
        <v>543</v>
      </c>
    </row>
    <row r="68" spans="1:11" ht="14.4" customHeight="1" x14ac:dyDescent="0.3">
      <c r="A68" s="831" t="s">
        <v>584</v>
      </c>
      <c r="B68" s="832" t="s">
        <v>585</v>
      </c>
      <c r="C68" s="835" t="s">
        <v>597</v>
      </c>
      <c r="D68" s="863" t="s">
        <v>598</v>
      </c>
      <c r="E68" s="835" t="s">
        <v>2701</v>
      </c>
      <c r="F68" s="863" t="s">
        <v>2702</v>
      </c>
      <c r="G68" s="835" t="s">
        <v>2703</v>
      </c>
      <c r="H68" s="835" t="s">
        <v>2704</v>
      </c>
      <c r="I68" s="849">
        <v>0.62999999523162842</v>
      </c>
      <c r="J68" s="849">
        <v>1000</v>
      </c>
      <c r="K68" s="850">
        <v>630</v>
      </c>
    </row>
    <row r="69" spans="1:11" ht="14.4" customHeight="1" x14ac:dyDescent="0.3">
      <c r="A69" s="831" t="s">
        <v>584</v>
      </c>
      <c r="B69" s="832" t="s">
        <v>585</v>
      </c>
      <c r="C69" s="835" t="s">
        <v>597</v>
      </c>
      <c r="D69" s="863" t="s">
        <v>598</v>
      </c>
      <c r="E69" s="835" t="s">
        <v>2701</v>
      </c>
      <c r="F69" s="863" t="s">
        <v>2702</v>
      </c>
      <c r="G69" s="835" t="s">
        <v>2705</v>
      </c>
      <c r="H69" s="835" t="s">
        <v>2706</v>
      </c>
      <c r="I69" s="849">
        <v>0.62749999761581421</v>
      </c>
      <c r="J69" s="849">
        <v>6000</v>
      </c>
      <c r="K69" s="850">
        <v>3760</v>
      </c>
    </row>
    <row r="70" spans="1:11" ht="14.4" customHeight="1" x14ac:dyDescent="0.3">
      <c r="A70" s="831" t="s">
        <v>584</v>
      </c>
      <c r="B70" s="832" t="s">
        <v>585</v>
      </c>
      <c r="C70" s="835" t="s">
        <v>597</v>
      </c>
      <c r="D70" s="863" t="s">
        <v>598</v>
      </c>
      <c r="E70" s="835" t="s">
        <v>2701</v>
      </c>
      <c r="F70" s="863" t="s">
        <v>2702</v>
      </c>
      <c r="G70" s="835" t="s">
        <v>2707</v>
      </c>
      <c r="H70" s="835" t="s">
        <v>2708</v>
      </c>
      <c r="I70" s="849">
        <v>0.625</v>
      </c>
      <c r="J70" s="849">
        <v>2000</v>
      </c>
      <c r="K70" s="850">
        <v>1250</v>
      </c>
    </row>
    <row r="71" spans="1:11" ht="14.4" customHeight="1" x14ac:dyDescent="0.3">
      <c r="A71" s="831" t="s">
        <v>584</v>
      </c>
      <c r="B71" s="832" t="s">
        <v>585</v>
      </c>
      <c r="C71" s="835" t="s">
        <v>597</v>
      </c>
      <c r="D71" s="863" t="s">
        <v>598</v>
      </c>
      <c r="E71" s="835" t="s">
        <v>2709</v>
      </c>
      <c r="F71" s="863" t="s">
        <v>2710</v>
      </c>
      <c r="G71" s="835" t="s">
        <v>2711</v>
      </c>
      <c r="H71" s="835" t="s">
        <v>2712</v>
      </c>
      <c r="I71" s="849">
        <v>1627.1800537109375</v>
      </c>
      <c r="J71" s="849">
        <v>1</v>
      </c>
      <c r="K71" s="850">
        <v>1627.1800537109375</v>
      </c>
    </row>
    <row r="72" spans="1:11" ht="14.4" customHeight="1" x14ac:dyDescent="0.3">
      <c r="A72" s="831" t="s">
        <v>584</v>
      </c>
      <c r="B72" s="832" t="s">
        <v>585</v>
      </c>
      <c r="C72" s="835" t="s">
        <v>597</v>
      </c>
      <c r="D72" s="863" t="s">
        <v>598</v>
      </c>
      <c r="E72" s="835" t="s">
        <v>2713</v>
      </c>
      <c r="F72" s="863" t="s">
        <v>2714</v>
      </c>
      <c r="G72" s="835" t="s">
        <v>2715</v>
      </c>
      <c r="H72" s="835" t="s">
        <v>2716</v>
      </c>
      <c r="I72" s="849">
        <v>13.180000305175781</v>
      </c>
      <c r="J72" s="849">
        <v>30</v>
      </c>
      <c r="K72" s="850">
        <v>395.39999389648438</v>
      </c>
    </row>
    <row r="73" spans="1:11" ht="14.4" customHeight="1" x14ac:dyDescent="0.3">
      <c r="A73" s="831" t="s">
        <v>584</v>
      </c>
      <c r="B73" s="832" t="s">
        <v>585</v>
      </c>
      <c r="C73" s="835" t="s">
        <v>602</v>
      </c>
      <c r="D73" s="863" t="s">
        <v>603</v>
      </c>
      <c r="E73" s="835" t="s">
        <v>2717</v>
      </c>
      <c r="F73" s="863" t="s">
        <v>2718</v>
      </c>
      <c r="G73" s="835" t="s">
        <v>2719</v>
      </c>
      <c r="H73" s="835" t="s">
        <v>2720</v>
      </c>
      <c r="I73" s="849">
        <v>5756.89990234375</v>
      </c>
      <c r="J73" s="849">
        <v>1</v>
      </c>
      <c r="K73" s="850">
        <v>5756.89990234375</v>
      </c>
    </row>
    <row r="74" spans="1:11" ht="14.4" customHeight="1" x14ac:dyDescent="0.3">
      <c r="A74" s="831" t="s">
        <v>584</v>
      </c>
      <c r="B74" s="832" t="s">
        <v>585</v>
      </c>
      <c r="C74" s="835" t="s">
        <v>602</v>
      </c>
      <c r="D74" s="863" t="s">
        <v>603</v>
      </c>
      <c r="E74" s="835" t="s">
        <v>2717</v>
      </c>
      <c r="F74" s="863" t="s">
        <v>2718</v>
      </c>
      <c r="G74" s="835" t="s">
        <v>2721</v>
      </c>
      <c r="H74" s="835" t="s">
        <v>2722</v>
      </c>
      <c r="I74" s="849">
        <v>2878.60009765625</v>
      </c>
      <c r="J74" s="849">
        <v>1</v>
      </c>
      <c r="K74" s="850">
        <v>5757.2501953132451</v>
      </c>
    </row>
    <row r="75" spans="1:11" ht="14.4" customHeight="1" x14ac:dyDescent="0.3">
      <c r="A75" s="831" t="s">
        <v>584</v>
      </c>
      <c r="B75" s="832" t="s">
        <v>585</v>
      </c>
      <c r="C75" s="835" t="s">
        <v>602</v>
      </c>
      <c r="D75" s="863" t="s">
        <v>603</v>
      </c>
      <c r="E75" s="835" t="s">
        <v>2717</v>
      </c>
      <c r="F75" s="863" t="s">
        <v>2718</v>
      </c>
      <c r="G75" s="835" t="s">
        <v>2723</v>
      </c>
      <c r="H75" s="835" t="s">
        <v>2724</v>
      </c>
      <c r="I75" s="849">
        <v>3838.0333658854165</v>
      </c>
      <c r="J75" s="849">
        <v>2</v>
      </c>
      <c r="K75" s="850">
        <v>11513.800097644329</v>
      </c>
    </row>
    <row r="76" spans="1:11" ht="14.4" customHeight="1" x14ac:dyDescent="0.3">
      <c r="A76" s="831" t="s">
        <v>584</v>
      </c>
      <c r="B76" s="832" t="s">
        <v>585</v>
      </c>
      <c r="C76" s="835" t="s">
        <v>602</v>
      </c>
      <c r="D76" s="863" t="s">
        <v>603</v>
      </c>
      <c r="E76" s="835" t="s">
        <v>2725</v>
      </c>
      <c r="F76" s="863" t="s">
        <v>2726</v>
      </c>
      <c r="G76" s="835" t="s">
        <v>2727</v>
      </c>
      <c r="H76" s="835" t="s">
        <v>2728</v>
      </c>
      <c r="I76" s="849">
        <v>32.069999694824219</v>
      </c>
      <c r="J76" s="849">
        <v>2</v>
      </c>
      <c r="K76" s="850">
        <v>64.139999389648438</v>
      </c>
    </row>
    <row r="77" spans="1:11" ht="14.4" customHeight="1" x14ac:dyDescent="0.3">
      <c r="A77" s="831" t="s">
        <v>584</v>
      </c>
      <c r="B77" s="832" t="s">
        <v>585</v>
      </c>
      <c r="C77" s="835" t="s">
        <v>602</v>
      </c>
      <c r="D77" s="863" t="s">
        <v>603</v>
      </c>
      <c r="E77" s="835" t="s">
        <v>2725</v>
      </c>
      <c r="F77" s="863" t="s">
        <v>2726</v>
      </c>
      <c r="G77" s="835" t="s">
        <v>2729</v>
      </c>
      <c r="H77" s="835" t="s">
        <v>2730</v>
      </c>
      <c r="I77" s="849">
        <v>37.75</v>
      </c>
      <c r="J77" s="849">
        <v>3</v>
      </c>
      <c r="K77" s="850">
        <v>113.25</v>
      </c>
    </row>
    <row r="78" spans="1:11" ht="14.4" customHeight="1" x14ac:dyDescent="0.3">
      <c r="A78" s="831" t="s">
        <v>584</v>
      </c>
      <c r="B78" s="832" t="s">
        <v>585</v>
      </c>
      <c r="C78" s="835" t="s">
        <v>602</v>
      </c>
      <c r="D78" s="863" t="s">
        <v>603</v>
      </c>
      <c r="E78" s="835" t="s">
        <v>2568</v>
      </c>
      <c r="F78" s="863" t="s">
        <v>2569</v>
      </c>
      <c r="G78" s="835" t="s">
        <v>2570</v>
      </c>
      <c r="H78" s="835" t="s">
        <v>2571</v>
      </c>
      <c r="I78" s="849">
        <v>0.30125001072883606</v>
      </c>
      <c r="J78" s="849">
        <v>8500</v>
      </c>
      <c r="K78" s="850">
        <v>2554</v>
      </c>
    </row>
    <row r="79" spans="1:11" ht="14.4" customHeight="1" x14ac:dyDescent="0.3">
      <c r="A79" s="831" t="s">
        <v>584</v>
      </c>
      <c r="B79" s="832" t="s">
        <v>585</v>
      </c>
      <c r="C79" s="835" t="s">
        <v>602</v>
      </c>
      <c r="D79" s="863" t="s">
        <v>603</v>
      </c>
      <c r="E79" s="835" t="s">
        <v>2568</v>
      </c>
      <c r="F79" s="863" t="s">
        <v>2569</v>
      </c>
      <c r="G79" s="835" t="s">
        <v>2572</v>
      </c>
      <c r="H79" s="835" t="s">
        <v>2573</v>
      </c>
      <c r="I79" s="849">
        <v>2.8900001049041748</v>
      </c>
      <c r="J79" s="849">
        <v>300</v>
      </c>
      <c r="K79" s="850">
        <v>867</v>
      </c>
    </row>
    <row r="80" spans="1:11" ht="14.4" customHeight="1" x14ac:dyDescent="0.3">
      <c r="A80" s="831" t="s">
        <v>584</v>
      </c>
      <c r="B80" s="832" t="s">
        <v>585</v>
      </c>
      <c r="C80" s="835" t="s">
        <v>602</v>
      </c>
      <c r="D80" s="863" t="s">
        <v>603</v>
      </c>
      <c r="E80" s="835" t="s">
        <v>2568</v>
      </c>
      <c r="F80" s="863" t="s">
        <v>2569</v>
      </c>
      <c r="G80" s="835" t="s">
        <v>2574</v>
      </c>
      <c r="H80" s="835" t="s">
        <v>2575</v>
      </c>
      <c r="I80" s="849">
        <v>0.87999999523162842</v>
      </c>
      <c r="J80" s="849">
        <v>400</v>
      </c>
      <c r="K80" s="850">
        <v>352</v>
      </c>
    </row>
    <row r="81" spans="1:11" ht="14.4" customHeight="1" x14ac:dyDescent="0.3">
      <c r="A81" s="831" t="s">
        <v>584</v>
      </c>
      <c r="B81" s="832" t="s">
        <v>585</v>
      </c>
      <c r="C81" s="835" t="s">
        <v>602</v>
      </c>
      <c r="D81" s="863" t="s">
        <v>603</v>
      </c>
      <c r="E81" s="835" t="s">
        <v>2568</v>
      </c>
      <c r="F81" s="863" t="s">
        <v>2569</v>
      </c>
      <c r="G81" s="835" t="s">
        <v>2731</v>
      </c>
      <c r="H81" s="835" t="s">
        <v>2732</v>
      </c>
      <c r="I81" s="849">
        <v>0.4699999988079071</v>
      </c>
      <c r="J81" s="849">
        <v>400</v>
      </c>
      <c r="K81" s="850">
        <v>188</v>
      </c>
    </row>
    <row r="82" spans="1:11" ht="14.4" customHeight="1" x14ac:dyDescent="0.3">
      <c r="A82" s="831" t="s">
        <v>584</v>
      </c>
      <c r="B82" s="832" t="s">
        <v>585</v>
      </c>
      <c r="C82" s="835" t="s">
        <v>602</v>
      </c>
      <c r="D82" s="863" t="s">
        <v>603</v>
      </c>
      <c r="E82" s="835" t="s">
        <v>2568</v>
      </c>
      <c r="F82" s="863" t="s">
        <v>2569</v>
      </c>
      <c r="G82" s="835" t="s">
        <v>2576</v>
      </c>
      <c r="H82" s="835" t="s">
        <v>2577</v>
      </c>
      <c r="I82" s="849">
        <v>1.1699999570846558</v>
      </c>
      <c r="J82" s="849">
        <v>200</v>
      </c>
      <c r="K82" s="850">
        <v>234</v>
      </c>
    </row>
    <row r="83" spans="1:11" ht="14.4" customHeight="1" x14ac:dyDescent="0.3">
      <c r="A83" s="831" t="s">
        <v>584</v>
      </c>
      <c r="B83" s="832" t="s">
        <v>585</v>
      </c>
      <c r="C83" s="835" t="s">
        <v>602</v>
      </c>
      <c r="D83" s="863" t="s">
        <v>603</v>
      </c>
      <c r="E83" s="835" t="s">
        <v>2568</v>
      </c>
      <c r="F83" s="863" t="s">
        <v>2569</v>
      </c>
      <c r="G83" s="835" t="s">
        <v>2733</v>
      </c>
      <c r="H83" s="835" t="s">
        <v>2734</v>
      </c>
      <c r="I83" s="849">
        <v>63.510000228881836</v>
      </c>
      <c r="J83" s="849">
        <v>30</v>
      </c>
      <c r="K83" s="850">
        <v>1906.0800170898438</v>
      </c>
    </row>
    <row r="84" spans="1:11" ht="14.4" customHeight="1" x14ac:dyDescent="0.3">
      <c r="A84" s="831" t="s">
        <v>584</v>
      </c>
      <c r="B84" s="832" t="s">
        <v>585</v>
      </c>
      <c r="C84" s="835" t="s">
        <v>602</v>
      </c>
      <c r="D84" s="863" t="s">
        <v>603</v>
      </c>
      <c r="E84" s="835" t="s">
        <v>2568</v>
      </c>
      <c r="F84" s="863" t="s">
        <v>2569</v>
      </c>
      <c r="G84" s="835" t="s">
        <v>2735</v>
      </c>
      <c r="H84" s="835" t="s">
        <v>2736</v>
      </c>
      <c r="I84" s="849">
        <v>22.149999618530273</v>
      </c>
      <c r="J84" s="849">
        <v>25</v>
      </c>
      <c r="K84" s="850">
        <v>553.75</v>
      </c>
    </row>
    <row r="85" spans="1:11" ht="14.4" customHeight="1" x14ac:dyDescent="0.3">
      <c r="A85" s="831" t="s">
        <v>584</v>
      </c>
      <c r="B85" s="832" t="s">
        <v>585</v>
      </c>
      <c r="C85" s="835" t="s">
        <v>602</v>
      </c>
      <c r="D85" s="863" t="s">
        <v>603</v>
      </c>
      <c r="E85" s="835" t="s">
        <v>2568</v>
      </c>
      <c r="F85" s="863" t="s">
        <v>2569</v>
      </c>
      <c r="G85" s="835" t="s">
        <v>2588</v>
      </c>
      <c r="H85" s="835" t="s">
        <v>2589</v>
      </c>
      <c r="I85" s="849">
        <v>1.3799999952316284</v>
      </c>
      <c r="J85" s="849">
        <v>150</v>
      </c>
      <c r="K85" s="850">
        <v>207</v>
      </c>
    </row>
    <row r="86" spans="1:11" ht="14.4" customHeight="1" x14ac:dyDescent="0.3">
      <c r="A86" s="831" t="s">
        <v>584</v>
      </c>
      <c r="B86" s="832" t="s">
        <v>585</v>
      </c>
      <c r="C86" s="835" t="s">
        <v>602</v>
      </c>
      <c r="D86" s="863" t="s">
        <v>603</v>
      </c>
      <c r="E86" s="835" t="s">
        <v>2568</v>
      </c>
      <c r="F86" s="863" t="s">
        <v>2569</v>
      </c>
      <c r="G86" s="835" t="s">
        <v>2737</v>
      </c>
      <c r="H86" s="835" t="s">
        <v>2738</v>
      </c>
      <c r="I86" s="849">
        <v>13.020000457763672</v>
      </c>
      <c r="J86" s="849">
        <v>11</v>
      </c>
      <c r="K86" s="850">
        <v>143.22000122070313</v>
      </c>
    </row>
    <row r="87" spans="1:11" ht="14.4" customHeight="1" x14ac:dyDescent="0.3">
      <c r="A87" s="831" t="s">
        <v>584</v>
      </c>
      <c r="B87" s="832" t="s">
        <v>585</v>
      </c>
      <c r="C87" s="835" t="s">
        <v>602</v>
      </c>
      <c r="D87" s="863" t="s">
        <v>603</v>
      </c>
      <c r="E87" s="835" t="s">
        <v>2568</v>
      </c>
      <c r="F87" s="863" t="s">
        <v>2569</v>
      </c>
      <c r="G87" s="835" t="s">
        <v>2739</v>
      </c>
      <c r="H87" s="835" t="s">
        <v>2740</v>
      </c>
      <c r="I87" s="849">
        <v>0.85500001907348633</v>
      </c>
      <c r="J87" s="849">
        <v>200</v>
      </c>
      <c r="K87" s="850">
        <v>171</v>
      </c>
    </row>
    <row r="88" spans="1:11" ht="14.4" customHeight="1" x14ac:dyDescent="0.3">
      <c r="A88" s="831" t="s">
        <v>584</v>
      </c>
      <c r="B88" s="832" t="s">
        <v>585</v>
      </c>
      <c r="C88" s="835" t="s">
        <v>602</v>
      </c>
      <c r="D88" s="863" t="s">
        <v>603</v>
      </c>
      <c r="E88" s="835" t="s">
        <v>2568</v>
      </c>
      <c r="F88" s="863" t="s">
        <v>2569</v>
      </c>
      <c r="G88" s="835" t="s">
        <v>2741</v>
      </c>
      <c r="H88" s="835" t="s">
        <v>2742</v>
      </c>
      <c r="I88" s="849">
        <v>1.5199999809265137</v>
      </c>
      <c r="J88" s="849">
        <v>100</v>
      </c>
      <c r="K88" s="850">
        <v>152</v>
      </c>
    </row>
    <row r="89" spans="1:11" ht="14.4" customHeight="1" x14ac:dyDescent="0.3">
      <c r="A89" s="831" t="s">
        <v>584</v>
      </c>
      <c r="B89" s="832" t="s">
        <v>585</v>
      </c>
      <c r="C89" s="835" t="s">
        <v>602</v>
      </c>
      <c r="D89" s="863" t="s">
        <v>603</v>
      </c>
      <c r="E89" s="835" t="s">
        <v>2568</v>
      </c>
      <c r="F89" s="863" t="s">
        <v>2569</v>
      </c>
      <c r="G89" s="835" t="s">
        <v>2743</v>
      </c>
      <c r="H89" s="835" t="s">
        <v>2744</v>
      </c>
      <c r="I89" s="849">
        <v>0.37000000476837158</v>
      </c>
      <c r="J89" s="849">
        <v>5</v>
      </c>
      <c r="K89" s="850">
        <v>1.8500000238418579</v>
      </c>
    </row>
    <row r="90" spans="1:11" ht="14.4" customHeight="1" x14ac:dyDescent="0.3">
      <c r="A90" s="831" t="s">
        <v>584</v>
      </c>
      <c r="B90" s="832" t="s">
        <v>585</v>
      </c>
      <c r="C90" s="835" t="s">
        <v>602</v>
      </c>
      <c r="D90" s="863" t="s">
        <v>603</v>
      </c>
      <c r="E90" s="835" t="s">
        <v>2568</v>
      </c>
      <c r="F90" s="863" t="s">
        <v>2569</v>
      </c>
      <c r="G90" s="835" t="s">
        <v>2745</v>
      </c>
      <c r="H90" s="835" t="s">
        <v>2746</v>
      </c>
      <c r="I90" s="849">
        <v>9.4899997711181641</v>
      </c>
      <c r="J90" s="849">
        <v>72</v>
      </c>
      <c r="K90" s="850">
        <v>683.27998352050781</v>
      </c>
    </row>
    <row r="91" spans="1:11" ht="14.4" customHeight="1" x14ac:dyDescent="0.3">
      <c r="A91" s="831" t="s">
        <v>584</v>
      </c>
      <c r="B91" s="832" t="s">
        <v>585</v>
      </c>
      <c r="C91" s="835" t="s">
        <v>602</v>
      </c>
      <c r="D91" s="863" t="s">
        <v>603</v>
      </c>
      <c r="E91" s="835" t="s">
        <v>2568</v>
      </c>
      <c r="F91" s="863" t="s">
        <v>2569</v>
      </c>
      <c r="G91" s="835" t="s">
        <v>2590</v>
      </c>
      <c r="H91" s="835" t="s">
        <v>2591</v>
      </c>
      <c r="I91" s="849">
        <v>18.959999084472656</v>
      </c>
      <c r="J91" s="849">
        <v>36</v>
      </c>
      <c r="K91" s="850">
        <v>682.56001281738281</v>
      </c>
    </row>
    <row r="92" spans="1:11" ht="14.4" customHeight="1" x14ac:dyDescent="0.3">
      <c r="A92" s="831" t="s">
        <v>584</v>
      </c>
      <c r="B92" s="832" t="s">
        <v>585</v>
      </c>
      <c r="C92" s="835" t="s">
        <v>602</v>
      </c>
      <c r="D92" s="863" t="s">
        <v>603</v>
      </c>
      <c r="E92" s="835" t="s">
        <v>2568</v>
      </c>
      <c r="F92" s="863" t="s">
        <v>2569</v>
      </c>
      <c r="G92" s="835" t="s">
        <v>2747</v>
      </c>
      <c r="H92" s="835" t="s">
        <v>2748</v>
      </c>
      <c r="I92" s="849">
        <v>7.5900001525878906</v>
      </c>
      <c r="J92" s="849">
        <v>2</v>
      </c>
      <c r="K92" s="850">
        <v>15.180000305175781</v>
      </c>
    </row>
    <row r="93" spans="1:11" ht="14.4" customHeight="1" x14ac:dyDescent="0.3">
      <c r="A93" s="831" t="s">
        <v>584</v>
      </c>
      <c r="B93" s="832" t="s">
        <v>585</v>
      </c>
      <c r="C93" s="835" t="s">
        <v>602</v>
      </c>
      <c r="D93" s="863" t="s">
        <v>603</v>
      </c>
      <c r="E93" s="835" t="s">
        <v>2568</v>
      </c>
      <c r="F93" s="863" t="s">
        <v>2569</v>
      </c>
      <c r="G93" s="835" t="s">
        <v>2749</v>
      </c>
      <c r="H93" s="835" t="s">
        <v>2750</v>
      </c>
      <c r="I93" s="849">
        <v>2.1850000619888306</v>
      </c>
      <c r="J93" s="849">
        <v>40</v>
      </c>
      <c r="K93" s="850">
        <v>87.499996185302734</v>
      </c>
    </row>
    <row r="94" spans="1:11" ht="14.4" customHeight="1" x14ac:dyDescent="0.3">
      <c r="A94" s="831" t="s">
        <v>584</v>
      </c>
      <c r="B94" s="832" t="s">
        <v>585</v>
      </c>
      <c r="C94" s="835" t="s">
        <v>602</v>
      </c>
      <c r="D94" s="863" t="s">
        <v>603</v>
      </c>
      <c r="E94" s="835" t="s">
        <v>2568</v>
      </c>
      <c r="F94" s="863" t="s">
        <v>2569</v>
      </c>
      <c r="G94" s="835" t="s">
        <v>2594</v>
      </c>
      <c r="H94" s="835" t="s">
        <v>2595</v>
      </c>
      <c r="I94" s="849">
        <v>2.875</v>
      </c>
      <c r="J94" s="849">
        <v>40</v>
      </c>
      <c r="K94" s="850">
        <v>115.10000228881836</v>
      </c>
    </row>
    <row r="95" spans="1:11" ht="14.4" customHeight="1" x14ac:dyDescent="0.3">
      <c r="A95" s="831" t="s">
        <v>584</v>
      </c>
      <c r="B95" s="832" t="s">
        <v>585</v>
      </c>
      <c r="C95" s="835" t="s">
        <v>602</v>
      </c>
      <c r="D95" s="863" t="s">
        <v>603</v>
      </c>
      <c r="E95" s="835" t="s">
        <v>2568</v>
      </c>
      <c r="F95" s="863" t="s">
        <v>2569</v>
      </c>
      <c r="G95" s="835" t="s">
        <v>2751</v>
      </c>
      <c r="H95" s="835" t="s">
        <v>2752</v>
      </c>
      <c r="I95" s="849">
        <v>8.1700000762939453</v>
      </c>
      <c r="J95" s="849">
        <v>2</v>
      </c>
      <c r="K95" s="850">
        <v>16.329999923706055</v>
      </c>
    </row>
    <row r="96" spans="1:11" ht="14.4" customHeight="1" x14ac:dyDescent="0.3">
      <c r="A96" s="831" t="s">
        <v>584</v>
      </c>
      <c r="B96" s="832" t="s">
        <v>585</v>
      </c>
      <c r="C96" s="835" t="s">
        <v>602</v>
      </c>
      <c r="D96" s="863" t="s">
        <v>603</v>
      </c>
      <c r="E96" s="835" t="s">
        <v>2568</v>
      </c>
      <c r="F96" s="863" t="s">
        <v>2569</v>
      </c>
      <c r="G96" s="835" t="s">
        <v>2596</v>
      </c>
      <c r="H96" s="835" t="s">
        <v>2597</v>
      </c>
      <c r="I96" s="849">
        <v>15.640000343322754</v>
      </c>
      <c r="J96" s="849">
        <v>20</v>
      </c>
      <c r="K96" s="850">
        <v>312.79998779296875</v>
      </c>
    </row>
    <row r="97" spans="1:11" ht="14.4" customHeight="1" x14ac:dyDescent="0.3">
      <c r="A97" s="831" t="s">
        <v>584</v>
      </c>
      <c r="B97" s="832" t="s">
        <v>585</v>
      </c>
      <c r="C97" s="835" t="s">
        <v>602</v>
      </c>
      <c r="D97" s="863" t="s">
        <v>603</v>
      </c>
      <c r="E97" s="835" t="s">
        <v>2568</v>
      </c>
      <c r="F97" s="863" t="s">
        <v>2569</v>
      </c>
      <c r="G97" s="835" t="s">
        <v>2753</v>
      </c>
      <c r="H97" s="835" t="s">
        <v>2754</v>
      </c>
      <c r="I97" s="849">
        <v>13.800000190734863</v>
      </c>
      <c r="J97" s="849">
        <v>10</v>
      </c>
      <c r="K97" s="850">
        <v>138</v>
      </c>
    </row>
    <row r="98" spans="1:11" ht="14.4" customHeight="1" x14ac:dyDescent="0.3">
      <c r="A98" s="831" t="s">
        <v>584</v>
      </c>
      <c r="B98" s="832" t="s">
        <v>585</v>
      </c>
      <c r="C98" s="835" t="s">
        <v>602</v>
      </c>
      <c r="D98" s="863" t="s">
        <v>603</v>
      </c>
      <c r="E98" s="835" t="s">
        <v>2568</v>
      </c>
      <c r="F98" s="863" t="s">
        <v>2569</v>
      </c>
      <c r="G98" s="835" t="s">
        <v>2755</v>
      </c>
      <c r="H98" s="835" t="s">
        <v>2756</v>
      </c>
      <c r="I98" s="849">
        <v>72.220001220703125</v>
      </c>
      <c r="J98" s="849">
        <v>1</v>
      </c>
      <c r="K98" s="850">
        <v>72.220001220703125</v>
      </c>
    </row>
    <row r="99" spans="1:11" ht="14.4" customHeight="1" x14ac:dyDescent="0.3">
      <c r="A99" s="831" t="s">
        <v>584</v>
      </c>
      <c r="B99" s="832" t="s">
        <v>585</v>
      </c>
      <c r="C99" s="835" t="s">
        <v>602</v>
      </c>
      <c r="D99" s="863" t="s">
        <v>603</v>
      </c>
      <c r="E99" s="835" t="s">
        <v>2568</v>
      </c>
      <c r="F99" s="863" t="s">
        <v>2569</v>
      </c>
      <c r="G99" s="835" t="s">
        <v>2757</v>
      </c>
      <c r="H99" s="835" t="s">
        <v>2758</v>
      </c>
      <c r="I99" s="849">
        <v>105.45999908447266</v>
      </c>
      <c r="J99" s="849">
        <v>1</v>
      </c>
      <c r="K99" s="850">
        <v>105.45999908447266</v>
      </c>
    </row>
    <row r="100" spans="1:11" ht="14.4" customHeight="1" x14ac:dyDescent="0.3">
      <c r="A100" s="831" t="s">
        <v>584</v>
      </c>
      <c r="B100" s="832" t="s">
        <v>585</v>
      </c>
      <c r="C100" s="835" t="s">
        <v>602</v>
      </c>
      <c r="D100" s="863" t="s">
        <v>603</v>
      </c>
      <c r="E100" s="835" t="s">
        <v>2568</v>
      </c>
      <c r="F100" s="863" t="s">
        <v>2569</v>
      </c>
      <c r="G100" s="835" t="s">
        <v>2600</v>
      </c>
      <c r="H100" s="835" t="s">
        <v>2601</v>
      </c>
      <c r="I100" s="849">
        <v>23</v>
      </c>
      <c r="J100" s="849">
        <v>350</v>
      </c>
      <c r="K100" s="850">
        <v>8050</v>
      </c>
    </row>
    <row r="101" spans="1:11" ht="14.4" customHeight="1" x14ac:dyDescent="0.3">
      <c r="A101" s="831" t="s">
        <v>584</v>
      </c>
      <c r="B101" s="832" t="s">
        <v>585</v>
      </c>
      <c r="C101" s="835" t="s">
        <v>602</v>
      </c>
      <c r="D101" s="863" t="s">
        <v>603</v>
      </c>
      <c r="E101" s="835" t="s">
        <v>2568</v>
      </c>
      <c r="F101" s="863" t="s">
        <v>2569</v>
      </c>
      <c r="G101" s="835" t="s">
        <v>2759</v>
      </c>
      <c r="H101" s="835" t="s">
        <v>2760</v>
      </c>
      <c r="I101" s="849">
        <v>13.029999732971191</v>
      </c>
      <c r="J101" s="849">
        <v>50</v>
      </c>
      <c r="K101" s="850">
        <v>651.6400146484375</v>
      </c>
    </row>
    <row r="102" spans="1:11" ht="14.4" customHeight="1" x14ac:dyDescent="0.3">
      <c r="A102" s="831" t="s">
        <v>584</v>
      </c>
      <c r="B102" s="832" t="s">
        <v>585</v>
      </c>
      <c r="C102" s="835" t="s">
        <v>602</v>
      </c>
      <c r="D102" s="863" t="s">
        <v>603</v>
      </c>
      <c r="E102" s="835" t="s">
        <v>2568</v>
      </c>
      <c r="F102" s="863" t="s">
        <v>2569</v>
      </c>
      <c r="G102" s="835" t="s">
        <v>2761</v>
      </c>
      <c r="H102" s="835" t="s">
        <v>2762</v>
      </c>
      <c r="I102" s="849">
        <v>10.119999885559082</v>
      </c>
      <c r="J102" s="849">
        <v>1</v>
      </c>
      <c r="K102" s="850">
        <v>10.119999885559082</v>
      </c>
    </row>
    <row r="103" spans="1:11" ht="14.4" customHeight="1" x14ac:dyDescent="0.3">
      <c r="A103" s="831" t="s">
        <v>584</v>
      </c>
      <c r="B103" s="832" t="s">
        <v>585</v>
      </c>
      <c r="C103" s="835" t="s">
        <v>602</v>
      </c>
      <c r="D103" s="863" t="s">
        <v>603</v>
      </c>
      <c r="E103" s="835" t="s">
        <v>2568</v>
      </c>
      <c r="F103" s="863" t="s">
        <v>2569</v>
      </c>
      <c r="G103" s="835" t="s">
        <v>2763</v>
      </c>
      <c r="H103" s="835" t="s">
        <v>2764</v>
      </c>
      <c r="I103" s="849">
        <v>0.5</v>
      </c>
      <c r="J103" s="849">
        <v>100</v>
      </c>
      <c r="K103" s="850">
        <v>50</v>
      </c>
    </row>
    <row r="104" spans="1:11" ht="14.4" customHeight="1" x14ac:dyDescent="0.3">
      <c r="A104" s="831" t="s">
        <v>584</v>
      </c>
      <c r="B104" s="832" t="s">
        <v>585</v>
      </c>
      <c r="C104" s="835" t="s">
        <v>602</v>
      </c>
      <c r="D104" s="863" t="s">
        <v>603</v>
      </c>
      <c r="E104" s="835" t="s">
        <v>2568</v>
      </c>
      <c r="F104" s="863" t="s">
        <v>2569</v>
      </c>
      <c r="G104" s="835" t="s">
        <v>2602</v>
      </c>
      <c r="H104" s="835" t="s">
        <v>2603</v>
      </c>
      <c r="I104" s="849">
        <v>1.5900000333786011</v>
      </c>
      <c r="J104" s="849">
        <v>900</v>
      </c>
      <c r="K104" s="850">
        <v>1432.3800048828125</v>
      </c>
    </row>
    <row r="105" spans="1:11" ht="14.4" customHeight="1" x14ac:dyDescent="0.3">
      <c r="A105" s="831" t="s">
        <v>584</v>
      </c>
      <c r="B105" s="832" t="s">
        <v>585</v>
      </c>
      <c r="C105" s="835" t="s">
        <v>602</v>
      </c>
      <c r="D105" s="863" t="s">
        <v>603</v>
      </c>
      <c r="E105" s="835" t="s">
        <v>2568</v>
      </c>
      <c r="F105" s="863" t="s">
        <v>2569</v>
      </c>
      <c r="G105" s="835" t="s">
        <v>2765</v>
      </c>
      <c r="H105" s="835" t="s">
        <v>2766</v>
      </c>
      <c r="I105" s="849">
        <v>0.86000001430511475</v>
      </c>
      <c r="J105" s="849">
        <v>500</v>
      </c>
      <c r="K105" s="850">
        <v>432.39999389648438</v>
      </c>
    </row>
    <row r="106" spans="1:11" ht="14.4" customHeight="1" x14ac:dyDescent="0.3">
      <c r="A106" s="831" t="s">
        <v>584</v>
      </c>
      <c r="B106" s="832" t="s">
        <v>585</v>
      </c>
      <c r="C106" s="835" t="s">
        <v>602</v>
      </c>
      <c r="D106" s="863" t="s">
        <v>603</v>
      </c>
      <c r="E106" s="835" t="s">
        <v>2568</v>
      </c>
      <c r="F106" s="863" t="s">
        <v>2569</v>
      </c>
      <c r="G106" s="835" t="s">
        <v>2767</v>
      </c>
      <c r="H106" s="835" t="s">
        <v>2768</v>
      </c>
      <c r="I106" s="849">
        <v>11.184000015258789</v>
      </c>
      <c r="J106" s="849">
        <v>450</v>
      </c>
      <c r="K106" s="850">
        <v>5039.989990234375</v>
      </c>
    </row>
    <row r="107" spans="1:11" ht="14.4" customHeight="1" x14ac:dyDescent="0.3">
      <c r="A107" s="831" t="s">
        <v>584</v>
      </c>
      <c r="B107" s="832" t="s">
        <v>585</v>
      </c>
      <c r="C107" s="835" t="s">
        <v>602</v>
      </c>
      <c r="D107" s="863" t="s">
        <v>603</v>
      </c>
      <c r="E107" s="835" t="s">
        <v>2568</v>
      </c>
      <c r="F107" s="863" t="s">
        <v>2569</v>
      </c>
      <c r="G107" s="835" t="s">
        <v>2769</v>
      </c>
      <c r="H107" s="835" t="s">
        <v>2770</v>
      </c>
      <c r="I107" s="849">
        <v>0.14000000059604645</v>
      </c>
      <c r="J107" s="849">
        <v>1200</v>
      </c>
      <c r="K107" s="850">
        <v>168</v>
      </c>
    </row>
    <row r="108" spans="1:11" ht="14.4" customHeight="1" x14ac:dyDescent="0.3">
      <c r="A108" s="831" t="s">
        <v>584</v>
      </c>
      <c r="B108" s="832" t="s">
        <v>585</v>
      </c>
      <c r="C108" s="835" t="s">
        <v>602</v>
      </c>
      <c r="D108" s="863" t="s">
        <v>603</v>
      </c>
      <c r="E108" s="835" t="s">
        <v>2568</v>
      </c>
      <c r="F108" s="863" t="s">
        <v>2569</v>
      </c>
      <c r="G108" s="835" t="s">
        <v>2606</v>
      </c>
      <c r="H108" s="835" t="s">
        <v>2607</v>
      </c>
      <c r="I108" s="849">
        <v>3.5999999046325684</v>
      </c>
      <c r="J108" s="849">
        <v>3000</v>
      </c>
      <c r="K108" s="850">
        <v>10799.570068359375</v>
      </c>
    </row>
    <row r="109" spans="1:11" ht="14.4" customHeight="1" x14ac:dyDescent="0.3">
      <c r="A109" s="831" t="s">
        <v>584</v>
      </c>
      <c r="B109" s="832" t="s">
        <v>585</v>
      </c>
      <c r="C109" s="835" t="s">
        <v>602</v>
      </c>
      <c r="D109" s="863" t="s">
        <v>603</v>
      </c>
      <c r="E109" s="835" t="s">
        <v>2568</v>
      </c>
      <c r="F109" s="863" t="s">
        <v>2569</v>
      </c>
      <c r="G109" s="835" t="s">
        <v>2608</v>
      </c>
      <c r="H109" s="835" t="s">
        <v>2609</v>
      </c>
      <c r="I109" s="849">
        <v>29.579999923706055</v>
      </c>
      <c r="J109" s="849">
        <v>4</v>
      </c>
      <c r="K109" s="850">
        <v>118.31999969482422</v>
      </c>
    </row>
    <row r="110" spans="1:11" ht="14.4" customHeight="1" x14ac:dyDescent="0.3">
      <c r="A110" s="831" t="s">
        <v>584</v>
      </c>
      <c r="B110" s="832" t="s">
        <v>585</v>
      </c>
      <c r="C110" s="835" t="s">
        <v>602</v>
      </c>
      <c r="D110" s="863" t="s">
        <v>603</v>
      </c>
      <c r="E110" s="835" t="s">
        <v>2568</v>
      </c>
      <c r="F110" s="863" t="s">
        <v>2569</v>
      </c>
      <c r="G110" s="835" t="s">
        <v>2610</v>
      </c>
      <c r="H110" s="835" t="s">
        <v>2611</v>
      </c>
      <c r="I110" s="849">
        <v>29.069999694824219</v>
      </c>
      <c r="J110" s="849">
        <v>76</v>
      </c>
      <c r="K110" s="850">
        <v>2208.2000274658203</v>
      </c>
    </row>
    <row r="111" spans="1:11" ht="14.4" customHeight="1" x14ac:dyDescent="0.3">
      <c r="A111" s="831" t="s">
        <v>584</v>
      </c>
      <c r="B111" s="832" t="s">
        <v>585</v>
      </c>
      <c r="C111" s="835" t="s">
        <v>602</v>
      </c>
      <c r="D111" s="863" t="s">
        <v>603</v>
      </c>
      <c r="E111" s="835" t="s">
        <v>2568</v>
      </c>
      <c r="F111" s="863" t="s">
        <v>2569</v>
      </c>
      <c r="G111" s="835" t="s">
        <v>2771</v>
      </c>
      <c r="H111" s="835" t="s">
        <v>2772</v>
      </c>
      <c r="I111" s="849">
        <v>9.6666666666666661</v>
      </c>
      <c r="J111" s="849">
        <v>15</v>
      </c>
      <c r="K111" s="850">
        <v>145.0099983215332</v>
      </c>
    </row>
    <row r="112" spans="1:11" ht="14.4" customHeight="1" x14ac:dyDescent="0.3">
      <c r="A112" s="831" t="s">
        <v>584</v>
      </c>
      <c r="B112" s="832" t="s">
        <v>585</v>
      </c>
      <c r="C112" s="835" t="s">
        <v>602</v>
      </c>
      <c r="D112" s="863" t="s">
        <v>603</v>
      </c>
      <c r="E112" s="835" t="s">
        <v>2614</v>
      </c>
      <c r="F112" s="863" t="s">
        <v>2615</v>
      </c>
      <c r="G112" s="835" t="s">
        <v>2773</v>
      </c>
      <c r="H112" s="835" t="s">
        <v>2774</v>
      </c>
      <c r="I112" s="849">
        <v>2.380000114440918</v>
      </c>
      <c r="J112" s="849">
        <v>100</v>
      </c>
      <c r="K112" s="850">
        <v>238</v>
      </c>
    </row>
    <row r="113" spans="1:11" ht="14.4" customHeight="1" x14ac:dyDescent="0.3">
      <c r="A113" s="831" t="s">
        <v>584</v>
      </c>
      <c r="B113" s="832" t="s">
        <v>585</v>
      </c>
      <c r="C113" s="835" t="s">
        <v>602</v>
      </c>
      <c r="D113" s="863" t="s">
        <v>603</v>
      </c>
      <c r="E113" s="835" t="s">
        <v>2614</v>
      </c>
      <c r="F113" s="863" t="s">
        <v>2615</v>
      </c>
      <c r="G113" s="835" t="s">
        <v>2775</v>
      </c>
      <c r="H113" s="835" t="s">
        <v>2776</v>
      </c>
      <c r="I113" s="849">
        <v>2.3599998950958252</v>
      </c>
      <c r="J113" s="849">
        <v>100</v>
      </c>
      <c r="K113" s="850">
        <v>236</v>
      </c>
    </row>
    <row r="114" spans="1:11" ht="14.4" customHeight="1" x14ac:dyDescent="0.3">
      <c r="A114" s="831" t="s">
        <v>584</v>
      </c>
      <c r="B114" s="832" t="s">
        <v>585</v>
      </c>
      <c r="C114" s="835" t="s">
        <v>602</v>
      </c>
      <c r="D114" s="863" t="s">
        <v>603</v>
      </c>
      <c r="E114" s="835" t="s">
        <v>2614</v>
      </c>
      <c r="F114" s="863" t="s">
        <v>2615</v>
      </c>
      <c r="G114" s="835" t="s">
        <v>2620</v>
      </c>
      <c r="H114" s="835" t="s">
        <v>2621</v>
      </c>
      <c r="I114" s="849">
        <v>4.820000171661377</v>
      </c>
      <c r="J114" s="849">
        <v>60</v>
      </c>
      <c r="K114" s="850">
        <v>289.20001220703125</v>
      </c>
    </row>
    <row r="115" spans="1:11" ht="14.4" customHeight="1" x14ac:dyDescent="0.3">
      <c r="A115" s="831" t="s">
        <v>584</v>
      </c>
      <c r="B115" s="832" t="s">
        <v>585</v>
      </c>
      <c r="C115" s="835" t="s">
        <v>602</v>
      </c>
      <c r="D115" s="863" t="s">
        <v>603</v>
      </c>
      <c r="E115" s="835" t="s">
        <v>2614</v>
      </c>
      <c r="F115" s="863" t="s">
        <v>2615</v>
      </c>
      <c r="G115" s="835" t="s">
        <v>2622</v>
      </c>
      <c r="H115" s="835" t="s">
        <v>2623</v>
      </c>
      <c r="I115" s="849">
        <v>9.9999997764825821E-3</v>
      </c>
      <c r="J115" s="849">
        <v>130</v>
      </c>
      <c r="K115" s="850">
        <v>1.300000011920929</v>
      </c>
    </row>
    <row r="116" spans="1:11" ht="14.4" customHeight="1" x14ac:dyDescent="0.3">
      <c r="A116" s="831" t="s">
        <v>584</v>
      </c>
      <c r="B116" s="832" t="s">
        <v>585</v>
      </c>
      <c r="C116" s="835" t="s">
        <v>602</v>
      </c>
      <c r="D116" s="863" t="s">
        <v>603</v>
      </c>
      <c r="E116" s="835" t="s">
        <v>2614</v>
      </c>
      <c r="F116" s="863" t="s">
        <v>2615</v>
      </c>
      <c r="G116" s="835" t="s">
        <v>2777</v>
      </c>
      <c r="H116" s="835" t="s">
        <v>2778</v>
      </c>
      <c r="I116" s="849">
        <v>17</v>
      </c>
      <c r="J116" s="849">
        <v>100</v>
      </c>
      <c r="K116" s="850">
        <v>1699.699951171875</v>
      </c>
    </row>
    <row r="117" spans="1:11" ht="14.4" customHeight="1" x14ac:dyDescent="0.3">
      <c r="A117" s="831" t="s">
        <v>584</v>
      </c>
      <c r="B117" s="832" t="s">
        <v>585</v>
      </c>
      <c r="C117" s="835" t="s">
        <v>602</v>
      </c>
      <c r="D117" s="863" t="s">
        <v>603</v>
      </c>
      <c r="E117" s="835" t="s">
        <v>2614</v>
      </c>
      <c r="F117" s="863" t="s">
        <v>2615</v>
      </c>
      <c r="G117" s="835" t="s">
        <v>2632</v>
      </c>
      <c r="H117" s="835" t="s">
        <v>2633</v>
      </c>
      <c r="I117" s="849">
        <v>3.3900001049041748</v>
      </c>
      <c r="J117" s="849">
        <v>140</v>
      </c>
      <c r="K117" s="850">
        <v>474.60000610351563</v>
      </c>
    </row>
    <row r="118" spans="1:11" ht="14.4" customHeight="1" x14ac:dyDescent="0.3">
      <c r="A118" s="831" t="s">
        <v>584</v>
      </c>
      <c r="B118" s="832" t="s">
        <v>585</v>
      </c>
      <c r="C118" s="835" t="s">
        <v>602</v>
      </c>
      <c r="D118" s="863" t="s">
        <v>603</v>
      </c>
      <c r="E118" s="835" t="s">
        <v>2614</v>
      </c>
      <c r="F118" s="863" t="s">
        <v>2615</v>
      </c>
      <c r="G118" s="835" t="s">
        <v>2779</v>
      </c>
      <c r="H118" s="835" t="s">
        <v>2780</v>
      </c>
      <c r="I118" s="849">
        <v>1390</v>
      </c>
      <c r="J118" s="849">
        <v>1</v>
      </c>
      <c r="K118" s="850">
        <v>1390</v>
      </c>
    </row>
    <row r="119" spans="1:11" ht="14.4" customHeight="1" x14ac:dyDescent="0.3">
      <c r="A119" s="831" t="s">
        <v>584</v>
      </c>
      <c r="B119" s="832" t="s">
        <v>585</v>
      </c>
      <c r="C119" s="835" t="s">
        <v>602</v>
      </c>
      <c r="D119" s="863" t="s">
        <v>603</v>
      </c>
      <c r="E119" s="835" t="s">
        <v>2614</v>
      </c>
      <c r="F119" s="863" t="s">
        <v>2615</v>
      </c>
      <c r="G119" s="835" t="s">
        <v>2781</v>
      </c>
      <c r="H119" s="835" t="s">
        <v>2782</v>
      </c>
      <c r="I119" s="849">
        <v>788.9000244140625</v>
      </c>
      <c r="J119" s="849">
        <v>2</v>
      </c>
      <c r="K119" s="850">
        <v>1577.800048828125</v>
      </c>
    </row>
    <row r="120" spans="1:11" ht="14.4" customHeight="1" x14ac:dyDescent="0.3">
      <c r="A120" s="831" t="s">
        <v>584</v>
      </c>
      <c r="B120" s="832" t="s">
        <v>585</v>
      </c>
      <c r="C120" s="835" t="s">
        <v>602</v>
      </c>
      <c r="D120" s="863" t="s">
        <v>603</v>
      </c>
      <c r="E120" s="835" t="s">
        <v>2614</v>
      </c>
      <c r="F120" s="863" t="s">
        <v>2615</v>
      </c>
      <c r="G120" s="835" t="s">
        <v>2783</v>
      </c>
      <c r="H120" s="835" t="s">
        <v>2784</v>
      </c>
      <c r="I120" s="849">
        <v>788.9000244140625</v>
      </c>
      <c r="J120" s="849">
        <v>2</v>
      </c>
      <c r="K120" s="850">
        <v>1577.800048828125</v>
      </c>
    </row>
    <row r="121" spans="1:11" ht="14.4" customHeight="1" x14ac:dyDescent="0.3">
      <c r="A121" s="831" t="s">
        <v>584</v>
      </c>
      <c r="B121" s="832" t="s">
        <v>585</v>
      </c>
      <c r="C121" s="835" t="s">
        <v>602</v>
      </c>
      <c r="D121" s="863" t="s">
        <v>603</v>
      </c>
      <c r="E121" s="835" t="s">
        <v>2614</v>
      </c>
      <c r="F121" s="863" t="s">
        <v>2615</v>
      </c>
      <c r="G121" s="835" t="s">
        <v>2785</v>
      </c>
      <c r="H121" s="835" t="s">
        <v>2786</v>
      </c>
      <c r="I121" s="849">
        <v>788.9000244140625</v>
      </c>
      <c r="J121" s="849">
        <v>2</v>
      </c>
      <c r="K121" s="850">
        <v>1577.800048828125</v>
      </c>
    </row>
    <row r="122" spans="1:11" ht="14.4" customHeight="1" x14ac:dyDescent="0.3">
      <c r="A122" s="831" t="s">
        <v>584</v>
      </c>
      <c r="B122" s="832" t="s">
        <v>585</v>
      </c>
      <c r="C122" s="835" t="s">
        <v>602</v>
      </c>
      <c r="D122" s="863" t="s">
        <v>603</v>
      </c>
      <c r="E122" s="835" t="s">
        <v>2614</v>
      </c>
      <c r="F122" s="863" t="s">
        <v>2615</v>
      </c>
      <c r="G122" s="835" t="s">
        <v>2787</v>
      </c>
      <c r="H122" s="835" t="s">
        <v>2788</v>
      </c>
      <c r="I122" s="849">
        <v>434.47000122070313</v>
      </c>
      <c r="J122" s="849">
        <v>2</v>
      </c>
      <c r="K122" s="850">
        <v>868.94000244140625</v>
      </c>
    </row>
    <row r="123" spans="1:11" ht="14.4" customHeight="1" x14ac:dyDescent="0.3">
      <c r="A123" s="831" t="s">
        <v>584</v>
      </c>
      <c r="B123" s="832" t="s">
        <v>585</v>
      </c>
      <c r="C123" s="835" t="s">
        <v>602</v>
      </c>
      <c r="D123" s="863" t="s">
        <v>603</v>
      </c>
      <c r="E123" s="835" t="s">
        <v>2614</v>
      </c>
      <c r="F123" s="863" t="s">
        <v>2615</v>
      </c>
      <c r="G123" s="835" t="s">
        <v>2789</v>
      </c>
      <c r="H123" s="835" t="s">
        <v>2790</v>
      </c>
      <c r="I123" s="849">
        <v>713</v>
      </c>
      <c r="J123" s="849">
        <v>1</v>
      </c>
      <c r="K123" s="850">
        <v>713</v>
      </c>
    </row>
    <row r="124" spans="1:11" ht="14.4" customHeight="1" x14ac:dyDescent="0.3">
      <c r="A124" s="831" t="s">
        <v>584</v>
      </c>
      <c r="B124" s="832" t="s">
        <v>585</v>
      </c>
      <c r="C124" s="835" t="s">
        <v>602</v>
      </c>
      <c r="D124" s="863" t="s">
        <v>603</v>
      </c>
      <c r="E124" s="835" t="s">
        <v>2614</v>
      </c>
      <c r="F124" s="863" t="s">
        <v>2615</v>
      </c>
      <c r="G124" s="835" t="s">
        <v>2791</v>
      </c>
      <c r="H124" s="835" t="s">
        <v>2792</v>
      </c>
      <c r="I124" s="849">
        <v>4531</v>
      </c>
      <c r="J124" s="849">
        <v>2</v>
      </c>
      <c r="K124" s="850">
        <v>9062</v>
      </c>
    </row>
    <row r="125" spans="1:11" ht="14.4" customHeight="1" x14ac:dyDescent="0.3">
      <c r="A125" s="831" t="s">
        <v>584</v>
      </c>
      <c r="B125" s="832" t="s">
        <v>585</v>
      </c>
      <c r="C125" s="835" t="s">
        <v>602</v>
      </c>
      <c r="D125" s="863" t="s">
        <v>603</v>
      </c>
      <c r="E125" s="835" t="s">
        <v>2614</v>
      </c>
      <c r="F125" s="863" t="s">
        <v>2615</v>
      </c>
      <c r="G125" s="835" t="s">
        <v>2793</v>
      </c>
      <c r="H125" s="835" t="s">
        <v>2794</v>
      </c>
      <c r="I125" s="849">
        <v>434.47000122070313</v>
      </c>
      <c r="J125" s="849">
        <v>2</v>
      </c>
      <c r="K125" s="850">
        <v>868.94000244140625</v>
      </c>
    </row>
    <row r="126" spans="1:11" ht="14.4" customHeight="1" x14ac:dyDescent="0.3">
      <c r="A126" s="831" t="s">
        <v>584</v>
      </c>
      <c r="B126" s="832" t="s">
        <v>585</v>
      </c>
      <c r="C126" s="835" t="s">
        <v>602</v>
      </c>
      <c r="D126" s="863" t="s">
        <v>603</v>
      </c>
      <c r="E126" s="835" t="s">
        <v>2614</v>
      </c>
      <c r="F126" s="863" t="s">
        <v>2615</v>
      </c>
      <c r="G126" s="835" t="s">
        <v>2795</v>
      </c>
      <c r="H126" s="835" t="s">
        <v>2796</v>
      </c>
      <c r="I126" s="849">
        <v>434.47000122070313</v>
      </c>
      <c r="J126" s="849">
        <v>2</v>
      </c>
      <c r="K126" s="850">
        <v>868.94000244140625</v>
      </c>
    </row>
    <row r="127" spans="1:11" ht="14.4" customHeight="1" x14ac:dyDescent="0.3">
      <c r="A127" s="831" t="s">
        <v>584</v>
      </c>
      <c r="B127" s="832" t="s">
        <v>585</v>
      </c>
      <c r="C127" s="835" t="s">
        <v>602</v>
      </c>
      <c r="D127" s="863" t="s">
        <v>603</v>
      </c>
      <c r="E127" s="835" t="s">
        <v>2614</v>
      </c>
      <c r="F127" s="863" t="s">
        <v>2615</v>
      </c>
      <c r="G127" s="835" t="s">
        <v>2638</v>
      </c>
      <c r="H127" s="835" t="s">
        <v>2639</v>
      </c>
      <c r="I127" s="849">
        <v>17.979999542236328</v>
      </c>
      <c r="J127" s="849">
        <v>150</v>
      </c>
      <c r="K127" s="850">
        <v>2697</v>
      </c>
    </row>
    <row r="128" spans="1:11" ht="14.4" customHeight="1" x14ac:dyDescent="0.3">
      <c r="A128" s="831" t="s">
        <v>584</v>
      </c>
      <c r="B128" s="832" t="s">
        <v>585</v>
      </c>
      <c r="C128" s="835" t="s">
        <v>602</v>
      </c>
      <c r="D128" s="863" t="s">
        <v>603</v>
      </c>
      <c r="E128" s="835" t="s">
        <v>2614</v>
      </c>
      <c r="F128" s="863" t="s">
        <v>2615</v>
      </c>
      <c r="G128" s="835" t="s">
        <v>2797</v>
      </c>
      <c r="H128" s="835" t="s">
        <v>2798</v>
      </c>
      <c r="I128" s="849">
        <v>22.059999465942383</v>
      </c>
      <c r="J128" s="849">
        <v>110</v>
      </c>
      <c r="K128" s="850">
        <v>2424.300048828125</v>
      </c>
    </row>
    <row r="129" spans="1:11" ht="14.4" customHeight="1" x14ac:dyDescent="0.3">
      <c r="A129" s="831" t="s">
        <v>584</v>
      </c>
      <c r="B129" s="832" t="s">
        <v>585</v>
      </c>
      <c r="C129" s="835" t="s">
        <v>602</v>
      </c>
      <c r="D129" s="863" t="s">
        <v>603</v>
      </c>
      <c r="E129" s="835" t="s">
        <v>2614</v>
      </c>
      <c r="F129" s="863" t="s">
        <v>2615</v>
      </c>
      <c r="G129" s="835" t="s">
        <v>2799</v>
      </c>
      <c r="H129" s="835" t="s">
        <v>2800</v>
      </c>
      <c r="I129" s="849">
        <v>3.1500000953674316</v>
      </c>
      <c r="J129" s="849">
        <v>20</v>
      </c>
      <c r="K129" s="850">
        <v>63</v>
      </c>
    </row>
    <row r="130" spans="1:11" ht="14.4" customHeight="1" x14ac:dyDescent="0.3">
      <c r="A130" s="831" t="s">
        <v>584</v>
      </c>
      <c r="B130" s="832" t="s">
        <v>585</v>
      </c>
      <c r="C130" s="835" t="s">
        <v>602</v>
      </c>
      <c r="D130" s="863" t="s">
        <v>603</v>
      </c>
      <c r="E130" s="835" t="s">
        <v>2614</v>
      </c>
      <c r="F130" s="863" t="s">
        <v>2615</v>
      </c>
      <c r="G130" s="835" t="s">
        <v>2646</v>
      </c>
      <c r="H130" s="835" t="s">
        <v>2647</v>
      </c>
      <c r="I130" s="849">
        <v>0.25</v>
      </c>
      <c r="J130" s="849">
        <v>4500</v>
      </c>
      <c r="K130" s="850">
        <v>1125</v>
      </c>
    </row>
    <row r="131" spans="1:11" ht="14.4" customHeight="1" x14ac:dyDescent="0.3">
      <c r="A131" s="831" t="s">
        <v>584</v>
      </c>
      <c r="B131" s="832" t="s">
        <v>585</v>
      </c>
      <c r="C131" s="835" t="s">
        <v>602</v>
      </c>
      <c r="D131" s="863" t="s">
        <v>603</v>
      </c>
      <c r="E131" s="835" t="s">
        <v>2614</v>
      </c>
      <c r="F131" s="863" t="s">
        <v>2615</v>
      </c>
      <c r="G131" s="835" t="s">
        <v>2648</v>
      </c>
      <c r="H131" s="835" t="s">
        <v>2649</v>
      </c>
      <c r="I131" s="849">
        <v>11.729999542236328</v>
      </c>
      <c r="J131" s="849">
        <v>20</v>
      </c>
      <c r="K131" s="850">
        <v>234.60000610351563</v>
      </c>
    </row>
    <row r="132" spans="1:11" ht="14.4" customHeight="1" x14ac:dyDescent="0.3">
      <c r="A132" s="831" t="s">
        <v>584</v>
      </c>
      <c r="B132" s="832" t="s">
        <v>585</v>
      </c>
      <c r="C132" s="835" t="s">
        <v>602</v>
      </c>
      <c r="D132" s="863" t="s">
        <v>603</v>
      </c>
      <c r="E132" s="835" t="s">
        <v>2614</v>
      </c>
      <c r="F132" s="863" t="s">
        <v>2615</v>
      </c>
      <c r="G132" s="835" t="s">
        <v>2801</v>
      </c>
      <c r="H132" s="835" t="s">
        <v>2802</v>
      </c>
      <c r="I132" s="849">
        <v>5.320000171661377</v>
      </c>
      <c r="J132" s="849">
        <v>200</v>
      </c>
      <c r="K132" s="850">
        <v>1064.800048828125</v>
      </c>
    </row>
    <row r="133" spans="1:11" ht="14.4" customHeight="1" x14ac:dyDescent="0.3">
      <c r="A133" s="831" t="s">
        <v>584</v>
      </c>
      <c r="B133" s="832" t="s">
        <v>585</v>
      </c>
      <c r="C133" s="835" t="s">
        <v>602</v>
      </c>
      <c r="D133" s="863" t="s">
        <v>603</v>
      </c>
      <c r="E133" s="835" t="s">
        <v>2614</v>
      </c>
      <c r="F133" s="863" t="s">
        <v>2615</v>
      </c>
      <c r="G133" s="835" t="s">
        <v>2651</v>
      </c>
      <c r="H133" s="835" t="s">
        <v>2652</v>
      </c>
      <c r="I133" s="849">
        <v>56.869998931884766</v>
      </c>
      <c r="J133" s="849">
        <v>300</v>
      </c>
      <c r="K133" s="850">
        <v>17060.999755859375</v>
      </c>
    </row>
    <row r="134" spans="1:11" ht="14.4" customHeight="1" x14ac:dyDescent="0.3">
      <c r="A134" s="831" t="s">
        <v>584</v>
      </c>
      <c r="B134" s="832" t="s">
        <v>585</v>
      </c>
      <c r="C134" s="835" t="s">
        <v>602</v>
      </c>
      <c r="D134" s="863" t="s">
        <v>603</v>
      </c>
      <c r="E134" s="835" t="s">
        <v>2614</v>
      </c>
      <c r="F134" s="863" t="s">
        <v>2615</v>
      </c>
      <c r="G134" s="835" t="s">
        <v>2803</v>
      </c>
      <c r="H134" s="835" t="s">
        <v>2804</v>
      </c>
      <c r="I134" s="849">
        <v>537.46002197265625</v>
      </c>
      <c r="J134" s="849">
        <v>10</v>
      </c>
      <c r="K134" s="850">
        <v>5374.580078125</v>
      </c>
    </row>
    <row r="135" spans="1:11" ht="14.4" customHeight="1" x14ac:dyDescent="0.3">
      <c r="A135" s="831" t="s">
        <v>584</v>
      </c>
      <c r="B135" s="832" t="s">
        <v>585</v>
      </c>
      <c r="C135" s="835" t="s">
        <v>602</v>
      </c>
      <c r="D135" s="863" t="s">
        <v>603</v>
      </c>
      <c r="E135" s="835" t="s">
        <v>2614</v>
      </c>
      <c r="F135" s="863" t="s">
        <v>2615</v>
      </c>
      <c r="G135" s="835" t="s">
        <v>2805</v>
      </c>
      <c r="H135" s="835" t="s">
        <v>2806</v>
      </c>
      <c r="I135" s="849">
        <v>30.137142453874862</v>
      </c>
      <c r="J135" s="849">
        <v>780</v>
      </c>
      <c r="K135" s="850">
        <v>23505.339965820313</v>
      </c>
    </row>
    <row r="136" spans="1:11" ht="14.4" customHeight="1" x14ac:dyDescent="0.3">
      <c r="A136" s="831" t="s">
        <v>584</v>
      </c>
      <c r="B136" s="832" t="s">
        <v>585</v>
      </c>
      <c r="C136" s="835" t="s">
        <v>602</v>
      </c>
      <c r="D136" s="863" t="s">
        <v>603</v>
      </c>
      <c r="E136" s="835" t="s">
        <v>2614</v>
      </c>
      <c r="F136" s="863" t="s">
        <v>2615</v>
      </c>
      <c r="G136" s="835" t="s">
        <v>2807</v>
      </c>
      <c r="H136" s="835" t="s">
        <v>2808</v>
      </c>
      <c r="I136" s="849">
        <v>31.370000839233398</v>
      </c>
      <c r="J136" s="849">
        <v>240</v>
      </c>
      <c r="K136" s="850">
        <v>7528.6202392578125</v>
      </c>
    </row>
    <row r="137" spans="1:11" ht="14.4" customHeight="1" x14ac:dyDescent="0.3">
      <c r="A137" s="831" t="s">
        <v>584</v>
      </c>
      <c r="B137" s="832" t="s">
        <v>585</v>
      </c>
      <c r="C137" s="835" t="s">
        <v>602</v>
      </c>
      <c r="D137" s="863" t="s">
        <v>603</v>
      </c>
      <c r="E137" s="835" t="s">
        <v>2614</v>
      </c>
      <c r="F137" s="863" t="s">
        <v>2615</v>
      </c>
      <c r="G137" s="835" t="s">
        <v>2809</v>
      </c>
      <c r="H137" s="835" t="s">
        <v>2810</v>
      </c>
      <c r="I137" s="849">
        <v>6.6700000762939453</v>
      </c>
      <c r="J137" s="849">
        <v>2</v>
      </c>
      <c r="K137" s="850">
        <v>13.340000152587891</v>
      </c>
    </row>
    <row r="138" spans="1:11" ht="14.4" customHeight="1" x14ac:dyDescent="0.3">
      <c r="A138" s="831" t="s">
        <v>584</v>
      </c>
      <c r="B138" s="832" t="s">
        <v>585</v>
      </c>
      <c r="C138" s="835" t="s">
        <v>602</v>
      </c>
      <c r="D138" s="863" t="s">
        <v>603</v>
      </c>
      <c r="E138" s="835" t="s">
        <v>2614</v>
      </c>
      <c r="F138" s="863" t="s">
        <v>2615</v>
      </c>
      <c r="G138" s="835" t="s">
        <v>2659</v>
      </c>
      <c r="H138" s="835" t="s">
        <v>2660</v>
      </c>
      <c r="I138" s="849">
        <v>1.0900000333786011</v>
      </c>
      <c r="J138" s="849">
        <v>400</v>
      </c>
      <c r="K138" s="850">
        <v>436</v>
      </c>
    </row>
    <row r="139" spans="1:11" ht="14.4" customHeight="1" x14ac:dyDescent="0.3">
      <c r="A139" s="831" t="s">
        <v>584</v>
      </c>
      <c r="B139" s="832" t="s">
        <v>585</v>
      </c>
      <c r="C139" s="835" t="s">
        <v>602</v>
      </c>
      <c r="D139" s="863" t="s">
        <v>603</v>
      </c>
      <c r="E139" s="835" t="s">
        <v>2614</v>
      </c>
      <c r="F139" s="863" t="s">
        <v>2615</v>
      </c>
      <c r="G139" s="835" t="s">
        <v>2661</v>
      </c>
      <c r="H139" s="835" t="s">
        <v>2662</v>
      </c>
      <c r="I139" s="849">
        <v>0.47799999117851255</v>
      </c>
      <c r="J139" s="849">
        <v>500</v>
      </c>
      <c r="K139" s="850">
        <v>239</v>
      </c>
    </row>
    <row r="140" spans="1:11" ht="14.4" customHeight="1" x14ac:dyDescent="0.3">
      <c r="A140" s="831" t="s">
        <v>584</v>
      </c>
      <c r="B140" s="832" t="s">
        <v>585</v>
      </c>
      <c r="C140" s="835" t="s">
        <v>602</v>
      </c>
      <c r="D140" s="863" t="s">
        <v>603</v>
      </c>
      <c r="E140" s="835" t="s">
        <v>2614</v>
      </c>
      <c r="F140" s="863" t="s">
        <v>2615</v>
      </c>
      <c r="G140" s="835" t="s">
        <v>2663</v>
      </c>
      <c r="H140" s="835" t="s">
        <v>2664</v>
      </c>
      <c r="I140" s="849">
        <v>1.6699999570846558</v>
      </c>
      <c r="J140" s="849">
        <v>200</v>
      </c>
      <c r="K140" s="850">
        <v>334</v>
      </c>
    </row>
    <row r="141" spans="1:11" ht="14.4" customHeight="1" x14ac:dyDescent="0.3">
      <c r="A141" s="831" t="s">
        <v>584</v>
      </c>
      <c r="B141" s="832" t="s">
        <v>585</v>
      </c>
      <c r="C141" s="835" t="s">
        <v>602</v>
      </c>
      <c r="D141" s="863" t="s">
        <v>603</v>
      </c>
      <c r="E141" s="835" t="s">
        <v>2614</v>
      </c>
      <c r="F141" s="863" t="s">
        <v>2615</v>
      </c>
      <c r="G141" s="835" t="s">
        <v>2665</v>
      </c>
      <c r="H141" s="835" t="s">
        <v>2666</v>
      </c>
      <c r="I141" s="849">
        <v>0.67000001668930054</v>
      </c>
      <c r="J141" s="849">
        <v>400</v>
      </c>
      <c r="K141" s="850">
        <v>268</v>
      </c>
    </row>
    <row r="142" spans="1:11" ht="14.4" customHeight="1" x14ac:dyDescent="0.3">
      <c r="A142" s="831" t="s">
        <v>584</v>
      </c>
      <c r="B142" s="832" t="s">
        <v>585</v>
      </c>
      <c r="C142" s="835" t="s">
        <v>602</v>
      </c>
      <c r="D142" s="863" t="s">
        <v>603</v>
      </c>
      <c r="E142" s="835" t="s">
        <v>2614</v>
      </c>
      <c r="F142" s="863" t="s">
        <v>2615</v>
      </c>
      <c r="G142" s="835" t="s">
        <v>2677</v>
      </c>
      <c r="H142" s="835" t="s">
        <v>2678</v>
      </c>
      <c r="I142" s="849">
        <v>75.019996643066406</v>
      </c>
      <c r="J142" s="849">
        <v>2</v>
      </c>
      <c r="K142" s="850">
        <v>150.03999328613281</v>
      </c>
    </row>
    <row r="143" spans="1:11" ht="14.4" customHeight="1" x14ac:dyDescent="0.3">
      <c r="A143" s="831" t="s">
        <v>584</v>
      </c>
      <c r="B143" s="832" t="s">
        <v>585</v>
      </c>
      <c r="C143" s="835" t="s">
        <v>602</v>
      </c>
      <c r="D143" s="863" t="s">
        <v>603</v>
      </c>
      <c r="E143" s="835" t="s">
        <v>2614</v>
      </c>
      <c r="F143" s="863" t="s">
        <v>2615</v>
      </c>
      <c r="G143" s="835" t="s">
        <v>2679</v>
      </c>
      <c r="H143" s="835" t="s">
        <v>2680</v>
      </c>
      <c r="I143" s="849">
        <v>12.100000381469727</v>
      </c>
      <c r="J143" s="849">
        <v>1</v>
      </c>
      <c r="K143" s="850">
        <v>12.100000381469727</v>
      </c>
    </row>
    <row r="144" spans="1:11" ht="14.4" customHeight="1" x14ac:dyDescent="0.3">
      <c r="A144" s="831" t="s">
        <v>584</v>
      </c>
      <c r="B144" s="832" t="s">
        <v>585</v>
      </c>
      <c r="C144" s="835" t="s">
        <v>602</v>
      </c>
      <c r="D144" s="863" t="s">
        <v>603</v>
      </c>
      <c r="E144" s="835" t="s">
        <v>2614</v>
      </c>
      <c r="F144" s="863" t="s">
        <v>2615</v>
      </c>
      <c r="G144" s="835" t="s">
        <v>2811</v>
      </c>
      <c r="H144" s="835" t="s">
        <v>2812</v>
      </c>
      <c r="I144" s="849">
        <v>12.100000381469727</v>
      </c>
      <c r="J144" s="849">
        <v>1</v>
      </c>
      <c r="K144" s="850">
        <v>12.100000381469727</v>
      </c>
    </row>
    <row r="145" spans="1:11" ht="14.4" customHeight="1" x14ac:dyDescent="0.3">
      <c r="A145" s="831" t="s">
        <v>584</v>
      </c>
      <c r="B145" s="832" t="s">
        <v>585</v>
      </c>
      <c r="C145" s="835" t="s">
        <v>602</v>
      </c>
      <c r="D145" s="863" t="s">
        <v>603</v>
      </c>
      <c r="E145" s="835" t="s">
        <v>2614</v>
      </c>
      <c r="F145" s="863" t="s">
        <v>2615</v>
      </c>
      <c r="G145" s="835" t="s">
        <v>2813</v>
      </c>
      <c r="H145" s="835" t="s">
        <v>2814</v>
      </c>
      <c r="I145" s="849">
        <v>12.100000381469727</v>
      </c>
      <c r="J145" s="849">
        <v>1</v>
      </c>
      <c r="K145" s="850">
        <v>12.100000381469727</v>
      </c>
    </row>
    <row r="146" spans="1:11" ht="14.4" customHeight="1" x14ac:dyDescent="0.3">
      <c r="A146" s="831" t="s">
        <v>584</v>
      </c>
      <c r="B146" s="832" t="s">
        <v>585</v>
      </c>
      <c r="C146" s="835" t="s">
        <v>602</v>
      </c>
      <c r="D146" s="863" t="s">
        <v>603</v>
      </c>
      <c r="E146" s="835" t="s">
        <v>2614</v>
      </c>
      <c r="F146" s="863" t="s">
        <v>2615</v>
      </c>
      <c r="G146" s="835" t="s">
        <v>2815</v>
      </c>
      <c r="H146" s="835" t="s">
        <v>2816</v>
      </c>
      <c r="I146" s="849">
        <v>12.100000381469727</v>
      </c>
      <c r="J146" s="849">
        <v>1</v>
      </c>
      <c r="K146" s="850">
        <v>12.100000381469727</v>
      </c>
    </row>
    <row r="147" spans="1:11" ht="14.4" customHeight="1" x14ac:dyDescent="0.3">
      <c r="A147" s="831" t="s">
        <v>584</v>
      </c>
      <c r="B147" s="832" t="s">
        <v>585</v>
      </c>
      <c r="C147" s="835" t="s">
        <v>602</v>
      </c>
      <c r="D147" s="863" t="s">
        <v>603</v>
      </c>
      <c r="E147" s="835" t="s">
        <v>2614</v>
      </c>
      <c r="F147" s="863" t="s">
        <v>2615</v>
      </c>
      <c r="G147" s="835" t="s">
        <v>2817</v>
      </c>
      <c r="H147" s="835" t="s">
        <v>2818</v>
      </c>
      <c r="I147" s="849">
        <v>0.4699999988079071</v>
      </c>
      <c r="J147" s="849">
        <v>100</v>
      </c>
      <c r="K147" s="850">
        <v>47</v>
      </c>
    </row>
    <row r="148" spans="1:11" ht="14.4" customHeight="1" x14ac:dyDescent="0.3">
      <c r="A148" s="831" t="s">
        <v>584</v>
      </c>
      <c r="B148" s="832" t="s">
        <v>585</v>
      </c>
      <c r="C148" s="835" t="s">
        <v>602</v>
      </c>
      <c r="D148" s="863" t="s">
        <v>603</v>
      </c>
      <c r="E148" s="835" t="s">
        <v>2614</v>
      </c>
      <c r="F148" s="863" t="s">
        <v>2615</v>
      </c>
      <c r="G148" s="835" t="s">
        <v>2681</v>
      </c>
      <c r="H148" s="835" t="s">
        <v>2682</v>
      </c>
      <c r="I148" s="849">
        <v>1.9850000143051147</v>
      </c>
      <c r="J148" s="849">
        <v>150</v>
      </c>
      <c r="K148" s="850">
        <v>298</v>
      </c>
    </row>
    <row r="149" spans="1:11" ht="14.4" customHeight="1" x14ac:dyDescent="0.3">
      <c r="A149" s="831" t="s">
        <v>584</v>
      </c>
      <c r="B149" s="832" t="s">
        <v>585</v>
      </c>
      <c r="C149" s="835" t="s">
        <v>602</v>
      </c>
      <c r="D149" s="863" t="s">
        <v>603</v>
      </c>
      <c r="E149" s="835" t="s">
        <v>2614</v>
      </c>
      <c r="F149" s="863" t="s">
        <v>2615</v>
      </c>
      <c r="G149" s="835" t="s">
        <v>2819</v>
      </c>
      <c r="H149" s="835" t="s">
        <v>2820</v>
      </c>
      <c r="I149" s="849">
        <v>3.0949999094009399</v>
      </c>
      <c r="J149" s="849">
        <v>100</v>
      </c>
      <c r="K149" s="850">
        <v>309.5</v>
      </c>
    </row>
    <row r="150" spans="1:11" ht="14.4" customHeight="1" x14ac:dyDescent="0.3">
      <c r="A150" s="831" t="s">
        <v>584</v>
      </c>
      <c r="B150" s="832" t="s">
        <v>585</v>
      </c>
      <c r="C150" s="835" t="s">
        <v>602</v>
      </c>
      <c r="D150" s="863" t="s">
        <v>603</v>
      </c>
      <c r="E150" s="835" t="s">
        <v>2614</v>
      </c>
      <c r="F150" s="863" t="s">
        <v>2615</v>
      </c>
      <c r="G150" s="835" t="s">
        <v>2821</v>
      </c>
      <c r="H150" s="835" t="s">
        <v>2822</v>
      </c>
      <c r="I150" s="849">
        <v>21.236666361490887</v>
      </c>
      <c r="J150" s="849">
        <v>300</v>
      </c>
      <c r="K150" s="850">
        <v>6370.5</v>
      </c>
    </row>
    <row r="151" spans="1:11" ht="14.4" customHeight="1" x14ac:dyDescent="0.3">
      <c r="A151" s="831" t="s">
        <v>584</v>
      </c>
      <c r="B151" s="832" t="s">
        <v>585</v>
      </c>
      <c r="C151" s="835" t="s">
        <v>602</v>
      </c>
      <c r="D151" s="863" t="s">
        <v>603</v>
      </c>
      <c r="E151" s="835" t="s">
        <v>2614</v>
      </c>
      <c r="F151" s="863" t="s">
        <v>2615</v>
      </c>
      <c r="G151" s="835" t="s">
        <v>2823</v>
      </c>
      <c r="H151" s="835" t="s">
        <v>2824</v>
      </c>
      <c r="I151" s="849">
        <v>21.237499713897705</v>
      </c>
      <c r="J151" s="849">
        <v>450</v>
      </c>
      <c r="K151" s="850">
        <v>9556.5</v>
      </c>
    </row>
    <row r="152" spans="1:11" ht="14.4" customHeight="1" x14ac:dyDescent="0.3">
      <c r="A152" s="831" t="s">
        <v>584</v>
      </c>
      <c r="B152" s="832" t="s">
        <v>585</v>
      </c>
      <c r="C152" s="835" t="s">
        <v>602</v>
      </c>
      <c r="D152" s="863" t="s">
        <v>603</v>
      </c>
      <c r="E152" s="835" t="s">
        <v>2614</v>
      </c>
      <c r="F152" s="863" t="s">
        <v>2615</v>
      </c>
      <c r="G152" s="835" t="s">
        <v>2825</v>
      </c>
      <c r="H152" s="835" t="s">
        <v>2826</v>
      </c>
      <c r="I152" s="849">
        <v>447.70001220703125</v>
      </c>
      <c r="J152" s="849">
        <v>20</v>
      </c>
      <c r="K152" s="850">
        <v>8954.000244140625</v>
      </c>
    </row>
    <row r="153" spans="1:11" ht="14.4" customHeight="1" x14ac:dyDescent="0.3">
      <c r="A153" s="831" t="s">
        <v>584</v>
      </c>
      <c r="B153" s="832" t="s">
        <v>585</v>
      </c>
      <c r="C153" s="835" t="s">
        <v>602</v>
      </c>
      <c r="D153" s="863" t="s">
        <v>603</v>
      </c>
      <c r="E153" s="835" t="s">
        <v>2689</v>
      </c>
      <c r="F153" s="863" t="s">
        <v>2690</v>
      </c>
      <c r="G153" s="835" t="s">
        <v>2691</v>
      </c>
      <c r="H153" s="835" t="s">
        <v>2692</v>
      </c>
      <c r="I153" s="849">
        <v>10.159999847412109</v>
      </c>
      <c r="J153" s="849">
        <v>260</v>
      </c>
      <c r="K153" s="850">
        <v>2641.5999755859375</v>
      </c>
    </row>
    <row r="154" spans="1:11" ht="14.4" customHeight="1" x14ac:dyDescent="0.3">
      <c r="A154" s="831" t="s">
        <v>584</v>
      </c>
      <c r="B154" s="832" t="s">
        <v>585</v>
      </c>
      <c r="C154" s="835" t="s">
        <v>602</v>
      </c>
      <c r="D154" s="863" t="s">
        <v>603</v>
      </c>
      <c r="E154" s="835" t="s">
        <v>2693</v>
      </c>
      <c r="F154" s="863" t="s">
        <v>2694</v>
      </c>
      <c r="G154" s="835" t="s">
        <v>2827</v>
      </c>
      <c r="H154" s="835" t="s">
        <v>2828</v>
      </c>
      <c r="I154" s="849">
        <v>0.3033333420753479</v>
      </c>
      <c r="J154" s="849">
        <v>600</v>
      </c>
      <c r="K154" s="850">
        <v>182</v>
      </c>
    </row>
    <row r="155" spans="1:11" ht="14.4" customHeight="1" x14ac:dyDescent="0.3">
      <c r="A155" s="831" t="s">
        <v>584</v>
      </c>
      <c r="B155" s="832" t="s">
        <v>585</v>
      </c>
      <c r="C155" s="835" t="s">
        <v>602</v>
      </c>
      <c r="D155" s="863" t="s">
        <v>603</v>
      </c>
      <c r="E155" s="835" t="s">
        <v>2693</v>
      </c>
      <c r="F155" s="863" t="s">
        <v>2694</v>
      </c>
      <c r="G155" s="835" t="s">
        <v>2829</v>
      </c>
      <c r="H155" s="835" t="s">
        <v>2830</v>
      </c>
      <c r="I155" s="849">
        <v>0.30000001192092896</v>
      </c>
      <c r="J155" s="849">
        <v>200</v>
      </c>
      <c r="K155" s="850">
        <v>60</v>
      </c>
    </row>
    <row r="156" spans="1:11" ht="14.4" customHeight="1" x14ac:dyDescent="0.3">
      <c r="A156" s="831" t="s">
        <v>584</v>
      </c>
      <c r="B156" s="832" t="s">
        <v>585</v>
      </c>
      <c r="C156" s="835" t="s">
        <v>602</v>
      </c>
      <c r="D156" s="863" t="s">
        <v>603</v>
      </c>
      <c r="E156" s="835" t="s">
        <v>2693</v>
      </c>
      <c r="F156" s="863" t="s">
        <v>2694</v>
      </c>
      <c r="G156" s="835" t="s">
        <v>2695</v>
      </c>
      <c r="H156" s="835" t="s">
        <v>2696</v>
      </c>
      <c r="I156" s="849">
        <v>0.5440000176429749</v>
      </c>
      <c r="J156" s="849">
        <v>900</v>
      </c>
      <c r="K156" s="850">
        <v>489</v>
      </c>
    </row>
    <row r="157" spans="1:11" ht="14.4" customHeight="1" x14ac:dyDescent="0.3">
      <c r="A157" s="831" t="s">
        <v>584</v>
      </c>
      <c r="B157" s="832" t="s">
        <v>585</v>
      </c>
      <c r="C157" s="835" t="s">
        <v>602</v>
      </c>
      <c r="D157" s="863" t="s">
        <v>603</v>
      </c>
      <c r="E157" s="835" t="s">
        <v>2701</v>
      </c>
      <c r="F157" s="863" t="s">
        <v>2702</v>
      </c>
      <c r="G157" s="835" t="s">
        <v>2703</v>
      </c>
      <c r="H157" s="835" t="s">
        <v>2704</v>
      </c>
      <c r="I157" s="849">
        <v>0.62999999523162842</v>
      </c>
      <c r="J157" s="849">
        <v>2800</v>
      </c>
      <c r="K157" s="850">
        <v>1764</v>
      </c>
    </row>
    <row r="158" spans="1:11" ht="14.4" customHeight="1" x14ac:dyDescent="0.3">
      <c r="A158" s="831" t="s">
        <v>584</v>
      </c>
      <c r="B158" s="832" t="s">
        <v>585</v>
      </c>
      <c r="C158" s="835" t="s">
        <v>602</v>
      </c>
      <c r="D158" s="863" t="s">
        <v>603</v>
      </c>
      <c r="E158" s="835" t="s">
        <v>2701</v>
      </c>
      <c r="F158" s="863" t="s">
        <v>2702</v>
      </c>
      <c r="G158" s="835" t="s">
        <v>2705</v>
      </c>
      <c r="H158" s="835" t="s">
        <v>2706</v>
      </c>
      <c r="I158" s="849">
        <v>0.62999999523162842</v>
      </c>
      <c r="J158" s="849">
        <v>3400</v>
      </c>
      <c r="K158" s="850">
        <v>2142</v>
      </c>
    </row>
    <row r="159" spans="1:11" ht="14.4" customHeight="1" x14ac:dyDescent="0.3">
      <c r="A159" s="831" t="s">
        <v>584</v>
      </c>
      <c r="B159" s="832" t="s">
        <v>585</v>
      </c>
      <c r="C159" s="835" t="s">
        <v>602</v>
      </c>
      <c r="D159" s="863" t="s">
        <v>603</v>
      </c>
      <c r="E159" s="835" t="s">
        <v>2701</v>
      </c>
      <c r="F159" s="863" t="s">
        <v>2702</v>
      </c>
      <c r="G159" s="835" t="s">
        <v>2707</v>
      </c>
      <c r="H159" s="835" t="s">
        <v>2708</v>
      </c>
      <c r="I159" s="849">
        <v>0.62999999523162842</v>
      </c>
      <c r="J159" s="849">
        <v>1400</v>
      </c>
      <c r="K159" s="850">
        <v>882</v>
      </c>
    </row>
    <row r="160" spans="1:11" ht="14.4" customHeight="1" x14ac:dyDescent="0.3">
      <c r="A160" s="831" t="s">
        <v>584</v>
      </c>
      <c r="B160" s="832" t="s">
        <v>585</v>
      </c>
      <c r="C160" s="835" t="s">
        <v>602</v>
      </c>
      <c r="D160" s="863" t="s">
        <v>603</v>
      </c>
      <c r="E160" s="835" t="s">
        <v>2709</v>
      </c>
      <c r="F160" s="863" t="s">
        <v>2710</v>
      </c>
      <c r="G160" s="835" t="s">
        <v>2831</v>
      </c>
      <c r="H160" s="835" t="s">
        <v>2832</v>
      </c>
      <c r="I160" s="849">
        <v>882.08999633789063</v>
      </c>
      <c r="J160" s="849">
        <v>6</v>
      </c>
      <c r="K160" s="850">
        <v>5292.530029296875</v>
      </c>
    </row>
    <row r="161" spans="1:11" ht="14.4" customHeight="1" x14ac:dyDescent="0.3">
      <c r="A161" s="831" t="s">
        <v>584</v>
      </c>
      <c r="B161" s="832" t="s">
        <v>585</v>
      </c>
      <c r="C161" s="835" t="s">
        <v>602</v>
      </c>
      <c r="D161" s="863" t="s">
        <v>603</v>
      </c>
      <c r="E161" s="835" t="s">
        <v>2709</v>
      </c>
      <c r="F161" s="863" t="s">
        <v>2710</v>
      </c>
      <c r="G161" s="835" t="s">
        <v>2711</v>
      </c>
      <c r="H161" s="835" t="s">
        <v>2712</v>
      </c>
      <c r="I161" s="849">
        <v>1627.18994140625</v>
      </c>
      <c r="J161" s="849">
        <v>3</v>
      </c>
      <c r="K161" s="850">
        <v>4881.580078125</v>
      </c>
    </row>
    <row r="162" spans="1:11" ht="14.4" customHeight="1" x14ac:dyDescent="0.3">
      <c r="A162" s="831" t="s">
        <v>584</v>
      </c>
      <c r="B162" s="832" t="s">
        <v>585</v>
      </c>
      <c r="C162" s="835" t="s">
        <v>602</v>
      </c>
      <c r="D162" s="863" t="s">
        <v>603</v>
      </c>
      <c r="E162" s="835" t="s">
        <v>2709</v>
      </c>
      <c r="F162" s="863" t="s">
        <v>2710</v>
      </c>
      <c r="G162" s="835" t="s">
        <v>2711</v>
      </c>
      <c r="H162" s="835" t="s">
        <v>2833</v>
      </c>
      <c r="I162" s="849">
        <v>1627.2099609375</v>
      </c>
      <c r="J162" s="849">
        <v>1</v>
      </c>
      <c r="K162" s="850">
        <v>1627.2099609375</v>
      </c>
    </row>
    <row r="163" spans="1:11" ht="14.4" customHeight="1" x14ac:dyDescent="0.3">
      <c r="A163" s="831" t="s">
        <v>584</v>
      </c>
      <c r="B163" s="832" t="s">
        <v>585</v>
      </c>
      <c r="C163" s="835" t="s">
        <v>602</v>
      </c>
      <c r="D163" s="863" t="s">
        <v>603</v>
      </c>
      <c r="E163" s="835" t="s">
        <v>2834</v>
      </c>
      <c r="F163" s="863" t="s">
        <v>2835</v>
      </c>
      <c r="G163" s="835" t="s">
        <v>2836</v>
      </c>
      <c r="H163" s="835" t="s">
        <v>2837</v>
      </c>
      <c r="I163" s="849">
        <v>24200</v>
      </c>
      <c r="J163" s="849">
        <v>1</v>
      </c>
      <c r="K163" s="850">
        <v>24200</v>
      </c>
    </row>
    <row r="164" spans="1:11" ht="14.4" customHeight="1" x14ac:dyDescent="0.3">
      <c r="A164" s="831" t="s">
        <v>584</v>
      </c>
      <c r="B164" s="832" t="s">
        <v>585</v>
      </c>
      <c r="C164" s="835" t="s">
        <v>605</v>
      </c>
      <c r="D164" s="863" t="s">
        <v>606</v>
      </c>
      <c r="E164" s="835" t="s">
        <v>2838</v>
      </c>
      <c r="F164" s="863" t="s">
        <v>2839</v>
      </c>
      <c r="G164" s="835" t="s">
        <v>2840</v>
      </c>
      <c r="H164" s="835" t="s">
        <v>2841</v>
      </c>
      <c r="I164" s="849">
        <v>3059</v>
      </c>
      <c r="J164" s="849">
        <v>3</v>
      </c>
      <c r="K164" s="850">
        <v>9177</v>
      </c>
    </row>
    <row r="165" spans="1:11" ht="14.4" customHeight="1" x14ac:dyDescent="0.3">
      <c r="A165" s="831" t="s">
        <v>584</v>
      </c>
      <c r="B165" s="832" t="s">
        <v>585</v>
      </c>
      <c r="C165" s="835" t="s">
        <v>605</v>
      </c>
      <c r="D165" s="863" t="s">
        <v>606</v>
      </c>
      <c r="E165" s="835" t="s">
        <v>2838</v>
      </c>
      <c r="F165" s="863" t="s">
        <v>2839</v>
      </c>
      <c r="G165" s="835" t="s">
        <v>2842</v>
      </c>
      <c r="H165" s="835" t="s">
        <v>2843</v>
      </c>
      <c r="I165" s="849">
        <v>3047.5</v>
      </c>
      <c r="J165" s="849">
        <v>2</v>
      </c>
      <c r="K165" s="850">
        <v>6095</v>
      </c>
    </row>
    <row r="166" spans="1:11" ht="14.4" customHeight="1" x14ac:dyDescent="0.3">
      <c r="A166" s="831" t="s">
        <v>584</v>
      </c>
      <c r="B166" s="832" t="s">
        <v>585</v>
      </c>
      <c r="C166" s="835" t="s">
        <v>605</v>
      </c>
      <c r="D166" s="863" t="s">
        <v>606</v>
      </c>
      <c r="E166" s="835" t="s">
        <v>2838</v>
      </c>
      <c r="F166" s="863" t="s">
        <v>2839</v>
      </c>
      <c r="G166" s="835" t="s">
        <v>2844</v>
      </c>
      <c r="H166" s="835" t="s">
        <v>2845</v>
      </c>
      <c r="I166" s="849">
        <v>3047.5</v>
      </c>
      <c r="J166" s="849">
        <v>4</v>
      </c>
      <c r="K166" s="850">
        <v>12190</v>
      </c>
    </row>
    <row r="167" spans="1:11" ht="14.4" customHeight="1" x14ac:dyDescent="0.3">
      <c r="A167" s="831" t="s">
        <v>584</v>
      </c>
      <c r="B167" s="832" t="s">
        <v>585</v>
      </c>
      <c r="C167" s="835" t="s">
        <v>605</v>
      </c>
      <c r="D167" s="863" t="s">
        <v>606</v>
      </c>
      <c r="E167" s="835" t="s">
        <v>2838</v>
      </c>
      <c r="F167" s="863" t="s">
        <v>2839</v>
      </c>
      <c r="G167" s="835" t="s">
        <v>2846</v>
      </c>
      <c r="H167" s="835" t="s">
        <v>2847</v>
      </c>
      <c r="I167" s="849">
        <v>3047.5</v>
      </c>
      <c r="J167" s="849">
        <v>1</v>
      </c>
      <c r="K167" s="850">
        <v>3047.5</v>
      </c>
    </row>
    <row r="168" spans="1:11" ht="14.4" customHeight="1" x14ac:dyDescent="0.3">
      <c r="A168" s="831" t="s">
        <v>584</v>
      </c>
      <c r="B168" s="832" t="s">
        <v>585</v>
      </c>
      <c r="C168" s="835" t="s">
        <v>605</v>
      </c>
      <c r="D168" s="863" t="s">
        <v>606</v>
      </c>
      <c r="E168" s="835" t="s">
        <v>2838</v>
      </c>
      <c r="F168" s="863" t="s">
        <v>2839</v>
      </c>
      <c r="G168" s="835" t="s">
        <v>2848</v>
      </c>
      <c r="H168" s="835" t="s">
        <v>2849</v>
      </c>
      <c r="I168" s="849">
        <v>254.05687522888184</v>
      </c>
      <c r="J168" s="849">
        <v>36</v>
      </c>
      <c r="K168" s="850">
        <v>12192.320161089301</v>
      </c>
    </row>
    <row r="169" spans="1:11" ht="14.4" customHeight="1" x14ac:dyDescent="0.3">
      <c r="A169" s="831" t="s">
        <v>584</v>
      </c>
      <c r="B169" s="832" t="s">
        <v>585</v>
      </c>
      <c r="C169" s="835" t="s">
        <v>605</v>
      </c>
      <c r="D169" s="863" t="s">
        <v>606</v>
      </c>
      <c r="E169" s="835" t="s">
        <v>2725</v>
      </c>
      <c r="F169" s="863" t="s">
        <v>2726</v>
      </c>
      <c r="G169" s="835" t="s">
        <v>2727</v>
      </c>
      <c r="H169" s="835" t="s">
        <v>2728</v>
      </c>
      <c r="I169" s="849">
        <v>32.060001373291016</v>
      </c>
      <c r="J169" s="849">
        <v>10</v>
      </c>
      <c r="K169" s="850">
        <v>320.6400146484375</v>
      </c>
    </row>
    <row r="170" spans="1:11" ht="14.4" customHeight="1" x14ac:dyDescent="0.3">
      <c r="A170" s="831" t="s">
        <v>584</v>
      </c>
      <c r="B170" s="832" t="s">
        <v>585</v>
      </c>
      <c r="C170" s="835" t="s">
        <v>605</v>
      </c>
      <c r="D170" s="863" t="s">
        <v>606</v>
      </c>
      <c r="E170" s="835" t="s">
        <v>2725</v>
      </c>
      <c r="F170" s="863" t="s">
        <v>2726</v>
      </c>
      <c r="G170" s="835" t="s">
        <v>2729</v>
      </c>
      <c r="H170" s="835" t="s">
        <v>2730</v>
      </c>
      <c r="I170" s="849">
        <v>37.75</v>
      </c>
      <c r="J170" s="849">
        <v>10</v>
      </c>
      <c r="K170" s="850">
        <v>377.51998901367188</v>
      </c>
    </row>
    <row r="171" spans="1:11" ht="14.4" customHeight="1" x14ac:dyDescent="0.3">
      <c r="A171" s="831" t="s">
        <v>584</v>
      </c>
      <c r="B171" s="832" t="s">
        <v>585</v>
      </c>
      <c r="C171" s="835" t="s">
        <v>605</v>
      </c>
      <c r="D171" s="863" t="s">
        <v>606</v>
      </c>
      <c r="E171" s="835" t="s">
        <v>2568</v>
      </c>
      <c r="F171" s="863" t="s">
        <v>2569</v>
      </c>
      <c r="G171" s="835" t="s">
        <v>2850</v>
      </c>
      <c r="H171" s="835" t="s">
        <v>2851</v>
      </c>
      <c r="I171" s="849">
        <v>4</v>
      </c>
      <c r="J171" s="849">
        <v>2000</v>
      </c>
      <c r="K171" s="850">
        <v>8004</v>
      </c>
    </row>
    <row r="172" spans="1:11" ht="14.4" customHeight="1" x14ac:dyDescent="0.3">
      <c r="A172" s="831" t="s">
        <v>584</v>
      </c>
      <c r="B172" s="832" t="s">
        <v>585</v>
      </c>
      <c r="C172" s="835" t="s">
        <v>605</v>
      </c>
      <c r="D172" s="863" t="s">
        <v>606</v>
      </c>
      <c r="E172" s="835" t="s">
        <v>2568</v>
      </c>
      <c r="F172" s="863" t="s">
        <v>2569</v>
      </c>
      <c r="G172" s="835" t="s">
        <v>2574</v>
      </c>
      <c r="H172" s="835" t="s">
        <v>2575</v>
      </c>
      <c r="I172" s="849">
        <v>0.87999999523162842</v>
      </c>
      <c r="J172" s="849">
        <v>202</v>
      </c>
      <c r="K172" s="850">
        <v>177.75999999046326</v>
      </c>
    </row>
    <row r="173" spans="1:11" ht="14.4" customHeight="1" x14ac:dyDescent="0.3">
      <c r="A173" s="831" t="s">
        <v>584</v>
      </c>
      <c r="B173" s="832" t="s">
        <v>585</v>
      </c>
      <c r="C173" s="835" t="s">
        <v>605</v>
      </c>
      <c r="D173" s="863" t="s">
        <v>606</v>
      </c>
      <c r="E173" s="835" t="s">
        <v>2568</v>
      </c>
      <c r="F173" s="863" t="s">
        <v>2569</v>
      </c>
      <c r="G173" s="835" t="s">
        <v>2733</v>
      </c>
      <c r="H173" s="835" t="s">
        <v>2734</v>
      </c>
      <c r="I173" s="849">
        <v>63.80000114440918</v>
      </c>
      <c r="J173" s="849">
        <v>30</v>
      </c>
      <c r="K173" s="850">
        <v>1911.8900146484375</v>
      </c>
    </row>
    <row r="174" spans="1:11" ht="14.4" customHeight="1" x14ac:dyDescent="0.3">
      <c r="A174" s="831" t="s">
        <v>584</v>
      </c>
      <c r="B174" s="832" t="s">
        <v>585</v>
      </c>
      <c r="C174" s="835" t="s">
        <v>605</v>
      </c>
      <c r="D174" s="863" t="s">
        <v>606</v>
      </c>
      <c r="E174" s="835" t="s">
        <v>2568</v>
      </c>
      <c r="F174" s="863" t="s">
        <v>2569</v>
      </c>
      <c r="G174" s="835" t="s">
        <v>2735</v>
      </c>
      <c r="H174" s="835" t="s">
        <v>2736</v>
      </c>
      <c r="I174" s="849">
        <v>22.146666208902996</v>
      </c>
      <c r="J174" s="849">
        <v>175</v>
      </c>
      <c r="K174" s="850">
        <v>3875.5</v>
      </c>
    </row>
    <row r="175" spans="1:11" ht="14.4" customHeight="1" x14ac:dyDescent="0.3">
      <c r="A175" s="831" t="s">
        <v>584</v>
      </c>
      <c r="B175" s="832" t="s">
        <v>585</v>
      </c>
      <c r="C175" s="835" t="s">
        <v>605</v>
      </c>
      <c r="D175" s="863" t="s">
        <v>606</v>
      </c>
      <c r="E175" s="835" t="s">
        <v>2568</v>
      </c>
      <c r="F175" s="863" t="s">
        <v>2569</v>
      </c>
      <c r="G175" s="835" t="s">
        <v>2852</v>
      </c>
      <c r="H175" s="835" t="s">
        <v>2853</v>
      </c>
      <c r="I175" s="849">
        <v>67.760002136230469</v>
      </c>
      <c r="J175" s="849">
        <v>4</v>
      </c>
      <c r="K175" s="850">
        <v>271.04000854492188</v>
      </c>
    </row>
    <row r="176" spans="1:11" ht="14.4" customHeight="1" x14ac:dyDescent="0.3">
      <c r="A176" s="831" t="s">
        <v>584</v>
      </c>
      <c r="B176" s="832" t="s">
        <v>585</v>
      </c>
      <c r="C176" s="835" t="s">
        <v>605</v>
      </c>
      <c r="D176" s="863" t="s">
        <v>606</v>
      </c>
      <c r="E176" s="835" t="s">
        <v>2568</v>
      </c>
      <c r="F176" s="863" t="s">
        <v>2569</v>
      </c>
      <c r="G176" s="835" t="s">
        <v>2745</v>
      </c>
      <c r="H176" s="835" t="s">
        <v>2746</v>
      </c>
      <c r="I176" s="849">
        <v>9.4866663614908848</v>
      </c>
      <c r="J176" s="849">
        <v>72</v>
      </c>
      <c r="K176" s="850">
        <v>682.97999572753906</v>
      </c>
    </row>
    <row r="177" spans="1:11" ht="14.4" customHeight="1" x14ac:dyDescent="0.3">
      <c r="A177" s="831" t="s">
        <v>584</v>
      </c>
      <c r="B177" s="832" t="s">
        <v>585</v>
      </c>
      <c r="C177" s="835" t="s">
        <v>605</v>
      </c>
      <c r="D177" s="863" t="s">
        <v>606</v>
      </c>
      <c r="E177" s="835" t="s">
        <v>2568</v>
      </c>
      <c r="F177" s="863" t="s">
        <v>2569</v>
      </c>
      <c r="G177" s="835" t="s">
        <v>2590</v>
      </c>
      <c r="H177" s="835" t="s">
        <v>2591</v>
      </c>
      <c r="I177" s="849">
        <v>18.959999084472656</v>
      </c>
      <c r="J177" s="849">
        <v>36</v>
      </c>
      <c r="K177" s="850">
        <v>682.56001281738281</v>
      </c>
    </row>
    <row r="178" spans="1:11" ht="14.4" customHeight="1" x14ac:dyDescent="0.3">
      <c r="A178" s="831" t="s">
        <v>584</v>
      </c>
      <c r="B178" s="832" t="s">
        <v>585</v>
      </c>
      <c r="C178" s="835" t="s">
        <v>605</v>
      </c>
      <c r="D178" s="863" t="s">
        <v>606</v>
      </c>
      <c r="E178" s="835" t="s">
        <v>2568</v>
      </c>
      <c r="F178" s="863" t="s">
        <v>2569</v>
      </c>
      <c r="G178" s="835" t="s">
        <v>2749</v>
      </c>
      <c r="H178" s="835" t="s">
        <v>2750</v>
      </c>
      <c r="I178" s="849">
        <v>2.1800000667572021</v>
      </c>
      <c r="J178" s="849">
        <v>20</v>
      </c>
      <c r="K178" s="850">
        <v>43.599998474121094</v>
      </c>
    </row>
    <row r="179" spans="1:11" ht="14.4" customHeight="1" x14ac:dyDescent="0.3">
      <c r="A179" s="831" t="s">
        <v>584</v>
      </c>
      <c r="B179" s="832" t="s">
        <v>585</v>
      </c>
      <c r="C179" s="835" t="s">
        <v>605</v>
      </c>
      <c r="D179" s="863" t="s">
        <v>606</v>
      </c>
      <c r="E179" s="835" t="s">
        <v>2568</v>
      </c>
      <c r="F179" s="863" t="s">
        <v>2569</v>
      </c>
      <c r="G179" s="835" t="s">
        <v>2854</v>
      </c>
      <c r="H179" s="835" t="s">
        <v>2855</v>
      </c>
      <c r="I179" s="849">
        <v>3.5649999380111694</v>
      </c>
      <c r="J179" s="849">
        <v>60</v>
      </c>
      <c r="K179" s="850">
        <v>213.79999542236328</v>
      </c>
    </row>
    <row r="180" spans="1:11" ht="14.4" customHeight="1" x14ac:dyDescent="0.3">
      <c r="A180" s="831" t="s">
        <v>584</v>
      </c>
      <c r="B180" s="832" t="s">
        <v>585</v>
      </c>
      <c r="C180" s="835" t="s">
        <v>605</v>
      </c>
      <c r="D180" s="863" t="s">
        <v>606</v>
      </c>
      <c r="E180" s="835" t="s">
        <v>2568</v>
      </c>
      <c r="F180" s="863" t="s">
        <v>2569</v>
      </c>
      <c r="G180" s="835" t="s">
        <v>2856</v>
      </c>
      <c r="H180" s="835" t="s">
        <v>2857</v>
      </c>
      <c r="I180" s="849">
        <v>22.520000457763672</v>
      </c>
      <c r="J180" s="849">
        <v>50</v>
      </c>
      <c r="K180" s="850">
        <v>1126.0799560546875</v>
      </c>
    </row>
    <row r="181" spans="1:11" ht="14.4" customHeight="1" x14ac:dyDescent="0.3">
      <c r="A181" s="831" t="s">
        <v>584</v>
      </c>
      <c r="B181" s="832" t="s">
        <v>585</v>
      </c>
      <c r="C181" s="835" t="s">
        <v>605</v>
      </c>
      <c r="D181" s="863" t="s">
        <v>606</v>
      </c>
      <c r="E181" s="835" t="s">
        <v>2568</v>
      </c>
      <c r="F181" s="863" t="s">
        <v>2569</v>
      </c>
      <c r="G181" s="835" t="s">
        <v>2858</v>
      </c>
      <c r="H181" s="835" t="s">
        <v>2859</v>
      </c>
      <c r="I181" s="849">
        <v>15.127500295639038</v>
      </c>
      <c r="J181" s="849">
        <v>1000</v>
      </c>
      <c r="K181" s="850">
        <v>15127.40966796875</v>
      </c>
    </row>
    <row r="182" spans="1:11" ht="14.4" customHeight="1" x14ac:dyDescent="0.3">
      <c r="A182" s="831" t="s">
        <v>584</v>
      </c>
      <c r="B182" s="832" t="s">
        <v>585</v>
      </c>
      <c r="C182" s="835" t="s">
        <v>605</v>
      </c>
      <c r="D182" s="863" t="s">
        <v>606</v>
      </c>
      <c r="E182" s="835" t="s">
        <v>2568</v>
      </c>
      <c r="F182" s="863" t="s">
        <v>2569</v>
      </c>
      <c r="G182" s="835" t="s">
        <v>2860</v>
      </c>
      <c r="H182" s="835" t="s">
        <v>2861</v>
      </c>
      <c r="I182" s="849">
        <v>8.7399997711181641</v>
      </c>
      <c r="J182" s="849">
        <v>450</v>
      </c>
      <c r="K182" s="850">
        <v>3933</v>
      </c>
    </row>
    <row r="183" spans="1:11" ht="14.4" customHeight="1" x14ac:dyDescent="0.3">
      <c r="A183" s="831" t="s">
        <v>584</v>
      </c>
      <c r="B183" s="832" t="s">
        <v>585</v>
      </c>
      <c r="C183" s="835" t="s">
        <v>605</v>
      </c>
      <c r="D183" s="863" t="s">
        <v>606</v>
      </c>
      <c r="E183" s="835" t="s">
        <v>2568</v>
      </c>
      <c r="F183" s="863" t="s">
        <v>2569</v>
      </c>
      <c r="G183" s="835" t="s">
        <v>2862</v>
      </c>
      <c r="H183" s="835" t="s">
        <v>2863</v>
      </c>
      <c r="I183" s="849">
        <v>8.5200004577636719</v>
      </c>
      <c r="J183" s="849">
        <v>1250</v>
      </c>
      <c r="K183" s="850">
        <v>10651.8896484375</v>
      </c>
    </row>
    <row r="184" spans="1:11" ht="14.4" customHeight="1" x14ac:dyDescent="0.3">
      <c r="A184" s="831" t="s">
        <v>584</v>
      </c>
      <c r="B184" s="832" t="s">
        <v>585</v>
      </c>
      <c r="C184" s="835" t="s">
        <v>605</v>
      </c>
      <c r="D184" s="863" t="s">
        <v>606</v>
      </c>
      <c r="E184" s="835" t="s">
        <v>2568</v>
      </c>
      <c r="F184" s="863" t="s">
        <v>2569</v>
      </c>
      <c r="G184" s="835" t="s">
        <v>2864</v>
      </c>
      <c r="H184" s="835" t="s">
        <v>2865</v>
      </c>
      <c r="I184" s="849">
        <v>7.9800000190734863</v>
      </c>
      <c r="J184" s="849">
        <v>1500</v>
      </c>
      <c r="K184" s="850">
        <v>11962.8896484375</v>
      </c>
    </row>
    <row r="185" spans="1:11" ht="14.4" customHeight="1" x14ac:dyDescent="0.3">
      <c r="A185" s="831" t="s">
        <v>584</v>
      </c>
      <c r="B185" s="832" t="s">
        <v>585</v>
      </c>
      <c r="C185" s="835" t="s">
        <v>605</v>
      </c>
      <c r="D185" s="863" t="s">
        <v>606</v>
      </c>
      <c r="E185" s="835" t="s">
        <v>2568</v>
      </c>
      <c r="F185" s="863" t="s">
        <v>2569</v>
      </c>
      <c r="G185" s="835" t="s">
        <v>2866</v>
      </c>
      <c r="H185" s="835" t="s">
        <v>2867</v>
      </c>
      <c r="I185" s="849">
        <v>0.88999998569488525</v>
      </c>
      <c r="J185" s="849">
        <v>2000</v>
      </c>
      <c r="K185" s="850">
        <v>1775.5999755859375</v>
      </c>
    </row>
    <row r="186" spans="1:11" ht="14.4" customHeight="1" x14ac:dyDescent="0.3">
      <c r="A186" s="831" t="s">
        <v>584</v>
      </c>
      <c r="B186" s="832" t="s">
        <v>585</v>
      </c>
      <c r="C186" s="835" t="s">
        <v>605</v>
      </c>
      <c r="D186" s="863" t="s">
        <v>606</v>
      </c>
      <c r="E186" s="835" t="s">
        <v>2568</v>
      </c>
      <c r="F186" s="863" t="s">
        <v>2569</v>
      </c>
      <c r="G186" s="835" t="s">
        <v>2868</v>
      </c>
      <c r="H186" s="835" t="s">
        <v>2869</v>
      </c>
      <c r="I186" s="849">
        <v>0.69999998807907104</v>
      </c>
      <c r="J186" s="849">
        <v>3000</v>
      </c>
      <c r="K186" s="850">
        <v>2107.9599609375</v>
      </c>
    </row>
    <row r="187" spans="1:11" ht="14.4" customHeight="1" x14ac:dyDescent="0.3">
      <c r="A187" s="831" t="s">
        <v>584</v>
      </c>
      <c r="B187" s="832" t="s">
        <v>585</v>
      </c>
      <c r="C187" s="835" t="s">
        <v>605</v>
      </c>
      <c r="D187" s="863" t="s">
        <v>606</v>
      </c>
      <c r="E187" s="835" t="s">
        <v>2568</v>
      </c>
      <c r="F187" s="863" t="s">
        <v>2569</v>
      </c>
      <c r="G187" s="835" t="s">
        <v>2870</v>
      </c>
      <c r="H187" s="835" t="s">
        <v>2871</v>
      </c>
      <c r="I187" s="849">
        <v>0.81999999284744263</v>
      </c>
      <c r="J187" s="849">
        <v>1000</v>
      </c>
      <c r="K187" s="850">
        <v>821.0999755859375</v>
      </c>
    </row>
    <row r="188" spans="1:11" ht="14.4" customHeight="1" x14ac:dyDescent="0.3">
      <c r="A188" s="831" t="s">
        <v>584</v>
      </c>
      <c r="B188" s="832" t="s">
        <v>585</v>
      </c>
      <c r="C188" s="835" t="s">
        <v>605</v>
      </c>
      <c r="D188" s="863" t="s">
        <v>606</v>
      </c>
      <c r="E188" s="835" t="s">
        <v>2568</v>
      </c>
      <c r="F188" s="863" t="s">
        <v>2569</v>
      </c>
      <c r="G188" s="835" t="s">
        <v>2872</v>
      </c>
      <c r="H188" s="835" t="s">
        <v>2873</v>
      </c>
      <c r="I188" s="849">
        <v>0.62999999523162842</v>
      </c>
      <c r="J188" s="849">
        <v>3000</v>
      </c>
      <c r="K188" s="850">
        <v>1875.6600341796875</v>
      </c>
    </row>
    <row r="189" spans="1:11" ht="14.4" customHeight="1" x14ac:dyDescent="0.3">
      <c r="A189" s="831" t="s">
        <v>584</v>
      </c>
      <c r="B189" s="832" t="s">
        <v>585</v>
      </c>
      <c r="C189" s="835" t="s">
        <v>605</v>
      </c>
      <c r="D189" s="863" t="s">
        <v>606</v>
      </c>
      <c r="E189" s="835" t="s">
        <v>2568</v>
      </c>
      <c r="F189" s="863" t="s">
        <v>2569</v>
      </c>
      <c r="G189" s="835" t="s">
        <v>2604</v>
      </c>
      <c r="H189" s="835" t="s">
        <v>2874</v>
      </c>
      <c r="I189" s="849">
        <v>22.770000457763672</v>
      </c>
      <c r="J189" s="849">
        <v>30</v>
      </c>
      <c r="K189" s="850">
        <v>683.0999755859375</v>
      </c>
    </row>
    <row r="190" spans="1:11" ht="14.4" customHeight="1" x14ac:dyDescent="0.3">
      <c r="A190" s="831" t="s">
        <v>584</v>
      </c>
      <c r="B190" s="832" t="s">
        <v>585</v>
      </c>
      <c r="C190" s="835" t="s">
        <v>605</v>
      </c>
      <c r="D190" s="863" t="s">
        <v>606</v>
      </c>
      <c r="E190" s="835" t="s">
        <v>2568</v>
      </c>
      <c r="F190" s="863" t="s">
        <v>2569</v>
      </c>
      <c r="G190" s="835" t="s">
        <v>2875</v>
      </c>
      <c r="H190" s="835" t="s">
        <v>2876</v>
      </c>
      <c r="I190" s="849">
        <v>44.849998474121094</v>
      </c>
      <c r="J190" s="849">
        <v>30</v>
      </c>
      <c r="K190" s="850">
        <v>1345.5</v>
      </c>
    </row>
    <row r="191" spans="1:11" ht="14.4" customHeight="1" x14ac:dyDescent="0.3">
      <c r="A191" s="831" t="s">
        <v>584</v>
      </c>
      <c r="B191" s="832" t="s">
        <v>585</v>
      </c>
      <c r="C191" s="835" t="s">
        <v>605</v>
      </c>
      <c r="D191" s="863" t="s">
        <v>606</v>
      </c>
      <c r="E191" s="835" t="s">
        <v>2568</v>
      </c>
      <c r="F191" s="863" t="s">
        <v>2569</v>
      </c>
      <c r="G191" s="835" t="s">
        <v>2875</v>
      </c>
      <c r="H191" s="835" t="s">
        <v>2877</v>
      </c>
      <c r="I191" s="849">
        <v>44.849998474121094</v>
      </c>
      <c r="J191" s="849">
        <v>60</v>
      </c>
      <c r="K191" s="850">
        <v>2690.9999542236328</v>
      </c>
    </row>
    <row r="192" spans="1:11" ht="14.4" customHeight="1" x14ac:dyDescent="0.3">
      <c r="A192" s="831" t="s">
        <v>584</v>
      </c>
      <c r="B192" s="832" t="s">
        <v>585</v>
      </c>
      <c r="C192" s="835" t="s">
        <v>605</v>
      </c>
      <c r="D192" s="863" t="s">
        <v>606</v>
      </c>
      <c r="E192" s="835" t="s">
        <v>2568</v>
      </c>
      <c r="F192" s="863" t="s">
        <v>2569</v>
      </c>
      <c r="G192" s="835" t="s">
        <v>2878</v>
      </c>
      <c r="H192" s="835" t="s">
        <v>2879</v>
      </c>
      <c r="I192" s="849">
        <v>17.940000534057617</v>
      </c>
      <c r="J192" s="849">
        <v>2</v>
      </c>
      <c r="K192" s="850">
        <v>35.880001068115234</v>
      </c>
    </row>
    <row r="193" spans="1:11" ht="14.4" customHeight="1" x14ac:dyDescent="0.3">
      <c r="A193" s="831" t="s">
        <v>584</v>
      </c>
      <c r="B193" s="832" t="s">
        <v>585</v>
      </c>
      <c r="C193" s="835" t="s">
        <v>605</v>
      </c>
      <c r="D193" s="863" t="s">
        <v>606</v>
      </c>
      <c r="E193" s="835" t="s">
        <v>2568</v>
      </c>
      <c r="F193" s="863" t="s">
        <v>2569</v>
      </c>
      <c r="G193" s="835" t="s">
        <v>2612</v>
      </c>
      <c r="H193" s="835" t="s">
        <v>2613</v>
      </c>
      <c r="I193" s="849">
        <v>109.25</v>
      </c>
      <c r="J193" s="849">
        <v>1</v>
      </c>
      <c r="K193" s="850">
        <v>109.25</v>
      </c>
    </row>
    <row r="194" spans="1:11" ht="14.4" customHeight="1" x14ac:dyDescent="0.3">
      <c r="A194" s="831" t="s">
        <v>584</v>
      </c>
      <c r="B194" s="832" t="s">
        <v>585</v>
      </c>
      <c r="C194" s="835" t="s">
        <v>605</v>
      </c>
      <c r="D194" s="863" t="s">
        <v>606</v>
      </c>
      <c r="E194" s="835" t="s">
        <v>2614</v>
      </c>
      <c r="F194" s="863" t="s">
        <v>2615</v>
      </c>
      <c r="G194" s="835" t="s">
        <v>2880</v>
      </c>
      <c r="H194" s="835" t="s">
        <v>2881</v>
      </c>
      <c r="I194" s="849">
        <v>2.3399999141693115</v>
      </c>
      <c r="J194" s="849">
        <v>200</v>
      </c>
      <c r="K194" s="850">
        <v>468</v>
      </c>
    </row>
    <row r="195" spans="1:11" ht="14.4" customHeight="1" x14ac:dyDescent="0.3">
      <c r="A195" s="831" t="s">
        <v>584</v>
      </c>
      <c r="B195" s="832" t="s">
        <v>585</v>
      </c>
      <c r="C195" s="835" t="s">
        <v>605</v>
      </c>
      <c r="D195" s="863" t="s">
        <v>606</v>
      </c>
      <c r="E195" s="835" t="s">
        <v>2614</v>
      </c>
      <c r="F195" s="863" t="s">
        <v>2615</v>
      </c>
      <c r="G195" s="835" t="s">
        <v>2882</v>
      </c>
      <c r="H195" s="835" t="s">
        <v>2883</v>
      </c>
      <c r="I195" s="849">
        <v>282.76499938964844</v>
      </c>
      <c r="J195" s="849">
        <v>55</v>
      </c>
      <c r="K195" s="850">
        <v>15552.0703125</v>
      </c>
    </row>
    <row r="196" spans="1:11" ht="14.4" customHeight="1" x14ac:dyDescent="0.3">
      <c r="A196" s="831" t="s">
        <v>584</v>
      </c>
      <c r="B196" s="832" t="s">
        <v>585</v>
      </c>
      <c r="C196" s="835" t="s">
        <v>605</v>
      </c>
      <c r="D196" s="863" t="s">
        <v>606</v>
      </c>
      <c r="E196" s="835" t="s">
        <v>2614</v>
      </c>
      <c r="F196" s="863" t="s">
        <v>2615</v>
      </c>
      <c r="G196" s="835" t="s">
        <v>2884</v>
      </c>
      <c r="H196" s="835" t="s">
        <v>2885</v>
      </c>
      <c r="I196" s="849">
        <v>2.9000000953674316</v>
      </c>
      <c r="J196" s="849">
        <v>100</v>
      </c>
      <c r="K196" s="850">
        <v>290</v>
      </c>
    </row>
    <row r="197" spans="1:11" ht="14.4" customHeight="1" x14ac:dyDescent="0.3">
      <c r="A197" s="831" t="s">
        <v>584</v>
      </c>
      <c r="B197" s="832" t="s">
        <v>585</v>
      </c>
      <c r="C197" s="835" t="s">
        <v>605</v>
      </c>
      <c r="D197" s="863" t="s">
        <v>606</v>
      </c>
      <c r="E197" s="835" t="s">
        <v>2614</v>
      </c>
      <c r="F197" s="863" t="s">
        <v>2615</v>
      </c>
      <c r="G197" s="835" t="s">
        <v>2886</v>
      </c>
      <c r="H197" s="835" t="s">
        <v>2887</v>
      </c>
      <c r="I197" s="849">
        <v>2.9033334255218506</v>
      </c>
      <c r="J197" s="849">
        <v>300</v>
      </c>
      <c r="K197" s="850">
        <v>871</v>
      </c>
    </row>
    <row r="198" spans="1:11" ht="14.4" customHeight="1" x14ac:dyDescent="0.3">
      <c r="A198" s="831" t="s">
        <v>584</v>
      </c>
      <c r="B198" s="832" t="s">
        <v>585</v>
      </c>
      <c r="C198" s="835" t="s">
        <v>605</v>
      </c>
      <c r="D198" s="863" t="s">
        <v>606</v>
      </c>
      <c r="E198" s="835" t="s">
        <v>2614</v>
      </c>
      <c r="F198" s="863" t="s">
        <v>2615</v>
      </c>
      <c r="G198" s="835" t="s">
        <v>2888</v>
      </c>
      <c r="H198" s="835" t="s">
        <v>2889</v>
      </c>
      <c r="I198" s="849">
        <v>2.9000000953674316</v>
      </c>
      <c r="J198" s="849">
        <v>200</v>
      </c>
      <c r="K198" s="850">
        <v>580</v>
      </c>
    </row>
    <row r="199" spans="1:11" ht="14.4" customHeight="1" x14ac:dyDescent="0.3">
      <c r="A199" s="831" t="s">
        <v>584</v>
      </c>
      <c r="B199" s="832" t="s">
        <v>585</v>
      </c>
      <c r="C199" s="835" t="s">
        <v>605</v>
      </c>
      <c r="D199" s="863" t="s">
        <v>606</v>
      </c>
      <c r="E199" s="835" t="s">
        <v>2614</v>
      </c>
      <c r="F199" s="863" t="s">
        <v>2615</v>
      </c>
      <c r="G199" s="835" t="s">
        <v>2890</v>
      </c>
      <c r="H199" s="835" t="s">
        <v>2891</v>
      </c>
      <c r="I199" s="849">
        <v>48.400001525878906</v>
      </c>
      <c r="J199" s="849">
        <v>300</v>
      </c>
      <c r="K199" s="850">
        <v>14520</v>
      </c>
    </row>
    <row r="200" spans="1:11" ht="14.4" customHeight="1" x14ac:dyDescent="0.3">
      <c r="A200" s="831" t="s">
        <v>584</v>
      </c>
      <c r="B200" s="832" t="s">
        <v>585</v>
      </c>
      <c r="C200" s="835" t="s">
        <v>605</v>
      </c>
      <c r="D200" s="863" t="s">
        <v>606</v>
      </c>
      <c r="E200" s="835" t="s">
        <v>2614</v>
      </c>
      <c r="F200" s="863" t="s">
        <v>2615</v>
      </c>
      <c r="G200" s="835" t="s">
        <v>2892</v>
      </c>
      <c r="H200" s="835" t="s">
        <v>2893</v>
      </c>
      <c r="I200" s="849">
        <v>62.919998168945313</v>
      </c>
      <c r="J200" s="849">
        <v>100</v>
      </c>
      <c r="K200" s="850">
        <v>6292</v>
      </c>
    </row>
    <row r="201" spans="1:11" ht="14.4" customHeight="1" x14ac:dyDescent="0.3">
      <c r="A201" s="831" t="s">
        <v>584</v>
      </c>
      <c r="B201" s="832" t="s">
        <v>585</v>
      </c>
      <c r="C201" s="835" t="s">
        <v>605</v>
      </c>
      <c r="D201" s="863" t="s">
        <v>606</v>
      </c>
      <c r="E201" s="835" t="s">
        <v>2614</v>
      </c>
      <c r="F201" s="863" t="s">
        <v>2615</v>
      </c>
      <c r="G201" s="835" t="s">
        <v>2894</v>
      </c>
      <c r="H201" s="835" t="s">
        <v>2895</v>
      </c>
      <c r="I201" s="849">
        <v>30.459999084472656</v>
      </c>
      <c r="J201" s="849">
        <v>50</v>
      </c>
      <c r="K201" s="850">
        <v>1522.8599853515625</v>
      </c>
    </row>
    <row r="202" spans="1:11" ht="14.4" customHeight="1" x14ac:dyDescent="0.3">
      <c r="A202" s="831" t="s">
        <v>584</v>
      </c>
      <c r="B202" s="832" t="s">
        <v>585</v>
      </c>
      <c r="C202" s="835" t="s">
        <v>605</v>
      </c>
      <c r="D202" s="863" t="s">
        <v>606</v>
      </c>
      <c r="E202" s="835" t="s">
        <v>2614</v>
      </c>
      <c r="F202" s="863" t="s">
        <v>2615</v>
      </c>
      <c r="G202" s="835" t="s">
        <v>2896</v>
      </c>
      <c r="H202" s="835" t="s">
        <v>2897</v>
      </c>
      <c r="I202" s="849">
        <v>344.85000610351563</v>
      </c>
      <c r="J202" s="849">
        <v>10</v>
      </c>
      <c r="K202" s="850">
        <v>3448.5</v>
      </c>
    </row>
    <row r="203" spans="1:11" ht="14.4" customHeight="1" x14ac:dyDescent="0.3">
      <c r="A203" s="831" t="s">
        <v>584</v>
      </c>
      <c r="B203" s="832" t="s">
        <v>585</v>
      </c>
      <c r="C203" s="835" t="s">
        <v>605</v>
      </c>
      <c r="D203" s="863" t="s">
        <v>606</v>
      </c>
      <c r="E203" s="835" t="s">
        <v>2614</v>
      </c>
      <c r="F203" s="863" t="s">
        <v>2615</v>
      </c>
      <c r="G203" s="835" t="s">
        <v>2898</v>
      </c>
      <c r="H203" s="835" t="s">
        <v>2899</v>
      </c>
      <c r="I203" s="849">
        <v>36.599998474121094</v>
      </c>
      <c r="J203" s="849">
        <v>10</v>
      </c>
      <c r="K203" s="850">
        <v>365.989990234375</v>
      </c>
    </row>
    <row r="204" spans="1:11" ht="14.4" customHeight="1" x14ac:dyDescent="0.3">
      <c r="A204" s="831" t="s">
        <v>584</v>
      </c>
      <c r="B204" s="832" t="s">
        <v>585</v>
      </c>
      <c r="C204" s="835" t="s">
        <v>605</v>
      </c>
      <c r="D204" s="863" t="s">
        <v>606</v>
      </c>
      <c r="E204" s="835" t="s">
        <v>2614</v>
      </c>
      <c r="F204" s="863" t="s">
        <v>2615</v>
      </c>
      <c r="G204" s="835" t="s">
        <v>2900</v>
      </c>
      <c r="H204" s="835" t="s">
        <v>2901</v>
      </c>
      <c r="I204" s="849">
        <v>396.03333536783856</v>
      </c>
      <c r="J204" s="849">
        <v>15</v>
      </c>
      <c r="K204" s="850">
        <v>5940.5400390625</v>
      </c>
    </row>
    <row r="205" spans="1:11" ht="14.4" customHeight="1" x14ac:dyDescent="0.3">
      <c r="A205" s="831" t="s">
        <v>584</v>
      </c>
      <c r="B205" s="832" t="s">
        <v>585</v>
      </c>
      <c r="C205" s="835" t="s">
        <v>605</v>
      </c>
      <c r="D205" s="863" t="s">
        <v>606</v>
      </c>
      <c r="E205" s="835" t="s">
        <v>2614</v>
      </c>
      <c r="F205" s="863" t="s">
        <v>2615</v>
      </c>
      <c r="G205" s="835" t="s">
        <v>2902</v>
      </c>
      <c r="H205" s="835" t="s">
        <v>2903</v>
      </c>
      <c r="I205" s="849">
        <v>396.02999877929688</v>
      </c>
      <c r="J205" s="849">
        <v>5</v>
      </c>
      <c r="K205" s="850">
        <v>1980.1700439453125</v>
      </c>
    </row>
    <row r="206" spans="1:11" ht="14.4" customHeight="1" x14ac:dyDescent="0.3">
      <c r="A206" s="831" t="s">
        <v>584</v>
      </c>
      <c r="B206" s="832" t="s">
        <v>585</v>
      </c>
      <c r="C206" s="835" t="s">
        <v>605</v>
      </c>
      <c r="D206" s="863" t="s">
        <v>606</v>
      </c>
      <c r="E206" s="835" t="s">
        <v>2614</v>
      </c>
      <c r="F206" s="863" t="s">
        <v>2615</v>
      </c>
      <c r="G206" s="835" t="s">
        <v>2904</v>
      </c>
      <c r="H206" s="835" t="s">
        <v>2905</v>
      </c>
      <c r="I206" s="849">
        <v>2610.389892578125</v>
      </c>
      <c r="J206" s="849">
        <v>1</v>
      </c>
      <c r="K206" s="850">
        <v>2610.389892578125</v>
      </c>
    </row>
    <row r="207" spans="1:11" ht="14.4" customHeight="1" x14ac:dyDescent="0.3">
      <c r="A207" s="831" t="s">
        <v>584</v>
      </c>
      <c r="B207" s="832" t="s">
        <v>585</v>
      </c>
      <c r="C207" s="835" t="s">
        <v>605</v>
      </c>
      <c r="D207" s="863" t="s">
        <v>606</v>
      </c>
      <c r="E207" s="835" t="s">
        <v>2614</v>
      </c>
      <c r="F207" s="863" t="s">
        <v>2615</v>
      </c>
      <c r="G207" s="835" t="s">
        <v>2906</v>
      </c>
      <c r="H207" s="835" t="s">
        <v>2907</v>
      </c>
      <c r="I207" s="849">
        <v>2553.22998046875</v>
      </c>
      <c r="J207" s="849">
        <v>1</v>
      </c>
      <c r="K207" s="850">
        <v>2553.22998046875</v>
      </c>
    </row>
    <row r="208" spans="1:11" ht="14.4" customHeight="1" x14ac:dyDescent="0.3">
      <c r="A208" s="831" t="s">
        <v>584</v>
      </c>
      <c r="B208" s="832" t="s">
        <v>585</v>
      </c>
      <c r="C208" s="835" t="s">
        <v>605</v>
      </c>
      <c r="D208" s="863" t="s">
        <v>606</v>
      </c>
      <c r="E208" s="835" t="s">
        <v>2614</v>
      </c>
      <c r="F208" s="863" t="s">
        <v>2615</v>
      </c>
      <c r="G208" s="835" t="s">
        <v>2908</v>
      </c>
      <c r="H208" s="835" t="s">
        <v>2909</v>
      </c>
      <c r="I208" s="849">
        <v>484.03333536783856</v>
      </c>
      <c r="J208" s="849">
        <v>21</v>
      </c>
      <c r="K208" s="850">
        <v>10164.729705810547</v>
      </c>
    </row>
    <row r="209" spans="1:11" ht="14.4" customHeight="1" x14ac:dyDescent="0.3">
      <c r="A209" s="831" t="s">
        <v>584</v>
      </c>
      <c r="B209" s="832" t="s">
        <v>585</v>
      </c>
      <c r="C209" s="835" t="s">
        <v>605</v>
      </c>
      <c r="D209" s="863" t="s">
        <v>606</v>
      </c>
      <c r="E209" s="835" t="s">
        <v>2614</v>
      </c>
      <c r="F209" s="863" t="s">
        <v>2615</v>
      </c>
      <c r="G209" s="835" t="s">
        <v>2910</v>
      </c>
      <c r="H209" s="835" t="s">
        <v>2911</v>
      </c>
      <c r="I209" s="849">
        <v>80.57750129699707</v>
      </c>
      <c r="J209" s="849">
        <v>200</v>
      </c>
      <c r="K209" s="850">
        <v>16115.510009765625</v>
      </c>
    </row>
    <row r="210" spans="1:11" ht="14.4" customHeight="1" x14ac:dyDescent="0.3">
      <c r="A210" s="831" t="s">
        <v>584</v>
      </c>
      <c r="B210" s="832" t="s">
        <v>585</v>
      </c>
      <c r="C210" s="835" t="s">
        <v>605</v>
      </c>
      <c r="D210" s="863" t="s">
        <v>606</v>
      </c>
      <c r="E210" s="835" t="s">
        <v>2614</v>
      </c>
      <c r="F210" s="863" t="s">
        <v>2615</v>
      </c>
      <c r="G210" s="835" t="s">
        <v>2912</v>
      </c>
      <c r="H210" s="835" t="s">
        <v>2913</v>
      </c>
      <c r="I210" s="849">
        <v>39.930000305175781</v>
      </c>
      <c r="J210" s="849">
        <v>40</v>
      </c>
      <c r="K210" s="850">
        <v>1597.199951171875</v>
      </c>
    </row>
    <row r="211" spans="1:11" ht="14.4" customHeight="1" x14ac:dyDescent="0.3">
      <c r="A211" s="831" t="s">
        <v>584</v>
      </c>
      <c r="B211" s="832" t="s">
        <v>585</v>
      </c>
      <c r="C211" s="835" t="s">
        <v>605</v>
      </c>
      <c r="D211" s="863" t="s">
        <v>606</v>
      </c>
      <c r="E211" s="835" t="s">
        <v>2614</v>
      </c>
      <c r="F211" s="863" t="s">
        <v>2615</v>
      </c>
      <c r="G211" s="835" t="s">
        <v>2914</v>
      </c>
      <c r="H211" s="835" t="s">
        <v>2915</v>
      </c>
      <c r="I211" s="849">
        <v>6343</v>
      </c>
      <c r="J211" s="849">
        <v>1</v>
      </c>
      <c r="K211" s="850">
        <v>6343</v>
      </c>
    </row>
    <row r="212" spans="1:11" ht="14.4" customHeight="1" x14ac:dyDescent="0.3">
      <c r="A212" s="831" t="s">
        <v>584</v>
      </c>
      <c r="B212" s="832" t="s">
        <v>585</v>
      </c>
      <c r="C212" s="835" t="s">
        <v>605</v>
      </c>
      <c r="D212" s="863" t="s">
        <v>606</v>
      </c>
      <c r="E212" s="835" t="s">
        <v>2614</v>
      </c>
      <c r="F212" s="863" t="s">
        <v>2615</v>
      </c>
      <c r="G212" s="835" t="s">
        <v>2916</v>
      </c>
      <c r="H212" s="835" t="s">
        <v>2917</v>
      </c>
      <c r="I212" s="849">
        <v>13.359999656677246</v>
      </c>
      <c r="J212" s="849">
        <v>35</v>
      </c>
      <c r="K212" s="850">
        <v>467.60000610351563</v>
      </c>
    </row>
    <row r="213" spans="1:11" ht="14.4" customHeight="1" x14ac:dyDescent="0.3">
      <c r="A213" s="831" t="s">
        <v>584</v>
      </c>
      <c r="B213" s="832" t="s">
        <v>585</v>
      </c>
      <c r="C213" s="835" t="s">
        <v>605</v>
      </c>
      <c r="D213" s="863" t="s">
        <v>606</v>
      </c>
      <c r="E213" s="835" t="s">
        <v>2614</v>
      </c>
      <c r="F213" s="863" t="s">
        <v>2615</v>
      </c>
      <c r="G213" s="835" t="s">
        <v>2918</v>
      </c>
      <c r="H213" s="835" t="s">
        <v>2919</v>
      </c>
      <c r="I213" s="849">
        <v>23.350000381469727</v>
      </c>
      <c r="J213" s="849">
        <v>35</v>
      </c>
      <c r="K213" s="850">
        <v>817.25</v>
      </c>
    </row>
    <row r="214" spans="1:11" ht="14.4" customHeight="1" x14ac:dyDescent="0.3">
      <c r="A214" s="831" t="s">
        <v>584</v>
      </c>
      <c r="B214" s="832" t="s">
        <v>585</v>
      </c>
      <c r="C214" s="835" t="s">
        <v>605</v>
      </c>
      <c r="D214" s="863" t="s">
        <v>606</v>
      </c>
      <c r="E214" s="835" t="s">
        <v>2614</v>
      </c>
      <c r="F214" s="863" t="s">
        <v>2615</v>
      </c>
      <c r="G214" s="835" t="s">
        <v>2920</v>
      </c>
      <c r="H214" s="835" t="s">
        <v>2921</v>
      </c>
      <c r="I214" s="849">
        <v>7.8400001525878906</v>
      </c>
      <c r="J214" s="849">
        <v>100</v>
      </c>
      <c r="K214" s="850">
        <v>784.08001708984375</v>
      </c>
    </row>
    <row r="215" spans="1:11" ht="14.4" customHeight="1" x14ac:dyDescent="0.3">
      <c r="A215" s="831" t="s">
        <v>584</v>
      </c>
      <c r="B215" s="832" t="s">
        <v>585</v>
      </c>
      <c r="C215" s="835" t="s">
        <v>605</v>
      </c>
      <c r="D215" s="863" t="s">
        <v>606</v>
      </c>
      <c r="E215" s="835" t="s">
        <v>2614</v>
      </c>
      <c r="F215" s="863" t="s">
        <v>2615</v>
      </c>
      <c r="G215" s="835" t="s">
        <v>2922</v>
      </c>
      <c r="H215" s="835" t="s">
        <v>2923</v>
      </c>
      <c r="I215" s="849">
        <v>91.129997253417969</v>
      </c>
      <c r="J215" s="849">
        <v>32</v>
      </c>
      <c r="K215" s="850">
        <v>2916</v>
      </c>
    </row>
    <row r="216" spans="1:11" ht="14.4" customHeight="1" x14ac:dyDescent="0.3">
      <c r="A216" s="831" t="s">
        <v>584</v>
      </c>
      <c r="B216" s="832" t="s">
        <v>585</v>
      </c>
      <c r="C216" s="835" t="s">
        <v>605</v>
      </c>
      <c r="D216" s="863" t="s">
        <v>606</v>
      </c>
      <c r="E216" s="835" t="s">
        <v>2614</v>
      </c>
      <c r="F216" s="863" t="s">
        <v>2615</v>
      </c>
      <c r="G216" s="835" t="s">
        <v>2924</v>
      </c>
      <c r="H216" s="835" t="s">
        <v>2925</v>
      </c>
      <c r="I216" s="849">
        <v>211.80000305175781</v>
      </c>
      <c r="J216" s="849">
        <v>10</v>
      </c>
      <c r="K216" s="850">
        <v>2118</v>
      </c>
    </row>
    <row r="217" spans="1:11" ht="14.4" customHeight="1" x14ac:dyDescent="0.3">
      <c r="A217" s="831" t="s">
        <v>584</v>
      </c>
      <c r="B217" s="832" t="s">
        <v>585</v>
      </c>
      <c r="C217" s="835" t="s">
        <v>605</v>
      </c>
      <c r="D217" s="863" t="s">
        <v>606</v>
      </c>
      <c r="E217" s="835" t="s">
        <v>2614</v>
      </c>
      <c r="F217" s="863" t="s">
        <v>2615</v>
      </c>
      <c r="G217" s="835" t="s">
        <v>2926</v>
      </c>
      <c r="H217" s="835" t="s">
        <v>2927</v>
      </c>
      <c r="I217" s="849">
        <v>21.180000305175781</v>
      </c>
      <c r="J217" s="849">
        <v>60</v>
      </c>
      <c r="K217" s="850">
        <v>1270.6300048828125</v>
      </c>
    </row>
    <row r="218" spans="1:11" ht="14.4" customHeight="1" x14ac:dyDescent="0.3">
      <c r="A218" s="831" t="s">
        <v>584</v>
      </c>
      <c r="B218" s="832" t="s">
        <v>585</v>
      </c>
      <c r="C218" s="835" t="s">
        <v>605</v>
      </c>
      <c r="D218" s="863" t="s">
        <v>606</v>
      </c>
      <c r="E218" s="835" t="s">
        <v>2614</v>
      </c>
      <c r="F218" s="863" t="s">
        <v>2615</v>
      </c>
      <c r="G218" s="835" t="s">
        <v>2928</v>
      </c>
      <c r="H218" s="835" t="s">
        <v>2929</v>
      </c>
      <c r="I218" s="849">
        <v>1730.300048828125</v>
      </c>
      <c r="J218" s="849">
        <v>3</v>
      </c>
      <c r="K218" s="850">
        <v>5190.89990234375</v>
      </c>
    </row>
    <row r="219" spans="1:11" ht="14.4" customHeight="1" x14ac:dyDescent="0.3">
      <c r="A219" s="831" t="s">
        <v>584</v>
      </c>
      <c r="B219" s="832" t="s">
        <v>585</v>
      </c>
      <c r="C219" s="835" t="s">
        <v>605</v>
      </c>
      <c r="D219" s="863" t="s">
        <v>606</v>
      </c>
      <c r="E219" s="835" t="s">
        <v>2614</v>
      </c>
      <c r="F219" s="863" t="s">
        <v>2615</v>
      </c>
      <c r="G219" s="835" t="s">
        <v>2930</v>
      </c>
      <c r="H219" s="835" t="s">
        <v>2931</v>
      </c>
      <c r="I219" s="849">
        <v>3388</v>
      </c>
      <c r="J219" s="849">
        <v>10</v>
      </c>
      <c r="K219" s="850">
        <v>33880</v>
      </c>
    </row>
    <row r="220" spans="1:11" ht="14.4" customHeight="1" x14ac:dyDescent="0.3">
      <c r="A220" s="831" t="s">
        <v>584</v>
      </c>
      <c r="B220" s="832" t="s">
        <v>585</v>
      </c>
      <c r="C220" s="835" t="s">
        <v>605</v>
      </c>
      <c r="D220" s="863" t="s">
        <v>606</v>
      </c>
      <c r="E220" s="835" t="s">
        <v>2614</v>
      </c>
      <c r="F220" s="863" t="s">
        <v>2615</v>
      </c>
      <c r="G220" s="835" t="s">
        <v>2932</v>
      </c>
      <c r="H220" s="835" t="s">
        <v>2933</v>
      </c>
      <c r="I220" s="849">
        <v>858.2933349609375</v>
      </c>
      <c r="J220" s="849">
        <v>15</v>
      </c>
      <c r="K220" s="850">
        <v>12874.400390625</v>
      </c>
    </row>
    <row r="221" spans="1:11" ht="14.4" customHeight="1" x14ac:dyDescent="0.3">
      <c r="A221" s="831" t="s">
        <v>584</v>
      </c>
      <c r="B221" s="832" t="s">
        <v>585</v>
      </c>
      <c r="C221" s="835" t="s">
        <v>605</v>
      </c>
      <c r="D221" s="863" t="s">
        <v>606</v>
      </c>
      <c r="E221" s="835" t="s">
        <v>2614</v>
      </c>
      <c r="F221" s="863" t="s">
        <v>2615</v>
      </c>
      <c r="G221" s="835" t="s">
        <v>2657</v>
      </c>
      <c r="H221" s="835" t="s">
        <v>2658</v>
      </c>
      <c r="I221" s="849">
        <v>10.168571744646345</v>
      </c>
      <c r="J221" s="849">
        <v>600</v>
      </c>
      <c r="K221" s="850">
        <v>5808.0000152587891</v>
      </c>
    </row>
    <row r="222" spans="1:11" ht="14.4" customHeight="1" x14ac:dyDescent="0.3">
      <c r="A222" s="831" t="s">
        <v>584</v>
      </c>
      <c r="B222" s="832" t="s">
        <v>585</v>
      </c>
      <c r="C222" s="835" t="s">
        <v>605</v>
      </c>
      <c r="D222" s="863" t="s">
        <v>606</v>
      </c>
      <c r="E222" s="835" t="s">
        <v>2614</v>
      </c>
      <c r="F222" s="863" t="s">
        <v>2615</v>
      </c>
      <c r="G222" s="835" t="s">
        <v>2659</v>
      </c>
      <c r="H222" s="835" t="s">
        <v>2660</v>
      </c>
      <c r="I222" s="849">
        <v>1.0900000333786011</v>
      </c>
      <c r="J222" s="849">
        <v>100</v>
      </c>
      <c r="K222" s="850">
        <v>109</v>
      </c>
    </row>
    <row r="223" spans="1:11" ht="14.4" customHeight="1" x14ac:dyDescent="0.3">
      <c r="A223" s="831" t="s">
        <v>584</v>
      </c>
      <c r="B223" s="832" t="s">
        <v>585</v>
      </c>
      <c r="C223" s="835" t="s">
        <v>605</v>
      </c>
      <c r="D223" s="863" t="s">
        <v>606</v>
      </c>
      <c r="E223" s="835" t="s">
        <v>2614</v>
      </c>
      <c r="F223" s="863" t="s">
        <v>2615</v>
      </c>
      <c r="G223" s="835" t="s">
        <v>2661</v>
      </c>
      <c r="H223" s="835" t="s">
        <v>2662</v>
      </c>
      <c r="I223" s="849">
        <v>0.4699999988079071</v>
      </c>
      <c r="J223" s="849">
        <v>100</v>
      </c>
      <c r="K223" s="850">
        <v>47</v>
      </c>
    </row>
    <row r="224" spans="1:11" ht="14.4" customHeight="1" x14ac:dyDescent="0.3">
      <c r="A224" s="831" t="s">
        <v>584</v>
      </c>
      <c r="B224" s="832" t="s">
        <v>585</v>
      </c>
      <c r="C224" s="835" t="s">
        <v>605</v>
      </c>
      <c r="D224" s="863" t="s">
        <v>606</v>
      </c>
      <c r="E224" s="835" t="s">
        <v>2614</v>
      </c>
      <c r="F224" s="863" t="s">
        <v>2615</v>
      </c>
      <c r="G224" s="835" t="s">
        <v>2663</v>
      </c>
      <c r="H224" s="835" t="s">
        <v>2664</v>
      </c>
      <c r="I224" s="849">
        <v>1.6699999570846558</v>
      </c>
      <c r="J224" s="849">
        <v>200</v>
      </c>
      <c r="K224" s="850">
        <v>334</v>
      </c>
    </row>
    <row r="225" spans="1:11" ht="14.4" customHeight="1" x14ac:dyDescent="0.3">
      <c r="A225" s="831" t="s">
        <v>584</v>
      </c>
      <c r="B225" s="832" t="s">
        <v>585</v>
      </c>
      <c r="C225" s="835" t="s">
        <v>605</v>
      </c>
      <c r="D225" s="863" t="s">
        <v>606</v>
      </c>
      <c r="E225" s="835" t="s">
        <v>2614</v>
      </c>
      <c r="F225" s="863" t="s">
        <v>2615</v>
      </c>
      <c r="G225" s="835" t="s">
        <v>2934</v>
      </c>
      <c r="H225" s="835" t="s">
        <v>2935</v>
      </c>
      <c r="I225" s="849">
        <v>659.45001220703125</v>
      </c>
      <c r="J225" s="849">
        <v>3</v>
      </c>
      <c r="K225" s="850">
        <v>1978.3499755859375</v>
      </c>
    </row>
    <row r="226" spans="1:11" ht="14.4" customHeight="1" x14ac:dyDescent="0.3">
      <c r="A226" s="831" t="s">
        <v>584</v>
      </c>
      <c r="B226" s="832" t="s">
        <v>585</v>
      </c>
      <c r="C226" s="835" t="s">
        <v>605</v>
      </c>
      <c r="D226" s="863" t="s">
        <v>606</v>
      </c>
      <c r="E226" s="835" t="s">
        <v>2614</v>
      </c>
      <c r="F226" s="863" t="s">
        <v>2615</v>
      </c>
      <c r="G226" s="835" t="s">
        <v>2936</v>
      </c>
      <c r="H226" s="835" t="s">
        <v>2937</v>
      </c>
      <c r="I226" s="849">
        <v>207</v>
      </c>
      <c r="J226" s="849">
        <v>15</v>
      </c>
      <c r="K226" s="850">
        <v>3105</v>
      </c>
    </row>
    <row r="227" spans="1:11" ht="14.4" customHeight="1" x14ac:dyDescent="0.3">
      <c r="A227" s="831" t="s">
        <v>584</v>
      </c>
      <c r="B227" s="832" t="s">
        <v>585</v>
      </c>
      <c r="C227" s="835" t="s">
        <v>605</v>
      </c>
      <c r="D227" s="863" t="s">
        <v>606</v>
      </c>
      <c r="E227" s="835" t="s">
        <v>2614</v>
      </c>
      <c r="F227" s="863" t="s">
        <v>2615</v>
      </c>
      <c r="G227" s="835" t="s">
        <v>2938</v>
      </c>
      <c r="H227" s="835" t="s">
        <v>2939</v>
      </c>
      <c r="I227" s="849">
        <v>207</v>
      </c>
      <c r="J227" s="849">
        <v>5</v>
      </c>
      <c r="K227" s="850">
        <v>1035</v>
      </c>
    </row>
    <row r="228" spans="1:11" ht="14.4" customHeight="1" x14ac:dyDescent="0.3">
      <c r="A228" s="831" t="s">
        <v>584</v>
      </c>
      <c r="B228" s="832" t="s">
        <v>585</v>
      </c>
      <c r="C228" s="835" t="s">
        <v>605</v>
      </c>
      <c r="D228" s="863" t="s">
        <v>606</v>
      </c>
      <c r="E228" s="835" t="s">
        <v>2614</v>
      </c>
      <c r="F228" s="863" t="s">
        <v>2615</v>
      </c>
      <c r="G228" s="835" t="s">
        <v>2940</v>
      </c>
      <c r="H228" s="835" t="s">
        <v>2941</v>
      </c>
      <c r="I228" s="849">
        <v>2252.5400390625</v>
      </c>
      <c r="J228" s="849">
        <v>1</v>
      </c>
      <c r="K228" s="850">
        <v>2252.5400390625</v>
      </c>
    </row>
    <row r="229" spans="1:11" ht="14.4" customHeight="1" x14ac:dyDescent="0.3">
      <c r="A229" s="831" t="s">
        <v>584</v>
      </c>
      <c r="B229" s="832" t="s">
        <v>585</v>
      </c>
      <c r="C229" s="835" t="s">
        <v>605</v>
      </c>
      <c r="D229" s="863" t="s">
        <v>606</v>
      </c>
      <c r="E229" s="835" t="s">
        <v>2614</v>
      </c>
      <c r="F229" s="863" t="s">
        <v>2615</v>
      </c>
      <c r="G229" s="835" t="s">
        <v>2942</v>
      </c>
      <c r="H229" s="835" t="s">
        <v>2943</v>
      </c>
      <c r="I229" s="849">
        <v>2252.5400390625</v>
      </c>
      <c r="J229" s="849">
        <v>1</v>
      </c>
      <c r="K229" s="850">
        <v>2252.5400390625</v>
      </c>
    </row>
    <row r="230" spans="1:11" ht="14.4" customHeight="1" x14ac:dyDescent="0.3">
      <c r="A230" s="831" t="s">
        <v>584</v>
      </c>
      <c r="B230" s="832" t="s">
        <v>585</v>
      </c>
      <c r="C230" s="835" t="s">
        <v>605</v>
      </c>
      <c r="D230" s="863" t="s">
        <v>606</v>
      </c>
      <c r="E230" s="835" t="s">
        <v>2614</v>
      </c>
      <c r="F230" s="863" t="s">
        <v>2615</v>
      </c>
      <c r="G230" s="835" t="s">
        <v>2944</v>
      </c>
      <c r="H230" s="835" t="s">
        <v>2945</v>
      </c>
      <c r="I230" s="849">
        <v>2252.5400390625</v>
      </c>
      <c r="J230" s="849">
        <v>1</v>
      </c>
      <c r="K230" s="850">
        <v>2252.5400390625</v>
      </c>
    </row>
    <row r="231" spans="1:11" ht="14.4" customHeight="1" x14ac:dyDescent="0.3">
      <c r="A231" s="831" t="s">
        <v>584</v>
      </c>
      <c r="B231" s="832" t="s">
        <v>585</v>
      </c>
      <c r="C231" s="835" t="s">
        <v>605</v>
      </c>
      <c r="D231" s="863" t="s">
        <v>606</v>
      </c>
      <c r="E231" s="835" t="s">
        <v>2946</v>
      </c>
      <c r="F231" s="863" t="s">
        <v>2947</v>
      </c>
      <c r="G231" s="835" t="s">
        <v>2948</v>
      </c>
      <c r="H231" s="835" t="s">
        <v>2949</v>
      </c>
      <c r="I231" s="849">
        <v>27.255000114440918</v>
      </c>
      <c r="J231" s="849">
        <v>216</v>
      </c>
      <c r="K231" s="850">
        <v>5886.7200317382813</v>
      </c>
    </row>
    <row r="232" spans="1:11" ht="14.4" customHeight="1" x14ac:dyDescent="0.3">
      <c r="A232" s="831" t="s">
        <v>584</v>
      </c>
      <c r="B232" s="832" t="s">
        <v>585</v>
      </c>
      <c r="C232" s="835" t="s">
        <v>605</v>
      </c>
      <c r="D232" s="863" t="s">
        <v>606</v>
      </c>
      <c r="E232" s="835" t="s">
        <v>2946</v>
      </c>
      <c r="F232" s="863" t="s">
        <v>2947</v>
      </c>
      <c r="G232" s="835" t="s">
        <v>2950</v>
      </c>
      <c r="H232" s="835" t="s">
        <v>2951</v>
      </c>
      <c r="I232" s="849">
        <v>58.650001525878906</v>
      </c>
      <c r="J232" s="849">
        <v>36</v>
      </c>
      <c r="K232" s="850">
        <v>2111.39990234375</v>
      </c>
    </row>
    <row r="233" spans="1:11" ht="14.4" customHeight="1" x14ac:dyDescent="0.3">
      <c r="A233" s="831" t="s">
        <v>584</v>
      </c>
      <c r="B233" s="832" t="s">
        <v>585</v>
      </c>
      <c r="C233" s="835" t="s">
        <v>605</v>
      </c>
      <c r="D233" s="863" t="s">
        <v>606</v>
      </c>
      <c r="E233" s="835" t="s">
        <v>2946</v>
      </c>
      <c r="F233" s="863" t="s">
        <v>2947</v>
      </c>
      <c r="G233" s="835" t="s">
        <v>2952</v>
      </c>
      <c r="H233" s="835" t="s">
        <v>2953</v>
      </c>
      <c r="I233" s="849">
        <v>37.720001220703125</v>
      </c>
      <c r="J233" s="849">
        <v>180</v>
      </c>
      <c r="K233" s="850">
        <v>6789.5802001953125</v>
      </c>
    </row>
    <row r="234" spans="1:11" ht="14.4" customHeight="1" x14ac:dyDescent="0.3">
      <c r="A234" s="831" t="s">
        <v>584</v>
      </c>
      <c r="B234" s="832" t="s">
        <v>585</v>
      </c>
      <c r="C234" s="835" t="s">
        <v>605</v>
      </c>
      <c r="D234" s="863" t="s">
        <v>606</v>
      </c>
      <c r="E234" s="835" t="s">
        <v>2946</v>
      </c>
      <c r="F234" s="863" t="s">
        <v>2947</v>
      </c>
      <c r="G234" s="835" t="s">
        <v>2954</v>
      </c>
      <c r="H234" s="835" t="s">
        <v>2955</v>
      </c>
      <c r="I234" s="849">
        <v>39.674999237060547</v>
      </c>
      <c r="J234" s="849">
        <v>72</v>
      </c>
      <c r="K234" s="850">
        <v>2856.4200439453125</v>
      </c>
    </row>
    <row r="235" spans="1:11" ht="14.4" customHeight="1" x14ac:dyDescent="0.3">
      <c r="A235" s="831" t="s">
        <v>584</v>
      </c>
      <c r="B235" s="832" t="s">
        <v>585</v>
      </c>
      <c r="C235" s="835" t="s">
        <v>605</v>
      </c>
      <c r="D235" s="863" t="s">
        <v>606</v>
      </c>
      <c r="E235" s="835" t="s">
        <v>2946</v>
      </c>
      <c r="F235" s="863" t="s">
        <v>2947</v>
      </c>
      <c r="G235" s="835" t="s">
        <v>2956</v>
      </c>
      <c r="H235" s="835" t="s">
        <v>2957</v>
      </c>
      <c r="I235" s="849">
        <v>65.400001525878906</v>
      </c>
      <c r="J235" s="849">
        <v>72</v>
      </c>
      <c r="K235" s="850">
        <v>4708.650146484375</v>
      </c>
    </row>
    <row r="236" spans="1:11" ht="14.4" customHeight="1" x14ac:dyDescent="0.3">
      <c r="A236" s="831" t="s">
        <v>584</v>
      </c>
      <c r="B236" s="832" t="s">
        <v>585</v>
      </c>
      <c r="C236" s="835" t="s">
        <v>605</v>
      </c>
      <c r="D236" s="863" t="s">
        <v>606</v>
      </c>
      <c r="E236" s="835" t="s">
        <v>2946</v>
      </c>
      <c r="F236" s="863" t="s">
        <v>2947</v>
      </c>
      <c r="G236" s="835" t="s">
        <v>2958</v>
      </c>
      <c r="H236" s="835" t="s">
        <v>2959</v>
      </c>
      <c r="I236" s="849">
        <v>31.360000610351563</v>
      </c>
      <c r="J236" s="849">
        <v>12</v>
      </c>
      <c r="K236" s="850">
        <v>376.26998901367188</v>
      </c>
    </row>
    <row r="237" spans="1:11" ht="14.4" customHeight="1" x14ac:dyDescent="0.3">
      <c r="A237" s="831" t="s">
        <v>584</v>
      </c>
      <c r="B237" s="832" t="s">
        <v>585</v>
      </c>
      <c r="C237" s="835" t="s">
        <v>605</v>
      </c>
      <c r="D237" s="863" t="s">
        <v>606</v>
      </c>
      <c r="E237" s="835" t="s">
        <v>2946</v>
      </c>
      <c r="F237" s="863" t="s">
        <v>2947</v>
      </c>
      <c r="G237" s="835" t="s">
        <v>2960</v>
      </c>
      <c r="H237" s="835" t="s">
        <v>2961</v>
      </c>
      <c r="I237" s="849">
        <v>41.590000152587891</v>
      </c>
      <c r="J237" s="849">
        <v>72</v>
      </c>
      <c r="K237" s="850">
        <v>2994.3798828125</v>
      </c>
    </row>
    <row r="238" spans="1:11" ht="14.4" customHeight="1" x14ac:dyDescent="0.3">
      <c r="A238" s="831" t="s">
        <v>584</v>
      </c>
      <c r="B238" s="832" t="s">
        <v>585</v>
      </c>
      <c r="C238" s="835" t="s">
        <v>605</v>
      </c>
      <c r="D238" s="863" t="s">
        <v>606</v>
      </c>
      <c r="E238" s="835" t="s">
        <v>2946</v>
      </c>
      <c r="F238" s="863" t="s">
        <v>2947</v>
      </c>
      <c r="G238" s="835" t="s">
        <v>2962</v>
      </c>
      <c r="H238" s="835" t="s">
        <v>2963</v>
      </c>
      <c r="I238" s="849">
        <v>36.090000152587891</v>
      </c>
      <c r="J238" s="849">
        <v>72</v>
      </c>
      <c r="K238" s="850">
        <v>2598.320068359375</v>
      </c>
    </row>
    <row r="239" spans="1:11" ht="14.4" customHeight="1" x14ac:dyDescent="0.3">
      <c r="A239" s="831" t="s">
        <v>584</v>
      </c>
      <c r="B239" s="832" t="s">
        <v>585</v>
      </c>
      <c r="C239" s="835" t="s">
        <v>605</v>
      </c>
      <c r="D239" s="863" t="s">
        <v>606</v>
      </c>
      <c r="E239" s="835" t="s">
        <v>2946</v>
      </c>
      <c r="F239" s="863" t="s">
        <v>2947</v>
      </c>
      <c r="G239" s="835" t="s">
        <v>2964</v>
      </c>
      <c r="H239" s="835" t="s">
        <v>2965</v>
      </c>
      <c r="I239" s="849">
        <v>62.885002136230469</v>
      </c>
      <c r="J239" s="849">
        <v>264</v>
      </c>
      <c r="K239" s="850">
        <v>14175.890014648438</v>
      </c>
    </row>
    <row r="240" spans="1:11" ht="14.4" customHeight="1" x14ac:dyDescent="0.3">
      <c r="A240" s="831" t="s">
        <v>584</v>
      </c>
      <c r="B240" s="832" t="s">
        <v>585</v>
      </c>
      <c r="C240" s="835" t="s">
        <v>605</v>
      </c>
      <c r="D240" s="863" t="s">
        <v>606</v>
      </c>
      <c r="E240" s="835" t="s">
        <v>2946</v>
      </c>
      <c r="F240" s="863" t="s">
        <v>2947</v>
      </c>
      <c r="G240" s="835" t="s">
        <v>2966</v>
      </c>
      <c r="H240" s="835" t="s">
        <v>2967</v>
      </c>
      <c r="I240" s="849">
        <v>49.299999237060547</v>
      </c>
      <c r="J240" s="849">
        <v>144</v>
      </c>
      <c r="K240" s="850">
        <v>7098.920166015625</v>
      </c>
    </row>
    <row r="241" spans="1:11" ht="14.4" customHeight="1" x14ac:dyDescent="0.3">
      <c r="A241" s="831" t="s">
        <v>584</v>
      </c>
      <c r="B241" s="832" t="s">
        <v>585</v>
      </c>
      <c r="C241" s="835" t="s">
        <v>605</v>
      </c>
      <c r="D241" s="863" t="s">
        <v>606</v>
      </c>
      <c r="E241" s="835" t="s">
        <v>2946</v>
      </c>
      <c r="F241" s="863" t="s">
        <v>2947</v>
      </c>
      <c r="G241" s="835" t="s">
        <v>2968</v>
      </c>
      <c r="H241" s="835" t="s">
        <v>2969</v>
      </c>
      <c r="I241" s="849">
        <v>91.889999389648438</v>
      </c>
      <c r="J241" s="849">
        <v>108</v>
      </c>
      <c r="K241" s="850">
        <v>9923.580322265625</v>
      </c>
    </row>
    <row r="242" spans="1:11" ht="14.4" customHeight="1" x14ac:dyDescent="0.3">
      <c r="A242" s="831" t="s">
        <v>584</v>
      </c>
      <c r="B242" s="832" t="s">
        <v>585</v>
      </c>
      <c r="C242" s="835" t="s">
        <v>605</v>
      </c>
      <c r="D242" s="863" t="s">
        <v>606</v>
      </c>
      <c r="E242" s="835" t="s">
        <v>2946</v>
      </c>
      <c r="F242" s="863" t="s">
        <v>2947</v>
      </c>
      <c r="G242" s="835" t="s">
        <v>2970</v>
      </c>
      <c r="H242" s="835" t="s">
        <v>2971</v>
      </c>
      <c r="I242" s="849">
        <v>167.14999389648438</v>
      </c>
      <c r="J242" s="849">
        <v>216</v>
      </c>
      <c r="K242" s="850">
        <v>36104.94140625</v>
      </c>
    </row>
    <row r="243" spans="1:11" ht="14.4" customHeight="1" x14ac:dyDescent="0.3">
      <c r="A243" s="831" t="s">
        <v>584</v>
      </c>
      <c r="B243" s="832" t="s">
        <v>585</v>
      </c>
      <c r="C243" s="835" t="s">
        <v>605</v>
      </c>
      <c r="D243" s="863" t="s">
        <v>606</v>
      </c>
      <c r="E243" s="835" t="s">
        <v>2946</v>
      </c>
      <c r="F243" s="863" t="s">
        <v>2947</v>
      </c>
      <c r="G243" s="835" t="s">
        <v>2972</v>
      </c>
      <c r="H243" s="835" t="s">
        <v>2973</v>
      </c>
      <c r="I243" s="849">
        <v>94.819999694824219</v>
      </c>
      <c r="J243" s="849">
        <v>252</v>
      </c>
      <c r="K243" s="850">
        <v>23894.009765625</v>
      </c>
    </row>
    <row r="244" spans="1:11" ht="14.4" customHeight="1" x14ac:dyDescent="0.3">
      <c r="A244" s="831" t="s">
        <v>584</v>
      </c>
      <c r="B244" s="832" t="s">
        <v>585</v>
      </c>
      <c r="C244" s="835" t="s">
        <v>605</v>
      </c>
      <c r="D244" s="863" t="s">
        <v>606</v>
      </c>
      <c r="E244" s="835" t="s">
        <v>2946</v>
      </c>
      <c r="F244" s="863" t="s">
        <v>2947</v>
      </c>
      <c r="G244" s="835" t="s">
        <v>2974</v>
      </c>
      <c r="H244" s="835" t="s">
        <v>2975</v>
      </c>
      <c r="I244" s="849">
        <v>100.68000030517578</v>
      </c>
      <c r="J244" s="849">
        <v>72</v>
      </c>
      <c r="K244" s="850">
        <v>7249.14013671875</v>
      </c>
    </row>
    <row r="245" spans="1:11" ht="14.4" customHeight="1" x14ac:dyDescent="0.3">
      <c r="A245" s="831" t="s">
        <v>584</v>
      </c>
      <c r="B245" s="832" t="s">
        <v>585</v>
      </c>
      <c r="C245" s="835" t="s">
        <v>605</v>
      </c>
      <c r="D245" s="863" t="s">
        <v>606</v>
      </c>
      <c r="E245" s="835" t="s">
        <v>2693</v>
      </c>
      <c r="F245" s="863" t="s">
        <v>2694</v>
      </c>
      <c r="G245" s="835" t="s">
        <v>2976</v>
      </c>
      <c r="H245" s="835" t="s">
        <v>2977</v>
      </c>
      <c r="I245" s="849">
        <v>0.30000001192092896</v>
      </c>
      <c r="J245" s="849">
        <v>100</v>
      </c>
      <c r="K245" s="850">
        <v>30</v>
      </c>
    </row>
    <row r="246" spans="1:11" ht="14.4" customHeight="1" x14ac:dyDescent="0.3">
      <c r="A246" s="831" t="s">
        <v>584</v>
      </c>
      <c r="B246" s="832" t="s">
        <v>585</v>
      </c>
      <c r="C246" s="835" t="s">
        <v>605</v>
      </c>
      <c r="D246" s="863" t="s">
        <v>606</v>
      </c>
      <c r="E246" s="835" t="s">
        <v>2693</v>
      </c>
      <c r="F246" s="863" t="s">
        <v>2694</v>
      </c>
      <c r="G246" s="835" t="s">
        <v>2695</v>
      </c>
      <c r="H246" s="835" t="s">
        <v>2696</v>
      </c>
      <c r="I246" s="849">
        <v>0.54000002145767212</v>
      </c>
      <c r="J246" s="849">
        <v>100</v>
      </c>
      <c r="K246" s="850">
        <v>54</v>
      </c>
    </row>
    <row r="247" spans="1:11" ht="14.4" customHeight="1" x14ac:dyDescent="0.3">
      <c r="A247" s="831" t="s">
        <v>584</v>
      </c>
      <c r="B247" s="832" t="s">
        <v>585</v>
      </c>
      <c r="C247" s="835" t="s">
        <v>605</v>
      </c>
      <c r="D247" s="863" t="s">
        <v>606</v>
      </c>
      <c r="E247" s="835" t="s">
        <v>2693</v>
      </c>
      <c r="F247" s="863" t="s">
        <v>2694</v>
      </c>
      <c r="G247" s="835" t="s">
        <v>2978</v>
      </c>
      <c r="H247" s="835" t="s">
        <v>2979</v>
      </c>
      <c r="I247" s="849">
        <v>1643.1800537109375</v>
      </c>
      <c r="J247" s="849">
        <v>1</v>
      </c>
      <c r="K247" s="850">
        <v>1643.1800537109375</v>
      </c>
    </row>
    <row r="248" spans="1:11" ht="14.4" customHeight="1" x14ac:dyDescent="0.3">
      <c r="A248" s="831" t="s">
        <v>584</v>
      </c>
      <c r="B248" s="832" t="s">
        <v>585</v>
      </c>
      <c r="C248" s="835" t="s">
        <v>605</v>
      </c>
      <c r="D248" s="863" t="s">
        <v>606</v>
      </c>
      <c r="E248" s="835" t="s">
        <v>2701</v>
      </c>
      <c r="F248" s="863" t="s">
        <v>2702</v>
      </c>
      <c r="G248" s="835" t="s">
        <v>2980</v>
      </c>
      <c r="H248" s="835" t="s">
        <v>2981</v>
      </c>
      <c r="I248" s="849">
        <v>19.600000381469727</v>
      </c>
      <c r="J248" s="849">
        <v>50</v>
      </c>
      <c r="K248" s="850">
        <v>980.0999755859375</v>
      </c>
    </row>
    <row r="249" spans="1:11" ht="14.4" customHeight="1" x14ac:dyDescent="0.3">
      <c r="A249" s="831" t="s">
        <v>584</v>
      </c>
      <c r="B249" s="832" t="s">
        <v>585</v>
      </c>
      <c r="C249" s="835" t="s">
        <v>605</v>
      </c>
      <c r="D249" s="863" t="s">
        <v>606</v>
      </c>
      <c r="E249" s="835" t="s">
        <v>2701</v>
      </c>
      <c r="F249" s="863" t="s">
        <v>2702</v>
      </c>
      <c r="G249" s="835" t="s">
        <v>2982</v>
      </c>
      <c r="H249" s="835" t="s">
        <v>2983</v>
      </c>
      <c r="I249" s="849">
        <v>15.729999542236328</v>
      </c>
      <c r="J249" s="849">
        <v>300</v>
      </c>
      <c r="K249" s="850">
        <v>4718.9999389648438</v>
      </c>
    </row>
    <row r="250" spans="1:11" ht="14.4" customHeight="1" x14ac:dyDescent="0.3">
      <c r="A250" s="831" t="s">
        <v>584</v>
      </c>
      <c r="B250" s="832" t="s">
        <v>585</v>
      </c>
      <c r="C250" s="835" t="s">
        <v>605</v>
      </c>
      <c r="D250" s="863" t="s">
        <v>606</v>
      </c>
      <c r="E250" s="835" t="s">
        <v>2701</v>
      </c>
      <c r="F250" s="863" t="s">
        <v>2702</v>
      </c>
      <c r="G250" s="835" t="s">
        <v>2984</v>
      </c>
      <c r="H250" s="835" t="s">
        <v>2985</v>
      </c>
      <c r="I250" s="849">
        <v>15.729999542236328</v>
      </c>
      <c r="J250" s="849">
        <v>250</v>
      </c>
      <c r="K250" s="850">
        <v>3932.5</v>
      </c>
    </row>
    <row r="251" spans="1:11" ht="14.4" customHeight="1" x14ac:dyDescent="0.3">
      <c r="A251" s="831" t="s">
        <v>584</v>
      </c>
      <c r="B251" s="832" t="s">
        <v>585</v>
      </c>
      <c r="C251" s="835" t="s">
        <v>605</v>
      </c>
      <c r="D251" s="863" t="s">
        <v>606</v>
      </c>
      <c r="E251" s="835" t="s">
        <v>2701</v>
      </c>
      <c r="F251" s="863" t="s">
        <v>2702</v>
      </c>
      <c r="G251" s="835" t="s">
        <v>2986</v>
      </c>
      <c r="H251" s="835" t="s">
        <v>2987</v>
      </c>
      <c r="I251" s="849">
        <v>15.729999542236328</v>
      </c>
      <c r="J251" s="849">
        <v>300</v>
      </c>
      <c r="K251" s="850">
        <v>4719</v>
      </c>
    </row>
    <row r="252" spans="1:11" ht="14.4" customHeight="1" x14ac:dyDescent="0.3">
      <c r="A252" s="831" t="s">
        <v>584</v>
      </c>
      <c r="B252" s="832" t="s">
        <v>585</v>
      </c>
      <c r="C252" s="835" t="s">
        <v>605</v>
      </c>
      <c r="D252" s="863" t="s">
        <v>606</v>
      </c>
      <c r="E252" s="835" t="s">
        <v>2701</v>
      </c>
      <c r="F252" s="863" t="s">
        <v>2702</v>
      </c>
      <c r="G252" s="835" t="s">
        <v>2988</v>
      </c>
      <c r="H252" s="835" t="s">
        <v>2989</v>
      </c>
      <c r="I252" s="849">
        <v>15.729999542236328</v>
      </c>
      <c r="J252" s="849">
        <v>300</v>
      </c>
      <c r="K252" s="850">
        <v>4719</v>
      </c>
    </row>
    <row r="253" spans="1:11" ht="14.4" customHeight="1" x14ac:dyDescent="0.3">
      <c r="A253" s="831" t="s">
        <v>584</v>
      </c>
      <c r="B253" s="832" t="s">
        <v>585</v>
      </c>
      <c r="C253" s="835" t="s">
        <v>605</v>
      </c>
      <c r="D253" s="863" t="s">
        <v>606</v>
      </c>
      <c r="E253" s="835" t="s">
        <v>2701</v>
      </c>
      <c r="F253" s="863" t="s">
        <v>2702</v>
      </c>
      <c r="G253" s="835" t="s">
        <v>2990</v>
      </c>
      <c r="H253" s="835" t="s">
        <v>2991</v>
      </c>
      <c r="I253" s="849">
        <v>15.729999542236328</v>
      </c>
      <c r="J253" s="849">
        <v>350</v>
      </c>
      <c r="K253" s="850">
        <v>5505.5</v>
      </c>
    </row>
    <row r="254" spans="1:11" ht="14.4" customHeight="1" x14ac:dyDescent="0.3">
      <c r="A254" s="831" t="s">
        <v>584</v>
      </c>
      <c r="B254" s="832" t="s">
        <v>585</v>
      </c>
      <c r="C254" s="835" t="s">
        <v>605</v>
      </c>
      <c r="D254" s="863" t="s">
        <v>606</v>
      </c>
      <c r="E254" s="835" t="s">
        <v>2701</v>
      </c>
      <c r="F254" s="863" t="s">
        <v>2702</v>
      </c>
      <c r="G254" s="835" t="s">
        <v>2992</v>
      </c>
      <c r="H254" s="835" t="s">
        <v>2993</v>
      </c>
      <c r="I254" s="849">
        <v>24.200000762939453</v>
      </c>
      <c r="J254" s="849">
        <v>50</v>
      </c>
      <c r="K254" s="850">
        <v>1210</v>
      </c>
    </row>
    <row r="255" spans="1:11" ht="14.4" customHeight="1" x14ac:dyDescent="0.3">
      <c r="A255" s="831" t="s">
        <v>584</v>
      </c>
      <c r="B255" s="832" t="s">
        <v>585</v>
      </c>
      <c r="C255" s="835" t="s">
        <v>605</v>
      </c>
      <c r="D255" s="863" t="s">
        <v>606</v>
      </c>
      <c r="E255" s="835" t="s">
        <v>2701</v>
      </c>
      <c r="F255" s="863" t="s">
        <v>2702</v>
      </c>
      <c r="G255" s="835" t="s">
        <v>2703</v>
      </c>
      <c r="H255" s="835" t="s">
        <v>2704</v>
      </c>
      <c r="I255" s="849">
        <v>0.625</v>
      </c>
      <c r="J255" s="849">
        <v>800</v>
      </c>
      <c r="K255" s="850">
        <v>500</v>
      </c>
    </row>
    <row r="256" spans="1:11" ht="14.4" customHeight="1" x14ac:dyDescent="0.3">
      <c r="A256" s="831" t="s">
        <v>584</v>
      </c>
      <c r="B256" s="832" t="s">
        <v>585</v>
      </c>
      <c r="C256" s="835" t="s">
        <v>605</v>
      </c>
      <c r="D256" s="863" t="s">
        <v>606</v>
      </c>
      <c r="E256" s="835" t="s">
        <v>2701</v>
      </c>
      <c r="F256" s="863" t="s">
        <v>2702</v>
      </c>
      <c r="G256" s="835" t="s">
        <v>2705</v>
      </c>
      <c r="H256" s="835" t="s">
        <v>2706</v>
      </c>
      <c r="I256" s="849">
        <v>0.62999999523162842</v>
      </c>
      <c r="J256" s="849">
        <v>1600</v>
      </c>
      <c r="K256" s="850">
        <v>1008</v>
      </c>
    </row>
    <row r="257" spans="1:11" ht="14.4" customHeight="1" x14ac:dyDescent="0.3">
      <c r="A257" s="831" t="s">
        <v>584</v>
      </c>
      <c r="B257" s="832" t="s">
        <v>585</v>
      </c>
      <c r="C257" s="835" t="s">
        <v>605</v>
      </c>
      <c r="D257" s="863" t="s">
        <v>606</v>
      </c>
      <c r="E257" s="835" t="s">
        <v>2713</v>
      </c>
      <c r="F257" s="863" t="s">
        <v>2714</v>
      </c>
      <c r="G257" s="835" t="s">
        <v>2715</v>
      </c>
      <c r="H257" s="835" t="s">
        <v>2716</v>
      </c>
      <c r="I257" s="849">
        <v>18.332499504089355</v>
      </c>
      <c r="J257" s="849">
        <v>120</v>
      </c>
      <c r="K257" s="850">
        <v>2199.9000244140625</v>
      </c>
    </row>
    <row r="258" spans="1:11" ht="14.4" customHeight="1" x14ac:dyDescent="0.3">
      <c r="A258" s="831" t="s">
        <v>584</v>
      </c>
      <c r="B258" s="832" t="s">
        <v>585</v>
      </c>
      <c r="C258" s="835" t="s">
        <v>605</v>
      </c>
      <c r="D258" s="863" t="s">
        <v>606</v>
      </c>
      <c r="E258" s="835" t="s">
        <v>2713</v>
      </c>
      <c r="F258" s="863" t="s">
        <v>2714</v>
      </c>
      <c r="G258" s="835" t="s">
        <v>2994</v>
      </c>
      <c r="H258" s="835" t="s">
        <v>2995</v>
      </c>
      <c r="I258" s="849">
        <v>30.25</v>
      </c>
      <c r="J258" s="849">
        <v>400</v>
      </c>
      <c r="K258" s="850">
        <v>12100</v>
      </c>
    </row>
    <row r="259" spans="1:11" ht="14.4" customHeight="1" x14ac:dyDescent="0.3">
      <c r="A259" s="831" t="s">
        <v>584</v>
      </c>
      <c r="B259" s="832" t="s">
        <v>585</v>
      </c>
      <c r="C259" s="835" t="s">
        <v>605</v>
      </c>
      <c r="D259" s="863" t="s">
        <v>606</v>
      </c>
      <c r="E259" s="835" t="s">
        <v>2713</v>
      </c>
      <c r="F259" s="863" t="s">
        <v>2714</v>
      </c>
      <c r="G259" s="835" t="s">
        <v>2996</v>
      </c>
      <c r="H259" s="835" t="s">
        <v>2997</v>
      </c>
      <c r="I259" s="849">
        <v>108.90000152587891</v>
      </c>
      <c r="J259" s="849">
        <v>300</v>
      </c>
      <c r="K259" s="850">
        <v>32670</v>
      </c>
    </row>
    <row r="260" spans="1:11" ht="14.4" customHeight="1" thickBot="1" x14ac:dyDescent="0.35">
      <c r="A260" s="839" t="s">
        <v>584</v>
      </c>
      <c r="B260" s="840" t="s">
        <v>585</v>
      </c>
      <c r="C260" s="843" t="s">
        <v>605</v>
      </c>
      <c r="D260" s="864" t="s">
        <v>606</v>
      </c>
      <c r="E260" s="843" t="s">
        <v>2998</v>
      </c>
      <c r="F260" s="864" t="s">
        <v>2999</v>
      </c>
      <c r="G260" s="843" t="s">
        <v>3000</v>
      </c>
      <c r="H260" s="843" t="s">
        <v>3001</v>
      </c>
      <c r="I260" s="851">
        <v>586.8499755859375</v>
      </c>
      <c r="J260" s="851">
        <v>2</v>
      </c>
      <c r="K260" s="852">
        <v>1173.699951171875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54.45</v>
      </c>
      <c r="D6" s="491"/>
      <c r="E6" s="491"/>
      <c r="F6" s="490"/>
      <c r="G6" s="492">
        <f ca="1">SUM(Tabulka[05 h_vram])/2</f>
        <v>32361.999999999996</v>
      </c>
      <c r="H6" s="491">
        <f ca="1">SUM(Tabulka[06 h_naduv])/2</f>
        <v>1918.25</v>
      </c>
      <c r="I6" s="491">
        <f ca="1">SUM(Tabulka[07 h_nadzk])/2</f>
        <v>625.79999999999995</v>
      </c>
      <c r="J6" s="490">
        <f ca="1">SUM(Tabulka[08 h_oon])/2</f>
        <v>343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66284</v>
      </c>
      <c r="N6" s="491">
        <f ca="1">SUM(Tabulka[12 m_oc])/2</f>
        <v>66284</v>
      </c>
      <c r="O6" s="490">
        <f ca="1">SUM(Tabulka[13 m_sk])/2</f>
        <v>11232703</v>
      </c>
      <c r="P6" s="489">
        <f ca="1">SUM(Tabulka[14_vzsk])/2</f>
        <v>62175</v>
      </c>
      <c r="Q6" s="489">
        <f ca="1">SUM(Tabulka[15_vzpl])/2</f>
        <v>21308.895405669595</v>
      </c>
      <c r="R6" s="488">
        <f ca="1">IF(Q6=0,0,P6/Q6)</f>
        <v>2.9177955410798666</v>
      </c>
      <c r="S6" s="487">
        <f ca="1">Q6-P6</f>
        <v>-40866.104594330405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10198.4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562.79999999999995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5779388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16308.895405669597</v>
      </c>
      <c r="R8" s="471">
        <f ca="1">IF(Tabulka[[#This Row],[15_vzpl]]=0,"",Tabulka[[#This Row],[14_vzsk]]/Tabulka[[#This Row],[15_vzpl]])</f>
        <v>3.0860459122512593</v>
      </c>
      <c r="S8" s="470">
        <f ca="1">IF(Tabulka[[#This Row],[15_vzpl]]-Tabulka[[#This Row],[14_vzsk]]=0,"",Tabulka[[#This Row],[15_vzpl]]-Tabulka[[#This Row],[14_vzsk]])</f>
        <v>-34021.104594330405</v>
      </c>
    </row>
    <row r="9" spans="1:19" x14ac:dyDescent="0.3">
      <c r="A9" s="469">
        <v>99</v>
      </c>
      <c r="B9" s="468" t="s">
        <v>3010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912561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16308.895405669597</v>
      </c>
      <c r="R9" s="471">
        <f ca="1">IF(Tabulka[[#This Row],[15_vzpl]]=0,"",Tabulka[[#This Row],[14_vzsk]]/Tabulka[[#This Row],[15_vzpl]])</f>
        <v>3.0860459122512593</v>
      </c>
      <c r="S9" s="470">
        <f ca="1">IF(Tabulka[[#This Row],[15_vzpl]]-Tabulka[[#This Row],[14_vzsk]]=0,"",Tabulka[[#This Row],[15_vzpl]]-Tabulka[[#This Row],[14_vzsk]])</f>
        <v>-34021.104594330405</v>
      </c>
    </row>
    <row r="10" spans="1:19" x14ac:dyDescent="0.3">
      <c r="A10" s="469">
        <v>100</v>
      </c>
      <c r="B10" s="468" t="s">
        <v>3011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235618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3012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562.79999999999995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4631209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3003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19531.599999999999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66284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66284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5030856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2" s="471">
        <f ca="1">IF(Tabulka[[#This Row],[15_vzpl]]=0,"",Tabulka[[#This Row],[14_vzsk]]/Tabulka[[#This Row],[15_vzpl]])</f>
        <v>2.3690000000000002</v>
      </c>
      <c r="S12" s="470">
        <f ca="1">IF(Tabulka[[#This Row],[15_vzpl]]-Tabulka[[#This Row],[14_vzsk]]=0,"",Tabulka[[#This Row],[15_vzpl]]-Tabulka[[#This Row],[14_vzsk]])</f>
        <v>-6845</v>
      </c>
    </row>
    <row r="13" spans="1:19" x14ac:dyDescent="0.3">
      <c r="A13" s="469">
        <v>303</v>
      </c>
      <c r="B13" s="468" t="s">
        <v>3013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7899.0999999999995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39966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39966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2107553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3" s="471">
        <f ca="1">IF(Tabulka[[#This Row],[15_vzpl]]=0,"",Tabulka[[#This Row],[14_vzsk]]/Tabulka[[#This Row],[15_vzpl]])</f>
        <v>2.3690000000000002</v>
      </c>
      <c r="S13" s="470">
        <f ca="1">IF(Tabulka[[#This Row],[15_vzpl]]-Tabulka[[#This Row],[14_vzsk]]=0,"",Tabulka[[#This Row],[15_vzpl]]-Tabulka[[#This Row],[14_vzsk]])</f>
        <v>-6845</v>
      </c>
    </row>
    <row r="14" spans="1:19" x14ac:dyDescent="0.3">
      <c r="A14" s="469">
        <v>304</v>
      </c>
      <c r="B14" s="468" t="s">
        <v>3014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1808245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3015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411370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3016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351369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3017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352319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3004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422459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3018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422459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3009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16.2</v>
      </c>
      <c r="F4" s="498"/>
      <c r="G4" s="498"/>
      <c r="H4" s="498"/>
      <c r="I4" s="498">
        <v>2760</v>
      </c>
      <c r="J4" s="498">
        <v>416.3</v>
      </c>
      <c r="K4" s="498">
        <v>153.80000000000001</v>
      </c>
      <c r="L4" s="498">
        <v>83</v>
      </c>
      <c r="M4" s="498"/>
      <c r="N4" s="498"/>
      <c r="O4" s="498"/>
      <c r="P4" s="498"/>
      <c r="Q4" s="498">
        <v>1440423</v>
      </c>
      <c r="R4" s="498">
        <v>18400</v>
      </c>
      <c r="S4" s="498">
        <v>4077.2238514173991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704</v>
      </c>
      <c r="J5">
        <v>125</v>
      </c>
      <c r="Q5">
        <v>224405</v>
      </c>
      <c r="R5">
        <v>18400</v>
      </c>
      <c r="S5">
        <v>4077.2238514173991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32</v>
      </c>
      <c r="Q6">
        <v>56873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11.2</v>
      </c>
      <c r="I7">
        <v>1872</v>
      </c>
      <c r="J7">
        <v>259.3</v>
      </c>
      <c r="K7">
        <v>153.80000000000001</v>
      </c>
      <c r="L7">
        <v>83</v>
      </c>
      <c r="Q7">
        <v>1159145</v>
      </c>
    </row>
    <row r="8" spans="1:19" x14ac:dyDescent="0.3">
      <c r="A8" s="505" t="s">
        <v>215</v>
      </c>
      <c r="B8" s="504">
        <v>5</v>
      </c>
      <c r="C8">
        <v>1</v>
      </c>
      <c r="D8" t="s">
        <v>3003</v>
      </c>
      <c r="E8">
        <v>35</v>
      </c>
      <c r="I8">
        <v>5657.8</v>
      </c>
      <c r="J8">
        <v>14.25</v>
      </c>
      <c r="K8">
        <v>18</v>
      </c>
      <c r="O8">
        <v>7864</v>
      </c>
      <c r="P8">
        <v>7864</v>
      </c>
      <c r="Q8">
        <v>1288646</v>
      </c>
      <c r="R8">
        <v>3850</v>
      </c>
      <c r="S8">
        <v>1250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14</v>
      </c>
      <c r="I9">
        <v>2329.8000000000002</v>
      </c>
      <c r="J9">
        <v>7</v>
      </c>
      <c r="K9">
        <v>18</v>
      </c>
      <c r="O9">
        <v>2949</v>
      </c>
      <c r="P9">
        <v>2949</v>
      </c>
      <c r="Q9">
        <v>547062</v>
      </c>
      <c r="R9">
        <v>3850</v>
      </c>
      <c r="S9">
        <v>1250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11</v>
      </c>
      <c r="I10">
        <v>1876</v>
      </c>
      <c r="J10">
        <v>7.25</v>
      </c>
      <c r="O10">
        <v>2949</v>
      </c>
      <c r="P10">
        <v>2949</v>
      </c>
      <c r="Q10">
        <v>483969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3</v>
      </c>
      <c r="I11">
        <v>368</v>
      </c>
      <c r="Q11">
        <v>91580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3</v>
      </c>
      <c r="I12">
        <v>336</v>
      </c>
      <c r="O12">
        <v>1966</v>
      </c>
      <c r="P12">
        <v>1966</v>
      </c>
      <c r="Q12">
        <v>69000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748</v>
      </c>
      <c r="Q13">
        <v>97035</v>
      </c>
    </row>
    <row r="14" spans="1:19" x14ac:dyDescent="0.3">
      <c r="A14" s="505" t="s">
        <v>221</v>
      </c>
      <c r="B14" s="504">
        <v>11</v>
      </c>
      <c r="C14">
        <v>1</v>
      </c>
      <c r="D14" t="s">
        <v>3004</v>
      </c>
      <c r="E14">
        <v>4</v>
      </c>
      <c r="I14">
        <v>680</v>
      </c>
      <c r="Q14">
        <v>106226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680</v>
      </c>
      <c r="Q15">
        <v>106226</v>
      </c>
    </row>
    <row r="16" spans="1:19" x14ac:dyDescent="0.3">
      <c r="A16" s="501" t="s">
        <v>210</v>
      </c>
      <c r="B16" s="500">
        <v>2019</v>
      </c>
      <c r="C16" t="s">
        <v>3005</v>
      </c>
      <c r="E16">
        <v>55.2</v>
      </c>
      <c r="I16">
        <v>9097.7999999999993</v>
      </c>
      <c r="J16">
        <v>430.55</v>
      </c>
      <c r="K16">
        <v>171.8</v>
      </c>
      <c r="L16">
        <v>83</v>
      </c>
      <c r="O16">
        <v>7864</v>
      </c>
      <c r="P16">
        <v>7864</v>
      </c>
      <c r="Q16">
        <v>2835295</v>
      </c>
      <c r="R16">
        <v>22250</v>
      </c>
      <c r="S16">
        <v>5327.2238514173987</v>
      </c>
    </row>
    <row r="17" spans="3:19" x14ac:dyDescent="0.3">
      <c r="C17">
        <v>2</v>
      </c>
      <c r="D17" t="s">
        <v>272</v>
      </c>
      <c r="E17">
        <v>16.2</v>
      </c>
      <c r="I17">
        <v>2467.1999999999998</v>
      </c>
      <c r="J17">
        <v>425.2</v>
      </c>
      <c r="K17">
        <v>104.2</v>
      </c>
      <c r="L17">
        <v>98</v>
      </c>
      <c r="Q17">
        <v>1436090</v>
      </c>
      <c r="R17">
        <v>16100</v>
      </c>
      <c r="S17">
        <v>4077.2238514173991</v>
      </c>
    </row>
    <row r="18" spans="3:19" x14ac:dyDescent="0.3">
      <c r="C18">
        <v>2</v>
      </c>
      <c r="D18">
        <v>99</v>
      </c>
      <c r="E18">
        <v>4</v>
      </c>
      <c r="I18">
        <v>624</v>
      </c>
      <c r="J18">
        <v>124</v>
      </c>
      <c r="Q18">
        <v>225602</v>
      </c>
      <c r="R18">
        <v>16100</v>
      </c>
      <c r="S18">
        <v>4077.2238514173991</v>
      </c>
    </row>
    <row r="19" spans="3:19" x14ac:dyDescent="0.3">
      <c r="C19">
        <v>2</v>
      </c>
      <c r="D19">
        <v>100</v>
      </c>
      <c r="E19">
        <v>1</v>
      </c>
      <c r="I19">
        <v>144</v>
      </c>
      <c r="J19">
        <v>34</v>
      </c>
      <c r="Q19">
        <v>58216</v>
      </c>
    </row>
    <row r="20" spans="3:19" x14ac:dyDescent="0.3">
      <c r="C20">
        <v>2</v>
      </c>
      <c r="D20">
        <v>101</v>
      </c>
      <c r="E20">
        <v>11.2</v>
      </c>
      <c r="I20">
        <v>1699.2</v>
      </c>
      <c r="J20">
        <v>267.2</v>
      </c>
      <c r="K20">
        <v>104.2</v>
      </c>
      <c r="L20">
        <v>98</v>
      </c>
      <c r="Q20">
        <v>1152272</v>
      </c>
    </row>
    <row r="21" spans="3:19" x14ac:dyDescent="0.3">
      <c r="C21">
        <v>2</v>
      </c>
      <c r="D21" t="s">
        <v>3003</v>
      </c>
      <c r="E21">
        <v>36</v>
      </c>
      <c r="I21">
        <v>4466.2</v>
      </c>
      <c r="J21">
        <v>68.5</v>
      </c>
      <c r="K21">
        <v>45</v>
      </c>
      <c r="O21">
        <v>21752</v>
      </c>
      <c r="P21">
        <v>21752</v>
      </c>
      <c r="Q21">
        <v>1238948</v>
      </c>
      <c r="R21">
        <v>4145</v>
      </c>
      <c r="S21">
        <v>1250</v>
      </c>
    </row>
    <row r="22" spans="3:19" x14ac:dyDescent="0.3">
      <c r="C22">
        <v>2</v>
      </c>
      <c r="D22">
        <v>303</v>
      </c>
      <c r="E22">
        <v>14</v>
      </c>
      <c r="I22">
        <v>1777.2</v>
      </c>
      <c r="J22">
        <v>2</v>
      </c>
      <c r="K22">
        <v>45</v>
      </c>
      <c r="O22">
        <v>13991</v>
      </c>
      <c r="P22">
        <v>13991</v>
      </c>
      <c r="Q22">
        <v>510809</v>
      </c>
      <c r="R22">
        <v>4145</v>
      </c>
      <c r="S22">
        <v>1250</v>
      </c>
    </row>
    <row r="23" spans="3:19" x14ac:dyDescent="0.3">
      <c r="C23">
        <v>2</v>
      </c>
      <c r="D23">
        <v>304</v>
      </c>
      <c r="E23">
        <v>11</v>
      </c>
      <c r="I23">
        <v>1505</v>
      </c>
      <c r="J23">
        <v>23</v>
      </c>
      <c r="O23">
        <v>5657</v>
      </c>
      <c r="P23">
        <v>5657</v>
      </c>
      <c r="Q23">
        <v>444322</v>
      </c>
    </row>
    <row r="24" spans="3:19" x14ac:dyDescent="0.3">
      <c r="C24">
        <v>2</v>
      </c>
      <c r="D24">
        <v>305</v>
      </c>
      <c r="E24">
        <v>4</v>
      </c>
      <c r="I24">
        <v>280</v>
      </c>
      <c r="J24">
        <v>43.5</v>
      </c>
      <c r="Q24">
        <v>117540</v>
      </c>
    </row>
    <row r="25" spans="3:19" x14ac:dyDescent="0.3">
      <c r="C25">
        <v>2</v>
      </c>
      <c r="D25">
        <v>424</v>
      </c>
      <c r="E25">
        <v>3</v>
      </c>
      <c r="I25">
        <v>300</v>
      </c>
      <c r="O25">
        <v>2104</v>
      </c>
      <c r="P25">
        <v>2104</v>
      </c>
      <c r="Q25">
        <v>72182</v>
      </c>
    </row>
    <row r="26" spans="3:19" x14ac:dyDescent="0.3">
      <c r="C26">
        <v>2</v>
      </c>
      <c r="D26">
        <v>642</v>
      </c>
      <c r="E26">
        <v>4</v>
      </c>
      <c r="I26">
        <v>604</v>
      </c>
      <c r="Q26">
        <v>94095</v>
      </c>
    </row>
    <row r="27" spans="3:19" x14ac:dyDescent="0.3">
      <c r="C27">
        <v>2</v>
      </c>
      <c r="D27" t="s">
        <v>3004</v>
      </c>
      <c r="E27">
        <v>4</v>
      </c>
      <c r="I27">
        <v>624</v>
      </c>
      <c r="Q27">
        <v>105287</v>
      </c>
    </row>
    <row r="28" spans="3:19" x14ac:dyDescent="0.3">
      <c r="C28">
        <v>2</v>
      </c>
      <c r="D28">
        <v>30</v>
      </c>
      <c r="E28">
        <v>4</v>
      </c>
      <c r="I28">
        <v>624</v>
      </c>
      <c r="Q28">
        <v>105287</v>
      </c>
    </row>
    <row r="29" spans="3:19" x14ac:dyDescent="0.3">
      <c r="C29" t="s">
        <v>3006</v>
      </c>
      <c r="E29">
        <v>56.2</v>
      </c>
      <c r="I29">
        <v>7557.4</v>
      </c>
      <c r="J29">
        <v>493.7</v>
      </c>
      <c r="K29">
        <v>149.19999999999999</v>
      </c>
      <c r="L29">
        <v>98</v>
      </c>
      <c r="O29">
        <v>21752</v>
      </c>
      <c r="P29">
        <v>21752</v>
      </c>
      <c r="Q29">
        <v>2780325</v>
      </c>
      <c r="R29">
        <v>20245</v>
      </c>
      <c r="S29">
        <v>5327.2238514173987</v>
      </c>
    </row>
    <row r="30" spans="3:19" x14ac:dyDescent="0.3">
      <c r="C30">
        <v>3</v>
      </c>
      <c r="D30" t="s">
        <v>272</v>
      </c>
      <c r="E30">
        <v>16.2</v>
      </c>
      <c r="I30">
        <v>2267.1999999999998</v>
      </c>
      <c r="J30">
        <v>446.2</v>
      </c>
      <c r="K30">
        <v>144.80000000000001</v>
      </c>
      <c r="L30">
        <v>95</v>
      </c>
      <c r="Q30">
        <v>1437964</v>
      </c>
      <c r="R30">
        <v>10720</v>
      </c>
      <c r="S30">
        <v>4077.2238514173991</v>
      </c>
    </row>
    <row r="31" spans="3:19" x14ac:dyDescent="0.3">
      <c r="C31">
        <v>3</v>
      </c>
      <c r="D31">
        <v>99</v>
      </c>
      <c r="E31">
        <v>4</v>
      </c>
      <c r="I31">
        <v>496</v>
      </c>
      <c r="J31">
        <v>134</v>
      </c>
      <c r="Q31">
        <v>226675</v>
      </c>
      <c r="R31">
        <v>10720</v>
      </c>
      <c r="S31">
        <v>4077.2238514173991</v>
      </c>
    </row>
    <row r="32" spans="3:19" x14ac:dyDescent="0.3">
      <c r="C32">
        <v>3</v>
      </c>
      <c r="D32">
        <v>100</v>
      </c>
      <c r="E32">
        <v>1</v>
      </c>
      <c r="I32">
        <v>168</v>
      </c>
      <c r="J32">
        <v>34</v>
      </c>
      <c r="Q32">
        <v>60803</v>
      </c>
    </row>
    <row r="33" spans="3:19" x14ac:dyDescent="0.3">
      <c r="C33">
        <v>3</v>
      </c>
      <c r="D33">
        <v>101</v>
      </c>
      <c r="E33">
        <v>11.2</v>
      </c>
      <c r="I33">
        <v>1603.2</v>
      </c>
      <c r="J33">
        <v>278.2</v>
      </c>
      <c r="K33">
        <v>144.80000000000001</v>
      </c>
      <c r="L33">
        <v>95</v>
      </c>
      <c r="Q33">
        <v>1150486</v>
      </c>
    </row>
    <row r="34" spans="3:19" x14ac:dyDescent="0.3">
      <c r="C34">
        <v>3</v>
      </c>
      <c r="D34" t="s">
        <v>3003</v>
      </c>
      <c r="E34">
        <v>34</v>
      </c>
      <c r="I34">
        <v>4608.3999999999996</v>
      </c>
      <c r="J34">
        <v>42.25</v>
      </c>
      <c r="O34">
        <v>36668</v>
      </c>
      <c r="P34">
        <v>36668</v>
      </c>
      <c r="Q34">
        <v>1224600</v>
      </c>
      <c r="R34">
        <v>3850</v>
      </c>
      <c r="S34">
        <v>1250</v>
      </c>
    </row>
    <row r="35" spans="3:19" x14ac:dyDescent="0.3">
      <c r="C35">
        <v>3</v>
      </c>
      <c r="D35">
        <v>303</v>
      </c>
      <c r="E35">
        <v>13</v>
      </c>
      <c r="I35">
        <v>1827.9</v>
      </c>
      <c r="J35">
        <v>2</v>
      </c>
      <c r="O35">
        <v>23026</v>
      </c>
      <c r="P35">
        <v>23026</v>
      </c>
      <c r="Q35">
        <v>511175</v>
      </c>
      <c r="R35">
        <v>3850</v>
      </c>
      <c r="S35">
        <v>1250</v>
      </c>
    </row>
    <row r="36" spans="3:19" x14ac:dyDescent="0.3">
      <c r="C36">
        <v>3</v>
      </c>
      <c r="D36">
        <v>304</v>
      </c>
      <c r="E36">
        <v>11</v>
      </c>
      <c r="I36">
        <v>1364</v>
      </c>
      <c r="J36">
        <v>28.25</v>
      </c>
      <c r="O36">
        <v>10658</v>
      </c>
      <c r="P36">
        <v>10658</v>
      </c>
      <c r="Q36">
        <v>421591</v>
      </c>
    </row>
    <row r="37" spans="3:19" x14ac:dyDescent="0.3">
      <c r="C37">
        <v>3</v>
      </c>
      <c r="D37">
        <v>305</v>
      </c>
      <c r="E37">
        <v>4</v>
      </c>
      <c r="I37">
        <v>372.5</v>
      </c>
      <c r="J37">
        <v>12</v>
      </c>
      <c r="Q37">
        <v>99053</v>
      </c>
    </row>
    <row r="38" spans="3:19" x14ac:dyDescent="0.3">
      <c r="C38">
        <v>3</v>
      </c>
      <c r="D38">
        <v>424</v>
      </c>
      <c r="E38">
        <v>3</v>
      </c>
      <c r="I38">
        <v>444</v>
      </c>
      <c r="O38">
        <v>2984</v>
      </c>
      <c r="P38">
        <v>2984</v>
      </c>
      <c r="Q38">
        <v>105030</v>
      </c>
    </row>
    <row r="39" spans="3:19" x14ac:dyDescent="0.3">
      <c r="C39">
        <v>3</v>
      </c>
      <c r="D39">
        <v>642</v>
      </c>
      <c r="E39">
        <v>3</v>
      </c>
      <c r="I39">
        <v>600</v>
      </c>
      <c r="Q39">
        <v>87751</v>
      </c>
    </row>
    <row r="40" spans="3:19" x14ac:dyDescent="0.3">
      <c r="C40">
        <v>3</v>
      </c>
      <c r="D40" t="s">
        <v>3004</v>
      </c>
      <c r="E40">
        <v>4</v>
      </c>
      <c r="I40">
        <v>640</v>
      </c>
      <c r="Q40">
        <v>105363</v>
      </c>
    </row>
    <row r="41" spans="3:19" x14ac:dyDescent="0.3">
      <c r="C41">
        <v>3</v>
      </c>
      <c r="D41">
        <v>30</v>
      </c>
      <c r="E41">
        <v>4</v>
      </c>
      <c r="I41">
        <v>640</v>
      </c>
      <c r="Q41">
        <v>105363</v>
      </c>
    </row>
    <row r="42" spans="3:19" x14ac:dyDescent="0.3">
      <c r="C42" t="s">
        <v>3007</v>
      </c>
      <c r="E42">
        <v>54.2</v>
      </c>
      <c r="I42">
        <v>7515.6</v>
      </c>
      <c r="J42">
        <v>488.45</v>
      </c>
      <c r="K42">
        <v>144.80000000000001</v>
      </c>
      <c r="L42">
        <v>95</v>
      </c>
      <c r="O42">
        <v>36668</v>
      </c>
      <c r="P42">
        <v>36668</v>
      </c>
      <c r="Q42">
        <v>2767927</v>
      </c>
      <c r="R42">
        <v>14570</v>
      </c>
      <c r="S42">
        <v>5327.2238514173987</v>
      </c>
    </row>
    <row r="43" spans="3:19" x14ac:dyDescent="0.3">
      <c r="C43">
        <v>4</v>
      </c>
      <c r="D43" t="s">
        <v>272</v>
      </c>
      <c r="E43">
        <v>16.2</v>
      </c>
      <c r="I43">
        <v>2704</v>
      </c>
      <c r="J43">
        <v>444.3</v>
      </c>
      <c r="K43">
        <v>160</v>
      </c>
      <c r="L43">
        <v>67</v>
      </c>
      <c r="Q43">
        <v>1464911</v>
      </c>
      <c r="R43">
        <v>5110</v>
      </c>
      <c r="S43">
        <v>4077.2238514173991</v>
      </c>
    </row>
    <row r="44" spans="3:19" x14ac:dyDescent="0.3">
      <c r="C44">
        <v>4</v>
      </c>
      <c r="D44">
        <v>99</v>
      </c>
      <c r="E44">
        <v>4</v>
      </c>
      <c r="I44">
        <v>688</v>
      </c>
      <c r="J44">
        <v>134</v>
      </c>
      <c r="Q44">
        <v>235879</v>
      </c>
      <c r="R44">
        <v>5110</v>
      </c>
      <c r="S44">
        <v>4077.2238514173991</v>
      </c>
    </row>
    <row r="45" spans="3:19" x14ac:dyDescent="0.3">
      <c r="C45">
        <v>4</v>
      </c>
      <c r="D45">
        <v>100</v>
      </c>
      <c r="E45">
        <v>1</v>
      </c>
      <c r="I45">
        <v>176</v>
      </c>
      <c r="J45">
        <v>34</v>
      </c>
      <c r="Q45">
        <v>59726</v>
      </c>
    </row>
    <row r="46" spans="3:19" x14ac:dyDescent="0.3">
      <c r="C46">
        <v>4</v>
      </c>
      <c r="D46">
        <v>101</v>
      </c>
      <c r="E46">
        <v>11.2</v>
      </c>
      <c r="I46">
        <v>1840</v>
      </c>
      <c r="J46">
        <v>276.3</v>
      </c>
      <c r="K46">
        <v>160</v>
      </c>
      <c r="L46">
        <v>67</v>
      </c>
      <c r="Q46">
        <v>1169306</v>
      </c>
    </row>
    <row r="47" spans="3:19" x14ac:dyDescent="0.3">
      <c r="C47">
        <v>4</v>
      </c>
      <c r="D47" t="s">
        <v>3003</v>
      </c>
      <c r="E47">
        <v>32</v>
      </c>
      <c r="I47">
        <v>4799.2</v>
      </c>
      <c r="J47">
        <v>61.25</v>
      </c>
      <c r="Q47">
        <v>1278662</v>
      </c>
      <c r="S47">
        <v>1250</v>
      </c>
    </row>
    <row r="48" spans="3:19" x14ac:dyDescent="0.3">
      <c r="C48">
        <v>4</v>
      </c>
      <c r="D48">
        <v>303</v>
      </c>
      <c r="E48">
        <v>13</v>
      </c>
      <c r="I48">
        <v>1964.2</v>
      </c>
      <c r="J48">
        <v>23.25</v>
      </c>
      <c r="Q48">
        <v>538507</v>
      </c>
      <c r="S48">
        <v>1250</v>
      </c>
    </row>
    <row r="49" spans="3:19" x14ac:dyDescent="0.3">
      <c r="C49">
        <v>4</v>
      </c>
      <c r="D49">
        <v>304</v>
      </c>
      <c r="E49">
        <v>10</v>
      </c>
      <c r="I49">
        <v>1583</v>
      </c>
      <c r="J49">
        <v>18</v>
      </c>
      <c r="Q49">
        <v>458363</v>
      </c>
    </row>
    <row r="50" spans="3:19" x14ac:dyDescent="0.3">
      <c r="C50">
        <v>4</v>
      </c>
      <c r="D50">
        <v>305</v>
      </c>
      <c r="E50">
        <v>3</v>
      </c>
      <c r="I50">
        <v>352</v>
      </c>
      <c r="J50">
        <v>20</v>
      </c>
      <c r="Q50">
        <v>103197</v>
      </c>
    </row>
    <row r="51" spans="3:19" x14ac:dyDescent="0.3">
      <c r="C51">
        <v>4</v>
      </c>
      <c r="D51">
        <v>424</v>
      </c>
      <c r="E51">
        <v>3</v>
      </c>
      <c r="I51">
        <v>444</v>
      </c>
      <c r="Q51">
        <v>105157</v>
      </c>
    </row>
    <row r="52" spans="3:19" x14ac:dyDescent="0.3">
      <c r="C52">
        <v>4</v>
      </c>
      <c r="D52">
        <v>642</v>
      </c>
      <c r="E52">
        <v>3</v>
      </c>
      <c r="I52">
        <v>456</v>
      </c>
      <c r="Q52">
        <v>73438</v>
      </c>
    </row>
    <row r="53" spans="3:19" x14ac:dyDescent="0.3">
      <c r="C53">
        <v>4</v>
      </c>
      <c r="D53" t="s">
        <v>3004</v>
      </c>
      <c r="E53">
        <v>4</v>
      </c>
      <c r="I53">
        <v>688</v>
      </c>
      <c r="Q53">
        <v>105583</v>
      </c>
    </row>
    <row r="54" spans="3:19" x14ac:dyDescent="0.3">
      <c r="C54">
        <v>4</v>
      </c>
      <c r="D54">
        <v>30</v>
      </c>
      <c r="E54">
        <v>4</v>
      </c>
      <c r="I54">
        <v>688</v>
      </c>
      <c r="Q54">
        <v>105583</v>
      </c>
    </row>
    <row r="55" spans="3:19" x14ac:dyDescent="0.3">
      <c r="C55" t="s">
        <v>3008</v>
      </c>
      <c r="E55">
        <v>52.2</v>
      </c>
      <c r="I55">
        <v>8191.2</v>
      </c>
      <c r="J55">
        <v>505.55</v>
      </c>
      <c r="K55">
        <v>160</v>
      </c>
      <c r="L55">
        <v>67</v>
      </c>
      <c r="Q55">
        <v>2849156</v>
      </c>
      <c r="R55">
        <v>5110</v>
      </c>
      <c r="S55">
        <v>5327.2238514173987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3022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6821120.260000024</v>
      </c>
      <c r="C3" s="344">
        <f t="shared" ref="C3:Z3" si="0">SUBTOTAL(9,C6:C1048576)</f>
        <v>6</v>
      </c>
      <c r="D3" s="344"/>
      <c r="E3" s="344">
        <f>SUBTOTAL(9,E6:E1048576)/4</f>
        <v>6909847.9600000232</v>
      </c>
      <c r="F3" s="344"/>
      <c r="G3" s="344">
        <f t="shared" si="0"/>
        <v>6</v>
      </c>
      <c r="H3" s="344">
        <f>SUBTOTAL(9,H6:H1048576)/4</f>
        <v>7962608.3400000278</v>
      </c>
      <c r="I3" s="347">
        <f>IF(B3&lt;&gt;0,H3/B3,"")</f>
        <v>1.1673461303261057</v>
      </c>
      <c r="J3" s="345">
        <f>IF(E3&lt;&gt;0,H3/E3,"")</f>
        <v>1.1523565187098561</v>
      </c>
      <c r="K3" s="346">
        <f t="shared" si="0"/>
        <v>6886.7000000000035</v>
      </c>
      <c r="L3" s="346"/>
      <c r="M3" s="344">
        <f t="shared" si="0"/>
        <v>0.36053208414631538</v>
      </c>
      <c r="N3" s="344">
        <f t="shared" si="0"/>
        <v>38202.98000000001</v>
      </c>
      <c r="O3" s="344"/>
      <c r="P3" s="344">
        <f t="shared" si="0"/>
        <v>2</v>
      </c>
      <c r="Q3" s="344">
        <f t="shared" si="0"/>
        <v>78375.540000000037</v>
      </c>
      <c r="R3" s="347">
        <f>IF(K3&lt;&gt;0,Q3/K3,"")</f>
        <v>11.380710645156606</v>
      </c>
      <c r="S3" s="347">
        <f>IF(N3&lt;&gt;0,Q3/N3,"")</f>
        <v>2.0515556639822341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3019</v>
      </c>
      <c r="B6" s="871">
        <v>6821120.2600000231</v>
      </c>
      <c r="C6" s="872">
        <v>1</v>
      </c>
      <c r="D6" s="872">
        <v>0.98715923989737131</v>
      </c>
      <c r="E6" s="871">
        <v>6909847.9600000214</v>
      </c>
      <c r="F6" s="872">
        <v>1.0130077900136594</v>
      </c>
      <c r="G6" s="872">
        <v>1</v>
      </c>
      <c r="H6" s="871">
        <v>7962608.3400000259</v>
      </c>
      <c r="I6" s="872">
        <v>1.1673461303261055</v>
      </c>
      <c r="J6" s="872">
        <v>1.1523565187098561</v>
      </c>
      <c r="K6" s="871">
        <v>3443.3500000000017</v>
      </c>
      <c r="L6" s="872">
        <v>1</v>
      </c>
      <c r="M6" s="872">
        <v>0.18026604207315769</v>
      </c>
      <c r="N6" s="871">
        <v>19101.490000000005</v>
      </c>
      <c r="O6" s="872">
        <v>5.5473564987584751</v>
      </c>
      <c r="P6" s="872">
        <v>1</v>
      </c>
      <c r="Q6" s="871">
        <v>39187.770000000026</v>
      </c>
      <c r="R6" s="872">
        <v>11.380710645156608</v>
      </c>
      <c r="S6" s="872">
        <v>2.0515556639822345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3020</v>
      </c>
      <c r="B7" s="874">
        <v>4981632.6100000227</v>
      </c>
      <c r="C7" s="875">
        <v>1</v>
      </c>
      <c r="D7" s="875">
        <v>0.98833570330845288</v>
      </c>
      <c r="E7" s="874">
        <v>5040425.6300000213</v>
      </c>
      <c r="F7" s="875">
        <v>1.0118019582339288</v>
      </c>
      <c r="G7" s="875">
        <v>1</v>
      </c>
      <c r="H7" s="874">
        <v>5966051.3400000259</v>
      </c>
      <c r="I7" s="875">
        <v>1.1976096607413205</v>
      </c>
      <c r="J7" s="875">
        <v>1.1836403863377707</v>
      </c>
      <c r="K7" s="874">
        <v>3443.3500000000017</v>
      </c>
      <c r="L7" s="875">
        <v>1</v>
      </c>
      <c r="M7" s="875">
        <v>0.18026604207315769</v>
      </c>
      <c r="N7" s="874">
        <v>19101.490000000005</v>
      </c>
      <c r="O7" s="875">
        <v>5.5473564987584751</v>
      </c>
      <c r="P7" s="875">
        <v>1</v>
      </c>
      <c r="Q7" s="874">
        <v>39174.400000000023</v>
      </c>
      <c r="R7" s="875">
        <v>11.376827798510172</v>
      </c>
      <c r="S7" s="875">
        <v>2.0508557185853049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3021</v>
      </c>
      <c r="B8" s="877">
        <v>1839487.6500000004</v>
      </c>
      <c r="C8" s="878">
        <v>1</v>
      </c>
      <c r="D8" s="878">
        <v>0.98398720314847221</v>
      </c>
      <c r="E8" s="877">
        <v>1869422.33</v>
      </c>
      <c r="F8" s="878">
        <v>1.016273379166204</v>
      </c>
      <c r="G8" s="878">
        <v>1</v>
      </c>
      <c r="H8" s="877">
        <v>1996557</v>
      </c>
      <c r="I8" s="878">
        <v>1.0853875534309783</v>
      </c>
      <c r="J8" s="878">
        <v>1.0680074630327112</v>
      </c>
      <c r="K8" s="877"/>
      <c r="L8" s="878"/>
      <c r="M8" s="878"/>
      <c r="N8" s="877"/>
      <c r="O8" s="878"/>
      <c r="P8" s="878"/>
      <c r="Q8" s="877">
        <v>13.37</v>
      </c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602</v>
      </c>
      <c r="B10" s="871">
        <v>6821120.2600000268</v>
      </c>
      <c r="C10" s="872">
        <v>1</v>
      </c>
      <c r="D10" s="872">
        <v>0.98715923989737153</v>
      </c>
      <c r="E10" s="871">
        <v>6909847.9600000242</v>
      </c>
      <c r="F10" s="872">
        <v>1.0130077900136594</v>
      </c>
      <c r="G10" s="872">
        <v>1</v>
      </c>
      <c r="H10" s="871">
        <v>7962608.3400000297</v>
      </c>
      <c r="I10" s="872">
        <v>1.1673461303261055</v>
      </c>
      <c r="J10" s="873">
        <v>1.1523565187098561</v>
      </c>
    </row>
    <row r="11" spans="1:28" ht="14.4" customHeight="1" x14ac:dyDescent="0.3">
      <c r="A11" s="880" t="s">
        <v>3023</v>
      </c>
      <c r="B11" s="874">
        <v>52498.33</v>
      </c>
      <c r="C11" s="875">
        <v>1</v>
      </c>
      <c r="D11" s="875">
        <v>0.56843885915347758</v>
      </c>
      <c r="E11" s="874">
        <v>92355.280000000028</v>
      </c>
      <c r="F11" s="875">
        <v>1.7592041499224838</v>
      </c>
      <c r="G11" s="875">
        <v>1</v>
      </c>
      <c r="H11" s="874">
        <v>49834</v>
      </c>
      <c r="I11" s="875">
        <v>0.9492492427854371</v>
      </c>
      <c r="J11" s="876">
        <v>0.53959015662125631</v>
      </c>
    </row>
    <row r="12" spans="1:28" ht="14.4" customHeight="1" thickBot="1" x14ac:dyDescent="0.35">
      <c r="A12" s="881" t="s">
        <v>3024</v>
      </c>
      <c r="B12" s="877">
        <v>6768621.9300000267</v>
      </c>
      <c r="C12" s="878">
        <v>1</v>
      </c>
      <c r="D12" s="878">
        <v>0.99283156546051521</v>
      </c>
      <c r="E12" s="877">
        <v>6817492.6800000239</v>
      </c>
      <c r="F12" s="878">
        <v>1.0072201920132946</v>
      </c>
      <c r="G12" s="878">
        <v>1</v>
      </c>
      <c r="H12" s="877">
        <v>7912774.3400000297</v>
      </c>
      <c r="I12" s="878">
        <v>1.1690377187310266</v>
      </c>
      <c r="J12" s="879">
        <v>1.1606575483701145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1270</v>
      </c>
    </row>
    <row r="15" spans="1:28" ht="14.4" customHeight="1" x14ac:dyDescent="0.3">
      <c r="A15" s="804" t="s">
        <v>3025</v>
      </c>
    </row>
    <row r="16" spans="1:28" ht="14.4" customHeight="1" x14ac:dyDescent="0.3">
      <c r="A16" s="804" t="s">
        <v>3026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3030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37885</v>
      </c>
      <c r="C3" s="404">
        <f t="shared" si="0"/>
        <v>36445</v>
      </c>
      <c r="D3" s="438">
        <f t="shared" si="0"/>
        <v>41785</v>
      </c>
      <c r="E3" s="346">
        <f t="shared" si="0"/>
        <v>6821120.2599999998</v>
      </c>
      <c r="F3" s="344">
        <f t="shared" si="0"/>
        <v>6909847.9599999972</v>
      </c>
      <c r="G3" s="405">
        <f t="shared" si="0"/>
        <v>7962608.3399999989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" customHeight="1" x14ac:dyDescent="0.3">
      <c r="A6" s="856" t="s">
        <v>1272</v>
      </c>
      <c r="B6" s="225">
        <v>2867</v>
      </c>
      <c r="C6" s="225">
        <v>4686</v>
      </c>
      <c r="D6" s="225">
        <v>2231</v>
      </c>
      <c r="E6" s="883">
        <v>528681.72000000055</v>
      </c>
      <c r="F6" s="883">
        <v>1088334.0399999982</v>
      </c>
      <c r="G6" s="884">
        <v>501983.44000000041</v>
      </c>
    </row>
    <row r="7" spans="1:7" ht="14.4" customHeight="1" x14ac:dyDescent="0.3">
      <c r="A7" s="857" t="s">
        <v>1273</v>
      </c>
      <c r="B7" s="849">
        <v>1673</v>
      </c>
      <c r="C7" s="849">
        <v>1509</v>
      </c>
      <c r="D7" s="849">
        <v>1366</v>
      </c>
      <c r="E7" s="885">
        <v>155120.25</v>
      </c>
      <c r="F7" s="885">
        <v>153363.26999999999</v>
      </c>
      <c r="G7" s="886">
        <v>153681.89000000001</v>
      </c>
    </row>
    <row r="8" spans="1:7" ht="14.4" customHeight="1" x14ac:dyDescent="0.3">
      <c r="A8" s="857" t="s">
        <v>3023</v>
      </c>
      <c r="B8" s="849">
        <v>509</v>
      </c>
      <c r="C8" s="849">
        <v>795</v>
      </c>
      <c r="D8" s="849">
        <v>464</v>
      </c>
      <c r="E8" s="885">
        <v>52498.33</v>
      </c>
      <c r="F8" s="885">
        <v>92355.280000000028</v>
      </c>
      <c r="G8" s="886">
        <v>49834</v>
      </c>
    </row>
    <row r="9" spans="1:7" ht="14.4" customHeight="1" x14ac:dyDescent="0.3">
      <c r="A9" s="857" t="s">
        <v>1274</v>
      </c>
      <c r="B9" s="849">
        <v>1033</v>
      </c>
      <c r="C9" s="849">
        <v>1057</v>
      </c>
      <c r="D9" s="849">
        <v>1020</v>
      </c>
      <c r="E9" s="885">
        <v>163892.93999999989</v>
      </c>
      <c r="F9" s="885">
        <v>176031.91999999998</v>
      </c>
      <c r="G9" s="886">
        <v>173071.58999999997</v>
      </c>
    </row>
    <row r="10" spans="1:7" ht="14.4" customHeight="1" x14ac:dyDescent="0.3">
      <c r="A10" s="857" t="s">
        <v>1275</v>
      </c>
      <c r="B10" s="849">
        <v>2993</v>
      </c>
      <c r="C10" s="849">
        <v>2833</v>
      </c>
      <c r="D10" s="849">
        <v>5749</v>
      </c>
      <c r="E10" s="885">
        <v>563461.2100000002</v>
      </c>
      <c r="F10" s="885">
        <v>483929.9600000002</v>
      </c>
      <c r="G10" s="886">
        <v>1186675.9199999997</v>
      </c>
    </row>
    <row r="11" spans="1:7" ht="14.4" customHeight="1" x14ac:dyDescent="0.3">
      <c r="A11" s="857" t="s">
        <v>1276</v>
      </c>
      <c r="B11" s="849">
        <v>132</v>
      </c>
      <c r="C11" s="849">
        <v>140</v>
      </c>
      <c r="D11" s="849">
        <v>349</v>
      </c>
      <c r="E11" s="885">
        <v>20710.29</v>
      </c>
      <c r="F11" s="885">
        <v>20810.63</v>
      </c>
      <c r="G11" s="886">
        <v>56787.240000000034</v>
      </c>
    </row>
    <row r="12" spans="1:7" ht="14.4" customHeight="1" x14ac:dyDescent="0.3">
      <c r="A12" s="857" t="s">
        <v>1277</v>
      </c>
      <c r="B12" s="849"/>
      <c r="C12" s="849"/>
      <c r="D12" s="849">
        <v>632</v>
      </c>
      <c r="E12" s="885"/>
      <c r="F12" s="885"/>
      <c r="G12" s="886">
        <v>99859.250000000044</v>
      </c>
    </row>
    <row r="13" spans="1:7" ht="14.4" customHeight="1" x14ac:dyDescent="0.3">
      <c r="A13" s="857" t="s">
        <v>1278</v>
      </c>
      <c r="B13" s="849">
        <v>793</v>
      </c>
      <c r="C13" s="849">
        <v>895</v>
      </c>
      <c r="D13" s="849">
        <v>1160</v>
      </c>
      <c r="E13" s="885">
        <v>161898.95000000001</v>
      </c>
      <c r="F13" s="885">
        <v>200633.61999999991</v>
      </c>
      <c r="G13" s="886">
        <v>269363.28999999992</v>
      </c>
    </row>
    <row r="14" spans="1:7" ht="14.4" customHeight="1" x14ac:dyDescent="0.3">
      <c r="A14" s="857" t="s">
        <v>1279</v>
      </c>
      <c r="B14" s="849">
        <v>737</v>
      </c>
      <c r="C14" s="849">
        <v>802</v>
      </c>
      <c r="D14" s="849">
        <v>1137</v>
      </c>
      <c r="E14" s="885">
        <v>150624.25999999998</v>
      </c>
      <c r="F14" s="885">
        <v>168193.27999999997</v>
      </c>
      <c r="G14" s="886">
        <v>235212.56999999995</v>
      </c>
    </row>
    <row r="15" spans="1:7" ht="14.4" customHeight="1" x14ac:dyDescent="0.3">
      <c r="A15" s="857" t="s">
        <v>1280</v>
      </c>
      <c r="B15" s="849">
        <v>2369</v>
      </c>
      <c r="C15" s="849">
        <v>949</v>
      </c>
      <c r="D15" s="849">
        <v>2028</v>
      </c>
      <c r="E15" s="885">
        <v>395334.55</v>
      </c>
      <c r="F15" s="885">
        <v>159605.97</v>
      </c>
      <c r="G15" s="886">
        <v>353931.29000000004</v>
      </c>
    </row>
    <row r="16" spans="1:7" ht="14.4" customHeight="1" x14ac:dyDescent="0.3">
      <c r="A16" s="857" t="s">
        <v>3027</v>
      </c>
      <c r="B16" s="849">
        <v>5138</v>
      </c>
      <c r="C16" s="849"/>
      <c r="D16" s="849"/>
      <c r="E16" s="885">
        <v>909057.66</v>
      </c>
      <c r="F16" s="885"/>
      <c r="G16" s="886"/>
    </row>
    <row r="17" spans="1:7" ht="14.4" customHeight="1" x14ac:dyDescent="0.3">
      <c r="A17" s="857" t="s">
        <v>3028</v>
      </c>
      <c r="B17" s="849"/>
      <c r="C17" s="849">
        <v>1</v>
      </c>
      <c r="D17" s="849"/>
      <c r="E17" s="885"/>
      <c r="F17" s="885">
        <v>37</v>
      </c>
      <c r="G17" s="886"/>
    </row>
    <row r="18" spans="1:7" ht="14.4" customHeight="1" x14ac:dyDescent="0.3">
      <c r="A18" s="857" t="s">
        <v>1281</v>
      </c>
      <c r="B18" s="849">
        <v>2049</v>
      </c>
      <c r="C18" s="849">
        <v>1441</v>
      </c>
      <c r="D18" s="849">
        <v>2243</v>
      </c>
      <c r="E18" s="885">
        <v>292656.91999999987</v>
      </c>
      <c r="F18" s="885">
        <v>196623.95999999996</v>
      </c>
      <c r="G18" s="886">
        <v>325896.62999999995</v>
      </c>
    </row>
    <row r="19" spans="1:7" ht="14.4" customHeight="1" x14ac:dyDescent="0.3">
      <c r="A19" s="857" t="s">
        <v>1282</v>
      </c>
      <c r="B19" s="849">
        <v>7061</v>
      </c>
      <c r="C19" s="849">
        <v>7116</v>
      </c>
      <c r="D19" s="849">
        <v>6453</v>
      </c>
      <c r="E19" s="885">
        <v>1824150.3400000003</v>
      </c>
      <c r="F19" s="885">
        <v>1815404.9799999997</v>
      </c>
      <c r="G19" s="886">
        <v>1643302</v>
      </c>
    </row>
    <row r="20" spans="1:7" ht="14.4" customHeight="1" x14ac:dyDescent="0.3">
      <c r="A20" s="857" t="s">
        <v>1283</v>
      </c>
      <c r="B20" s="849">
        <v>2091</v>
      </c>
      <c r="C20" s="849">
        <v>4398</v>
      </c>
      <c r="D20" s="849">
        <v>3520</v>
      </c>
      <c r="E20" s="885">
        <v>320250.60000000003</v>
      </c>
      <c r="F20" s="885">
        <v>692538.37999999942</v>
      </c>
      <c r="G20" s="886">
        <v>561871.48</v>
      </c>
    </row>
    <row r="21" spans="1:7" ht="14.4" customHeight="1" x14ac:dyDescent="0.3">
      <c r="A21" s="857" t="s">
        <v>1284</v>
      </c>
      <c r="B21" s="849">
        <v>621</v>
      </c>
      <c r="C21" s="849">
        <v>701</v>
      </c>
      <c r="D21" s="849">
        <v>769</v>
      </c>
      <c r="E21" s="885">
        <v>65153.640000000014</v>
      </c>
      <c r="F21" s="885">
        <v>88960.290000000023</v>
      </c>
      <c r="G21" s="886">
        <v>86700.970000000016</v>
      </c>
    </row>
    <row r="22" spans="1:7" ht="14.4" customHeight="1" x14ac:dyDescent="0.3">
      <c r="A22" s="857" t="s">
        <v>1285</v>
      </c>
      <c r="B22" s="849">
        <v>2024</v>
      </c>
      <c r="C22" s="849">
        <v>1359</v>
      </c>
      <c r="D22" s="849">
        <v>3732</v>
      </c>
      <c r="E22" s="885">
        <v>336118.22</v>
      </c>
      <c r="F22" s="885">
        <v>215217.64999999997</v>
      </c>
      <c r="G22" s="886">
        <v>657038.49999999977</v>
      </c>
    </row>
    <row r="23" spans="1:7" ht="14.4" customHeight="1" x14ac:dyDescent="0.3">
      <c r="A23" s="857" t="s">
        <v>1286</v>
      </c>
      <c r="B23" s="849">
        <v>598</v>
      </c>
      <c r="C23" s="849">
        <v>492</v>
      </c>
      <c r="D23" s="849">
        <v>535</v>
      </c>
      <c r="E23" s="885">
        <v>64592.280000000021</v>
      </c>
      <c r="F23" s="885">
        <v>50670.970000000016</v>
      </c>
      <c r="G23" s="886">
        <v>57819.30000000001</v>
      </c>
    </row>
    <row r="24" spans="1:7" ht="14.4" customHeight="1" x14ac:dyDescent="0.3">
      <c r="A24" s="857" t="s">
        <v>3029</v>
      </c>
      <c r="B24" s="849">
        <v>2077</v>
      </c>
      <c r="C24" s="849">
        <v>2281</v>
      </c>
      <c r="D24" s="849"/>
      <c r="E24" s="885">
        <v>348444.21999999991</v>
      </c>
      <c r="F24" s="885">
        <v>423838.91000000009</v>
      </c>
      <c r="G24" s="886"/>
    </row>
    <row r="25" spans="1:7" ht="14.4" customHeight="1" x14ac:dyDescent="0.3">
      <c r="A25" s="857" t="s">
        <v>1287</v>
      </c>
      <c r="B25" s="849">
        <v>490</v>
      </c>
      <c r="C25" s="849">
        <v>606</v>
      </c>
      <c r="D25" s="849">
        <v>397</v>
      </c>
      <c r="E25" s="885">
        <v>69375.33</v>
      </c>
      <c r="F25" s="885">
        <v>90526.66</v>
      </c>
      <c r="G25" s="886">
        <v>60479.990000000005</v>
      </c>
    </row>
    <row r="26" spans="1:7" ht="14.4" customHeight="1" x14ac:dyDescent="0.3">
      <c r="A26" s="857" t="s">
        <v>1288</v>
      </c>
      <c r="B26" s="849">
        <v>1189</v>
      </c>
      <c r="C26" s="849">
        <v>1681</v>
      </c>
      <c r="D26" s="849">
        <v>1700</v>
      </c>
      <c r="E26" s="885">
        <v>191560.33000000002</v>
      </c>
      <c r="F26" s="885">
        <v>294681.93999999994</v>
      </c>
      <c r="G26" s="886">
        <v>290784.29999999993</v>
      </c>
    </row>
    <row r="27" spans="1:7" ht="14.4" customHeight="1" x14ac:dyDescent="0.3">
      <c r="A27" s="857" t="s">
        <v>1289</v>
      </c>
      <c r="B27" s="849">
        <v>860</v>
      </c>
      <c r="C27" s="849">
        <v>694</v>
      </c>
      <c r="D27" s="849">
        <v>1387</v>
      </c>
      <c r="E27" s="885">
        <v>129317.97000000002</v>
      </c>
      <c r="F27" s="885">
        <v>108735.63000000002</v>
      </c>
      <c r="G27" s="886">
        <v>222172.86999999973</v>
      </c>
    </row>
    <row r="28" spans="1:7" ht="14.4" customHeight="1" x14ac:dyDescent="0.3">
      <c r="A28" s="857" t="s">
        <v>1290</v>
      </c>
      <c r="B28" s="849">
        <v>292</v>
      </c>
      <c r="C28" s="849">
        <v>281</v>
      </c>
      <c r="D28" s="849">
        <v>250</v>
      </c>
      <c r="E28" s="885">
        <v>39221.250000000022</v>
      </c>
      <c r="F28" s="885">
        <v>42631.970000000008</v>
      </c>
      <c r="G28" s="886">
        <v>39846.980000000003</v>
      </c>
    </row>
    <row r="29" spans="1:7" ht="14.4" customHeight="1" x14ac:dyDescent="0.3">
      <c r="A29" s="857" t="s">
        <v>1291</v>
      </c>
      <c r="B29" s="849"/>
      <c r="C29" s="849">
        <v>1433</v>
      </c>
      <c r="D29" s="849">
        <v>4355</v>
      </c>
      <c r="E29" s="885"/>
      <c r="F29" s="885">
        <v>301908.99000000005</v>
      </c>
      <c r="G29" s="886">
        <v>887944.50999999896</v>
      </c>
    </row>
    <row r="30" spans="1:7" ht="14.4" customHeight="1" thickBot="1" x14ac:dyDescent="0.35">
      <c r="A30" s="889" t="s">
        <v>1292</v>
      </c>
      <c r="B30" s="851">
        <v>289</v>
      </c>
      <c r="C30" s="851">
        <v>295</v>
      </c>
      <c r="D30" s="851">
        <v>308</v>
      </c>
      <c r="E30" s="887">
        <v>38999</v>
      </c>
      <c r="F30" s="887">
        <v>44812.66</v>
      </c>
      <c r="G30" s="888">
        <v>48350.33</v>
      </c>
    </row>
    <row r="31" spans="1:7" ht="14.4" customHeight="1" x14ac:dyDescent="0.3">
      <c r="A31" s="804" t="s">
        <v>301</v>
      </c>
    </row>
    <row r="32" spans="1:7" ht="14.4" customHeight="1" x14ac:dyDescent="0.3">
      <c r="A32" s="805" t="s">
        <v>1270</v>
      </c>
    </row>
    <row r="33" spans="1:1" ht="14.4" customHeight="1" x14ac:dyDescent="0.3">
      <c r="A33" s="804" t="s">
        <v>3025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7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3297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37960.9</v>
      </c>
      <c r="H3" s="208">
        <f t="shared" si="0"/>
        <v>6824563.6100000003</v>
      </c>
      <c r="I3" s="78"/>
      <c r="J3" s="78"/>
      <c r="K3" s="208">
        <f t="shared" si="0"/>
        <v>36553.17</v>
      </c>
      <c r="L3" s="208">
        <f t="shared" si="0"/>
        <v>6928949.4500000011</v>
      </c>
      <c r="M3" s="78"/>
      <c r="N3" s="78"/>
      <c r="O3" s="208">
        <f t="shared" si="0"/>
        <v>41876.699999999997</v>
      </c>
      <c r="P3" s="208">
        <f t="shared" si="0"/>
        <v>8001796.1100000003</v>
      </c>
      <c r="Q3" s="79">
        <f>IF(L3=0,0,P3/L3)</f>
        <v>1.1548354000475496</v>
      </c>
      <c r="R3" s="209">
        <f>IF(O3=0,0,P3/O3)</f>
        <v>191.07991102450768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3031</v>
      </c>
      <c r="B6" s="825" t="s">
        <v>3032</v>
      </c>
      <c r="C6" s="825" t="s">
        <v>602</v>
      </c>
      <c r="D6" s="825" t="s">
        <v>3033</v>
      </c>
      <c r="E6" s="825" t="s">
        <v>3034</v>
      </c>
      <c r="F6" s="825" t="s">
        <v>648</v>
      </c>
      <c r="G6" s="225">
        <v>0.31000000000000005</v>
      </c>
      <c r="H6" s="225">
        <v>25.38</v>
      </c>
      <c r="I6" s="825">
        <v>3.098901098901099</v>
      </c>
      <c r="J6" s="825">
        <v>81.870967741935473</v>
      </c>
      <c r="K6" s="225">
        <v>0.1</v>
      </c>
      <c r="L6" s="225">
        <v>8.19</v>
      </c>
      <c r="M6" s="825">
        <v>1</v>
      </c>
      <c r="N6" s="825">
        <v>81.899999999999991</v>
      </c>
      <c r="O6" s="225"/>
      <c r="P6" s="225"/>
      <c r="Q6" s="830"/>
      <c r="R6" s="848"/>
    </row>
    <row r="7" spans="1:18" ht="14.4" customHeight="1" x14ac:dyDescent="0.3">
      <c r="A7" s="831" t="s">
        <v>3031</v>
      </c>
      <c r="B7" s="832" t="s">
        <v>3032</v>
      </c>
      <c r="C7" s="832" t="s">
        <v>602</v>
      </c>
      <c r="D7" s="832" t="s">
        <v>3033</v>
      </c>
      <c r="E7" s="832" t="s">
        <v>3035</v>
      </c>
      <c r="F7" s="832" t="s">
        <v>3036</v>
      </c>
      <c r="G7" s="849">
        <v>0.2</v>
      </c>
      <c r="H7" s="849">
        <v>16.39</v>
      </c>
      <c r="I7" s="832"/>
      <c r="J7" s="832">
        <v>81.95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3031</v>
      </c>
      <c r="B8" s="832" t="s">
        <v>3032</v>
      </c>
      <c r="C8" s="832" t="s">
        <v>602</v>
      </c>
      <c r="D8" s="832" t="s">
        <v>3033</v>
      </c>
      <c r="E8" s="832" t="s">
        <v>3037</v>
      </c>
      <c r="F8" s="832" t="s">
        <v>797</v>
      </c>
      <c r="G8" s="849">
        <v>1.8</v>
      </c>
      <c r="H8" s="849">
        <v>97.38</v>
      </c>
      <c r="I8" s="832">
        <v>9</v>
      </c>
      <c r="J8" s="832">
        <v>54.099999999999994</v>
      </c>
      <c r="K8" s="849">
        <v>0.2</v>
      </c>
      <c r="L8" s="849">
        <v>10.82</v>
      </c>
      <c r="M8" s="832">
        <v>1</v>
      </c>
      <c r="N8" s="832">
        <v>54.1</v>
      </c>
      <c r="O8" s="849">
        <v>0.2</v>
      </c>
      <c r="P8" s="849">
        <v>10.88</v>
      </c>
      <c r="Q8" s="837">
        <v>1.0055452865064696</v>
      </c>
      <c r="R8" s="850">
        <v>54.4</v>
      </c>
    </row>
    <row r="9" spans="1:18" ht="14.4" customHeight="1" x14ac:dyDescent="0.3">
      <c r="A9" s="831" t="s">
        <v>3031</v>
      </c>
      <c r="B9" s="832" t="s">
        <v>3032</v>
      </c>
      <c r="C9" s="832" t="s">
        <v>602</v>
      </c>
      <c r="D9" s="832" t="s">
        <v>3033</v>
      </c>
      <c r="E9" s="832" t="s">
        <v>3038</v>
      </c>
      <c r="F9" s="832" t="s">
        <v>797</v>
      </c>
      <c r="G9" s="849">
        <v>0.21000000000000002</v>
      </c>
      <c r="H9" s="849">
        <v>22.189999999999998</v>
      </c>
      <c r="I9" s="832"/>
      <c r="J9" s="832">
        <v>105.66666666666664</v>
      </c>
      <c r="K9" s="849"/>
      <c r="L9" s="849"/>
      <c r="M9" s="832"/>
      <c r="N9" s="832"/>
      <c r="O9" s="849">
        <v>0.2</v>
      </c>
      <c r="P9" s="849">
        <v>21.77</v>
      </c>
      <c r="Q9" s="837"/>
      <c r="R9" s="850">
        <v>108.85</v>
      </c>
    </row>
    <row r="10" spans="1:18" ht="14.4" customHeight="1" x14ac:dyDescent="0.3">
      <c r="A10" s="831" t="s">
        <v>3031</v>
      </c>
      <c r="B10" s="832" t="s">
        <v>3032</v>
      </c>
      <c r="C10" s="832" t="s">
        <v>602</v>
      </c>
      <c r="D10" s="832" t="s">
        <v>3033</v>
      </c>
      <c r="E10" s="832" t="s">
        <v>3039</v>
      </c>
      <c r="F10" s="832" t="s">
        <v>3040</v>
      </c>
      <c r="G10" s="849"/>
      <c r="H10" s="849"/>
      <c r="I10" s="832"/>
      <c r="J10" s="832"/>
      <c r="K10" s="849"/>
      <c r="L10" s="849"/>
      <c r="M10" s="832"/>
      <c r="N10" s="832"/>
      <c r="O10" s="849">
        <v>0.1</v>
      </c>
      <c r="P10" s="849">
        <v>6.97</v>
      </c>
      <c r="Q10" s="837"/>
      <c r="R10" s="850">
        <v>69.699999999999989</v>
      </c>
    </row>
    <row r="11" spans="1:18" ht="14.4" customHeight="1" x14ac:dyDescent="0.3">
      <c r="A11" s="831" t="s">
        <v>3031</v>
      </c>
      <c r="B11" s="832" t="s">
        <v>3032</v>
      </c>
      <c r="C11" s="832" t="s">
        <v>602</v>
      </c>
      <c r="D11" s="832" t="s">
        <v>3033</v>
      </c>
      <c r="E11" s="832" t="s">
        <v>3041</v>
      </c>
      <c r="F11" s="832" t="s">
        <v>679</v>
      </c>
      <c r="G11" s="849">
        <v>0.18</v>
      </c>
      <c r="H11" s="849">
        <v>127.30999999999997</v>
      </c>
      <c r="I11" s="832">
        <v>0.8177672147995888</v>
      </c>
      <c r="J11" s="832">
        <v>707.27777777777771</v>
      </c>
      <c r="K11" s="849">
        <v>0.21000000000000002</v>
      </c>
      <c r="L11" s="849">
        <v>155.67999999999998</v>
      </c>
      <c r="M11" s="832">
        <v>1</v>
      </c>
      <c r="N11" s="832">
        <v>741.33333333333314</v>
      </c>
      <c r="O11" s="849">
        <v>0.28000000000000003</v>
      </c>
      <c r="P11" s="849">
        <v>207.59</v>
      </c>
      <c r="Q11" s="837">
        <v>1.3334403905447072</v>
      </c>
      <c r="R11" s="850">
        <v>741.39285714285711</v>
      </c>
    </row>
    <row r="12" spans="1:18" ht="14.4" customHeight="1" x14ac:dyDescent="0.3">
      <c r="A12" s="831" t="s">
        <v>3031</v>
      </c>
      <c r="B12" s="832" t="s">
        <v>3032</v>
      </c>
      <c r="C12" s="832" t="s">
        <v>602</v>
      </c>
      <c r="D12" s="832" t="s">
        <v>3033</v>
      </c>
      <c r="E12" s="832" t="s">
        <v>3042</v>
      </c>
      <c r="F12" s="832" t="s">
        <v>3043</v>
      </c>
      <c r="G12" s="849">
        <v>0.1</v>
      </c>
      <c r="H12" s="849">
        <v>20.54</v>
      </c>
      <c r="I12" s="832"/>
      <c r="J12" s="832">
        <v>205.39999999999998</v>
      </c>
      <c r="K12" s="849"/>
      <c r="L12" s="849"/>
      <c r="M12" s="832"/>
      <c r="N12" s="832"/>
      <c r="O12" s="849">
        <v>0.1</v>
      </c>
      <c r="P12" s="849">
        <v>15.3</v>
      </c>
      <c r="Q12" s="837"/>
      <c r="R12" s="850">
        <v>153</v>
      </c>
    </row>
    <row r="13" spans="1:18" ht="14.4" customHeight="1" x14ac:dyDescent="0.3">
      <c r="A13" s="831" t="s">
        <v>3031</v>
      </c>
      <c r="B13" s="832" t="s">
        <v>3032</v>
      </c>
      <c r="C13" s="832" t="s">
        <v>602</v>
      </c>
      <c r="D13" s="832" t="s">
        <v>3033</v>
      </c>
      <c r="E13" s="832" t="s">
        <v>3044</v>
      </c>
      <c r="F13" s="832" t="s">
        <v>826</v>
      </c>
      <c r="G13" s="849">
        <v>0.4</v>
      </c>
      <c r="H13" s="849">
        <v>24.56</v>
      </c>
      <c r="I13" s="832">
        <v>1.3333333333333335</v>
      </c>
      <c r="J13" s="832">
        <v>61.399999999999991</v>
      </c>
      <c r="K13" s="849">
        <v>0.30000000000000004</v>
      </c>
      <c r="L13" s="849">
        <v>18.419999999999998</v>
      </c>
      <c r="M13" s="832">
        <v>1</v>
      </c>
      <c r="N13" s="832">
        <v>61.399999999999984</v>
      </c>
      <c r="O13" s="849">
        <v>0.5</v>
      </c>
      <c r="P13" s="849">
        <v>25.34</v>
      </c>
      <c r="Q13" s="837">
        <v>1.3756786102062977</v>
      </c>
      <c r="R13" s="850">
        <v>50.68</v>
      </c>
    </row>
    <row r="14" spans="1:18" ht="14.4" customHeight="1" x14ac:dyDescent="0.3">
      <c r="A14" s="831" t="s">
        <v>3031</v>
      </c>
      <c r="B14" s="832" t="s">
        <v>3032</v>
      </c>
      <c r="C14" s="832" t="s">
        <v>602</v>
      </c>
      <c r="D14" s="832" t="s">
        <v>3033</v>
      </c>
      <c r="E14" s="832" t="s">
        <v>3045</v>
      </c>
      <c r="F14" s="832" t="s">
        <v>862</v>
      </c>
      <c r="G14" s="849"/>
      <c r="H14" s="849"/>
      <c r="I14" s="832"/>
      <c r="J14" s="832"/>
      <c r="K14" s="849">
        <v>4</v>
      </c>
      <c r="L14" s="849">
        <v>54.96</v>
      </c>
      <c r="M14" s="832">
        <v>1</v>
      </c>
      <c r="N14" s="832">
        <v>13.74</v>
      </c>
      <c r="O14" s="849"/>
      <c r="P14" s="849"/>
      <c r="Q14" s="837"/>
      <c r="R14" s="850"/>
    </row>
    <row r="15" spans="1:18" ht="14.4" customHeight="1" x14ac:dyDescent="0.3">
      <c r="A15" s="831" t="s">
        <v>3031</v>
      </c>
      <c r="B15" s="832" t="s">
        <v>3032</v>
      </c>
      <c r="C15" s="832" t="s">
        <v>602</v>
      </c>
      <c r="D15" s="832" t="s">
        <v>3033</v>
      </c>
      <c r="E15" s="832" t="s">
        <v>3046</v>
      </c>
      <c r="F15" s="832" t="s">
        <v>686</v>
      </c>
      <c r="G15" s="849"/>
      <c r="H15" s="849"/>
      <c r="I15" s="832"/>
      <c r="J15" s="832"/>
      <c r="K15" s="849">
        <v>0.25</v>
      </c>
      <c r="L15" s="849">
        <v>34.04</v>
      </c>
      <c r="M15" s="832">
        <v>1</v>
      </c>
      <c r="N15" s="832">
        <v>136.16</v>
      </c>
      <c r="O15" s="849"/>
      <c r="P15" s="849"/>
      <c r="Q15" s="837"/>
      <c r="R15" s="850"/>
    </row>
    <row r="16" spans="1:18" ht="14.4" customHeight="1" x14ac:dyDescent="0.3">
      <c r="A16" s="831" t="s">
        <v>3031</v>
      </c>
      <c r="B16" s="832" t="s">
        <v>3032</v>
      </c>
      <c r="C16" s="832" t="s">
        <v>602</v>
      </c>
      <c r="D16" s="832" t="s">
        <v>3033</v>
      </c>
      <c r="E16" s="832" t="s">
        <v>3047</v>
      </c>
      <c r="F16" s="832" t="s">
        <v>826</v>
      </c>
      <c r="G16" s="849"/>
      <c r="H16" s="849"/>
      <c r="I16" s="832"/>
      <c r="J16" s="832"/>
      <c r="K16" s="849">
        <v>0.2</v>
      </c>
      <c r="L16" s="849">
        <v>15.37</v>
      </c>
      <c r="M16" s="832">
        <v>1</v>
      </c>
      <c r="N16" s="832">
        <v>76.849999999999994</v>
      </c>
      <c r="O16" s="849"/>
      <c r="P16" s="849"/>
      <c r="Q16" s="837"/>
      <c r="R16" s="850"/>
    </row>
    <row r="17" spans="1:18" ht="14.4" customHeight="1" x14ac:dyDescent="0.3">
      <c r="A17" s="831" t="s">
        <v>3031</v>
      </c>
      <c r="B17" s="832" t="s">
        <v>3032</v>
      </c>
      <c r="C17" s="832" t="s">
        <v>602</v>
      </c>
      <c r="D17" s="832" t="s">
        <v>3033</v>
      </c>
      <c r="E17" s="832" t="s">
        <v>3048</v>
      </c>
      <c r="F17" s="832" t="s">
        <v>3049</v>
      </c>
      <c r="G17" s="849"/>
      <c r="H17" s="849"/>
      <c r="I17" s="832"/>
      <c r="J17" s="832"/>
      <c r="K17" s="849">
        <v>0.2</v>
      </c>
      <c r="L17" s="849">
        <v>134.1</v>
      </c>
      <c r="M17" s="832">
        <v>1</v>
      </c>
      <c r="N17" s="832">
        <v>670.49999999999989</v>
      </c>
      <c r="O17" s="849">
        <v>2.2000000000000002</v>
      </c>
      <c r="P17" s="849">
        <v>444.12</v>
      </c>
      <c r="Q17" s="837">
        <v>3.3118568232662193</v>
      </c>
      <c r="R17" s="850">
        <v>201.87272727272725</v>
      </c>
    </row>
    <row r="18" spans="1:18" ht="14.4" customHeight="1" x14ac:dyDescent="0.3">
      <c r="A18" s="831" t="s">
        <v>3031</v>
      </c>
      <c r="B18" s="832" t="s">
        <v>3032</v>
      </c>
      <c r="C18" s="832" t="s">
        <v>602</v>
      </c>
      <c r="D18" s="832" t="s">
        <v>3033</v>
      </c>
      <c r="E18" s="832" t="s">
        <v>3050</v>
      </c>
      <c r="F18" s="832" t="s">
        <v>3051</v>
      </c>
      <c r="G18" s="849">
        <v>2.9000000000000004</v>
      </c>
      <c r="H18" s="849">
        <v>788.20000000000016</v>
      </c>
      <c r="I18" s="832">
        <v>1.00034267003414</v>
      </c>
      <c r="J18" s="832">
        <v>271.79310344827587</v>
      </c>
      <c r="K18" s="849">
        <v>2.9000000000000008</v>
      </c>
      <c r="L18" s="849">
        <v>787.93000000000029</v>
      </c>
      <c r="M18" s="832">
        <v>1</v>
      </c>
      <c r="N18" s="832">
        <v>271.70000000000005</v>
      </c>
      <c r="O18" s="849">
        <v>3.0000000000000009</v>
      </c>
      <c r="P18" s="849">
        <v>544.84999999999991</v>
      </c>
      <c r="Q18" s="837">
        <v>0.69149543741195252</v>
      </c>
      <c r="R18" s="850">
        <v>181.61666666666659</v>
      </c>
    </row>
    <row r="19" spans="1:18" ht="14.4" customHeight="1" x14ac:dyDescent="0.3">
      <c r="A19" s="831" t="s">
        <v>3031</v>
      </c>
      <c r="B19" s="832" t="s">
        <v>3032</v>
      </c>
      <c r="C19" s="832" t="s">
        <v>602</v>
      </c>
      <c r="D19" s="832" t="s">
        <v>3033</v>
      </c>
      <c r="E19" s="832" t="s">
        <v>3052</v>
      </c>
      <c r="F19" s="832" t="s">
        <v>3053</v>
      </c>
      <c r="G19" s="849">
        <v>1</v>
      </c>
      <c r="H19" s="849">
        <v>67.06</v>
      </c>
      <c r="I19" s="832"/>
      <c r="J19" s="832">
        <v>67.06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3031</v>
      </c>
      <c r="B20" s="832" t="s">
        <v>3032</v>
      </c>
      <c r="C20" s="832" t="s">
        <v>602</v>
      </c>
      <c r="D20" s="832" t="s">
        <v>3033</v>
      </c>
      <c r="E20" s="832" t="s">
        <v>3054</v>
      </c>
      <c r="F20" s="832" t="s">
        <v>3053</v>
      </c>
      <c r="G20" s="849">
        <v>4</v>
      </c>
      <c r="H20" s="849">
        <v>134.12</v>
      </c>
      <c r="I20" s="832"/>
      <c r="J20" s="832">
        <v>33.53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3031</v>
      </c>
      <c r="B21" s="832" t="s">
        <v>3032</v>
      </c>
      <c r="C21" s="832" t="s">
        <v>602</v>
      </c>
      <c r="D21" s="832" t="s">
        <v>3033</v>
      </c>
      <c r="E21" s="832" t="s">
        <v>3055</v>
      </c>
      <c r="F21" s="832" t="s">
        <v>679</v>
      </c>
      <c r="G21" s="849">
        <v>24.549999999999997</v>
      </c>
      <c r="H21" s="849">
        <v>1736.4200000000005</v>
      </c>
      <c r="I21" s="832">
        <v>0.78748134946009818</v>
      </c>
      <c r="J21" s="832">
        <v>70.729938900203692</v>
      </c>
      <c r="K21" s="849">
        <v>25.899999999999991</v>
      </c>
      <c r="L21" s="849">
        <v>2205.0300000000002</v>
      </c>
      <c r="M21" s="832">
        <v>1</v>
      </c>
      <c r="N21" s="832">
        <v>85.136293436293471</v>
      </c>
      <c r="O21" s="849">
        <v>29.549999999999997</v>
      </c>
      <c r="P21" s="849">
        <v>1778.8499999999995</v>
      </c>
      <c r="Q21" s="837">
        <v>0.80672371804465215</v>
      </c>
      <c r="R21" s="850">
        <v>60.197969543147195</v>
      </c>
    </row>
    <row r="22" spans="1:18" ht="14.4" customHeight="1" x14ac:dyDescent="0.3">
      <c r="A22" s="831" t="s">
        <v>3031</v>
      </c>
      <c r="B22" s="832" t="s">
        <v>3032</v>
      </c>
      <c r="C22" s="832" t="s">
        <v>602</v>
      </c>
      <c r="D22" s="832" t="s">
        <v>3033</v>
      </c>
      <c r="E22" s="832" t="s">
        <v>3056</v>
      </c>
      <c r="F22" s="832" t="s">
        <v>1413</v>
      </c>
      <c r="G22" s="849">
        <v>0</v>
      </c>
      <c r="H22" s="849">
        <v>0</v>
      </c>
      <c r="I22" s="832">
        <v>0</v>
      </c>
      <c r="J22" s="832"/>
      <c r="K22" s="849">
        <v>0.2</v>
      </c>
      <c r="L22" s="849">
        <v>11.99</v>
      </c>
      <c r="M22" s="832">
        <v>1</v>
      </c>
      <c r="N22" s="832">
        <v>59.949999999999996</v>
      </c>
      <c r="O22" s="849"/>
      <c r="P22" s="849"/>
      <c r="Q22" s="837"/>
      <c r="R22" s="850"/>
    </row>
    <row r="23" spans="1:18" ht="14.4" customHeight="1" x14ac:dyDescent="0.3">
      <c r="A23" s="831" t="s">
        <v>3031</v>
      </c>
      <c r="B23" s="832" t="s">
        <v>3032</v>
      </c>
      <c r="C23" s="832" t="s">
        <v>602</v>
      </c>
      <c r="D23" s="832" t="s">
        <v>3033</v>
      </c>
      <c r="E23" s="832" t="s">
        <v>3057</v>
      </c>
      <c r="F23" s="832" t="s">
        <v>862</v>
      </c>
      <c r="G23" s="849"/>
      <c r="H23" s="849"/>
      <c r="I23" s="832"/>
      <c r="J23" s="832"/>
      <c r="K23" s="849">
        <v>1</v>
      </c>
      <c r="L23" s="849">
        <v>85.85</v>
      </c>
      <c r="M23" s="832">
        <v>1</v>
      </c>
      <c r="N23" s="832">
        <v>85.85</v>
      </c>
      <c r="O23" s="849"/>
      <c r="P23" s="849"/>
      <c r="Q23" s="837"/>
      <c r="R23" s="850"/>
    </row>
    <row r="24" spans="1:18" ht="14.4" customHeight="1" x14ac:dyDescent="0.3">
      <c r="A24" s="831" t="s">
        <v>3031</v>
      </c>
      <c r="B24" s="832" t="s">
        <v>3032</v>
      </c>
      <c r="C24" s="832" t="s">
        <v>602</v>
      </c>
      <c r="D24" s="832" t="s">
        <v>3033</v>
      </c>
      <c r="E24" s="832" t="s">
        <v>3058</v>
      </c>
      <c r="F24" s="832" t="s">
        <v>3059</v>
      </c>
      <c r="G24" s="849"/>
      <c r="H24" s="849"/>
      <c r="I24" s="832"/>
      <c r="J24" s="832"/>
      <c r="K24" s="849">
        <v>0.02</v>
      </c>
      <c r="L24" s="849">
        <v>2.4300000000000002</v>
      </c>
      <c r="M24" s="832">
        <v>1</v>
      </c>
      <c r="N24" s="832">
        <v>121.5</v>
      </c>
      <c r="O24" s="849">
        <v>0.13999999999999999</v>
      </c>
      <c r="P24" s="849">
        <v>17.04</v>
      </c>
      <c r="Q24" s="837">
        <v>7.0123456790123448</v>
      </c>
      <c r="R24" s="850">
        <v>121.71428571428572</v>
      </c>
    </row>
    <row r="25" spans="1:18" ht="14.4" customHeight="1" x14ac:dyDescent="0.3">
      <c r="A25" s="831" t="s">
        <v>3031</v>
      </c>
      <c r="B25" s="832" t="s">
        <v>3032</v>
      </c>
      <c r="C25" s="832" t="s">
        <v>602</v>
      </c>
      <c r="D25" s="832" t="s">
        <v>3033</v>
      </c>
      <c r="E25" s="832" t="s">
        <v>3060</v>
      </c>
      <c r="F25" s="832" t="s">
        <v>3059</v>
      </c>
      <c r="G25" s="849">
        <v>0.03</v>
      </c>
      <c r="H25" s="849">
        <v>6.02</v>
      </c>
      <c r="I25" s="832">
        <v>0.33333333333333331</v>
      </c>
      <c r="J25" s="832">
        <v>200.66666666666666</v>
      </c>
      <c r="K25" s="849">
        <v>0.09</v>
      </c>
      <c r="L25" s="849">
        <v>18.059999999999999</v>
      </c>
      <c r="M25" s="832">
        <v>1</v>
      </c>
      <c r="N25" s="832">
        <v>200.66666666666666</v>
      </c>
      <c r="O25" s="849">
        <v>0.03</v>
      </c>
      <c r="P25" s="849">
        <v>6.02</v>
      </c>
      <c r="Q25" s="837">
        <v>0.33333333333333331</v>
      </c>
      <c r="R25" s="850">
        <v>200.66666666666666</v>
      </c>
    </row>
    <row r="26" spans="1:18" ht="14.4" customHeight="1" x14ac:dyDescent="0.3">
      <c r="A26" s="831" t="s">
        <v>3031</v>
      </c>
      <c r="B26" s="832" t="s">
        <v>3032</v>
      </c>
      <c r="C26" s="832" t="s">
        <v>602</v>
      </c>
      <c r="D26" s="832" t="s">
        <v>3033</v>
      </c>
      <c r="E26" s="832" t="s">
        <v>3061</v>
      </c>
      <c r="F26" s="832" t="s">
        <v>3059</v>
      </c>
      <c r="G26" s="849"/>
      <c r="H26" s="849"/>
      <c r="I26" s="832"/>
      <c r="J26" s="832"/>
      <c r="K26" s="849">
        <v>0.3</v>
      </c>
      <c r="L26" s="849">
        <v>73.05</v>
      </c>
      <c r="M26" s="832">
        <v>1</v>
      </c>
      <c r="N26" s="832">
        <v>243.5</v>
      </c>
      <c r="O26" s="849"/>
      <c r="P26" s="849"/>
      <c r="Q26" s="837"/>
      <c r="R26" s="850"/>
    </row>
    <row r="27" spans="1:18" ht="14.4" customHeight="1" x14ac:dyDescent="0.3">
      <c r="A27" s="831" t="s">
        <v>3031</v>
      </c>
      <c r="B27" s="832" t="s">
        <v>3032</v>
      </c>
      <c r="C27" s="832" t="s">
        <v>602</v>
      </c>
      <c r="D27" s="832" t="s">
        <v>3033</v>
      </c>
      <c r="E27" s="832" t="s">
        <v>3062</v>
      </c>
      <c r="F27" s="832" t="s">
        <v>3063</v>
      </c>
      <c r="G27" s="849"/>
      <c r="H27" s="849"/>
      <c r="I27" s="832"/>
      <c r="J27" s="832"/>
      <c r="K27" s="849">
        <v>1</v>
      </c>
      <c r="L27" s="849">
        <v>12.18</v>
      </c>
      <c r="M27" s="832">
        <v>1</v>
      </c>
      <c r="N27" s="832">
        <v>12.18</v>
      </c>
      <c r="O27" s="849"/>
      <c r="P27" s="849"/>
      <c r="Q27" s="837"/>
      <c r="R27" s="850"/>
    </row>
    <row r="28" spans="1:18" ht="14.4" customHeight="1" x14ac:dyDescent="0.3">
      <c r="A28" s="831" t="s">
        <v>3031</v>
      </c>
      <c r="B28" s="832" t="s">
        <v>3032</v>
      </c>
      <c r="C28" s="832" t="s">
        <v>602</v>
      </c>
      <c r="D28" s="832" t="s">
        <v>3033</v>
      </c>
      <c r="E28" s="832" t="s">
        <v>3064</v>
      </c>
      <c r="F28" s="832" t="s">
        <v>3063</v>
      </c>
      <c r="G28" s="849">
        <v>17</v>
      </c>
      <c r="H28" s="849">
        <v>41.480000000000004</v>
      </c>
      <c r="I28" s="832">
        <v>0.73913043478260876</v>
      </c>
      <c r="J28" s="832">
        <v>2.4400000000000004</v>
      </c>
      <c r="K28" s="849">
        <v>23</v>
      </c>
      <c r="L28" s="849">
        <v>56.12</v>
      </c>
      <c r="M28" s="832">
        <v>1</v>
      </c>
      <c r="N28" s="832">
        <v>2.44</v>
      </c>
      <c r="O28" s="849">
        <v>10</v>
      </c>
      <c r="P28" s="849">
        <v>24.4</v>
      </c>
      <c r="Q28" s="837">
        <v>0.43478260869565216</v>
      </c>
      <c r="R28" s="850">
        <v>2.44</v>
      </c>
    </row>
    <row r="29" spans="1:18" ht="14.4" customHeight="1" x14ac:dyDescent="0.3">
      <c r="A29" s="831" t="s">
        <v>3031</v>
      </c>
      <c r="B29" s="832" t="s">
        <v>3032</v>
      </c>
      <c r="C29" s="832" t="s">
        <v>602</v>
      </c>
      <c r="D29" s="832" t="s">
        <v>3033</v>
      </c>
      <c r="E29" s="832" t="s">
        <v>3065</v>
      </c>
      <c r="F29" s="832" t="s">
        <v>3063</v>
      </c>
      <c r="G29" s="849">
        <v>12</v>
      </c>
      <c r="H29" s="849">
        <v>73.08</v>
      </c>
      <c r="I29" s="832">
        <v>0.54545454545454553</v>
      </c>
      <c r="J29" s="832">
        <v>6.09</v>
      </c>
      <c r="K29" s="849">
        <v>22</v>
      </c>
      <c r="L29" s="849">
        <v>133.97999999999999</v>
      </c>
      <c r="M29" s="832">
        <v>1</v>
      </c>
      <c r="N29" s="832">
        <v>6.09</v>
      </c>
      <c r="O29" s="849">
        <v>24</v>
      </c>
      <c r="P29" s="849">
        <v>146.16000000000003</v>
      </c>
      <c r="Q29" s="837">
        <v>1.0909090909090913</v>
      </c>
      <c r="R29" s="850">
        <v>6.0900000000000007</v>
      </c>
    </row>
    <row r="30" spans="1:18" ht="14.4" customHeight="1" x14ac:dyDescent="0.3">
      <c r="A30" s="831" t="s">
        <v>3031</v>
      </c>
      <c r="B30" s="832" t="s">
        <v>3032</v>
      </c>
      <c r="C30" s="832" t="s">
        <v>602</v>
      </c>
      <c r="D30" s="832" t="s">
        <v>3033</v>
      </c>
      <c r="E30" s="832" t="s">
        <v>3066</v>
      </c>
      <c r="F30" s="832" t="s">
        <v>3063</v>
      </c>
      <c r="G30" s="849">
        <v>10.219999999999999</v>
      </c>
      <c r="H30" s="849">
        <v>248.89999999999998</v>
      </c>
      <c r="I30" s="832">
        <v>0.63886036960985626</v>
      </c>
      <c r="J30" s="832">
        <v>24.354207436399218</v>
      </c>
      <c r="K30" s="849">
        <v>16</v>
      </c>
      <c r="L30" s="849">
        <v>389.59999999999997</v>
      </c>
      <c r="M30" s="832">
        <v>1</v>
      </c>
      <c r="N30" s="832">
        <v>24.349999999999998</v>
      </c>
      <c r="O30" s="849">
        <v>11</v>
      </c>
      <c r="P30" s="849">
        <v>267.85000000000002</v>
      </c>
      <c r="Q30" s="837">
        <v>0.68750000000000011</v>
      </c>
      <c r="R30" s="850">
        <v>24.35</v>
      </c>
    </row>
    <row r="31" spans="1:18" ht="14.4" customHeight="1" x14ac:dyDescent="0.3">
      <c r="A31" s="831" t="s">
        <v>3031</v>
      </c>
      <c r="B31" s="832" t="s">
        <v>3032</v>
      </c>
      <c r="C31" s="832" t="s">
        <v>602</v>
      </c>
      <c r="D31" s="832" t="s">
        <v>3033</v>
      </c>
      <c r="E31" s="832" t="s">
        <v>3067</v>
      </c>
      <c r="F31" s="832" t="s">
        <v>862</v>
      </c>
      <c r="G31" s="849"/>
      <c r="H31" s="849"/>
      <c r="I31" s="832"/>
      <c r="J31" s="832"/>
      <c r="K31" s="849">
        <v>1</v>
      </c>
      <c r="L31" s="849">
        <v>171.69</v>
      </c>
      <c r="M31" s="832">
        <v>1</v>
      </c>
      <c r="N31" s="832">
        <v>171.69</v>
      </c>
      <c r="O31" s="849"/>
      <c r="P31" s="849"/>
      <c r="Q31" s="837"/>
      <c r="R31" s="850"/>
    </row>
    <row r="32" spans="1:18" ht="14.4" customHeight="1" x14ac:dyDescent="0.3">
      <c r="A32" s="831" t="s">
        <v>3031</v>
      </c>
      <c r="B32" s="832" t="s">
        <v>3032</v>
      </c>
      <c r="C32" s="832" t="s">
        <v>602</v>
      </c>
      <c r="D32" s="832" t="s">
        <v>3033</v>
      </c>
      <c r="E32" s="832" t="s">
        <v>3068</v>
      </c>
      <c r="F32" s="832" t="s">
        <v>3049</v>
      </c>
      <c r="G32" s="849"/>
      <c r="H32" s="849"/>
      <c r="I32" s="832"/>
      <c r="J32" s="832"/>
      <c r="K32" s="849">
        <v>0.2</v>
      </c>
      <c r="L32" s="849">
        <v>67.05</v>
      </c>
      <c r="M32" s="832">
        <v>1</v>
      </c>
      <c r="N32" s="832">
        <v>335.24999999999994</v>
      </c>
      <c r="O32" s="849">
        <v>0.4</v>
      </c>
      <c r="P32" s="849">
        <v>57.48</v>
      </c>
      <c r="Q32" s="837">
        <v>0.85727069351230423</v>
      </c>
      <c r="R32" s="850">
        <v>143.69999999999999</v>
      </c>
    </row>
    <row r="33" spans="1:18" ht="14.4" customHeight="1" x14ac:dyDescent="0.3">
      <c r="A33" s="831" t="s">
        <v>3031</v>
      </c>
      <c r="B33" s="832" t="s">
        <v>3032</v>
      </c>
      <c r="C33" s="832" t="s">
        <v>602</v>
      </c>
      <c r="D33" s="832" t="s">
        <v>3033</v>
      </c>
      <c r="E33" s="832" t="s">
        <v>3069</v>
      </c>
      <c r="F33" s="832" t="s">
        <v>670</v>
      </c>
      <c r="G33" s="849"/>
      <c r="H33" s="849"/>
      <c r="I33" s="832"/>
      <c r="J33" s="832"/>
      <c r="K33" s="849"/>
      <c r="L33" s="849"/>
      <c r="M33" s="832"/>
      <c r="N33" s="832"/>
      <c r="O33" s="849">
        <v>1</v>
      </c>
      <c r="P33" s="849">
        <v>16.579999999999998</v>
      </c>
      <c r="Q33" s="837"/>
      <c r="R33" s="850">
        <v>16.579999999999998</v>
      </c>
    </row>
    <row r="34" spans="1:18" ht="14.4" customHeight="1" x14ac:dyDescent="0.3">
      <c r="A34" s="831" t="s">
        <v>3031</v>
      </c>
      <c r="B34" s="832" t="s">
        <v>3032</v>
      </c>
      <c r="C34" s="832" t="s">
        <v>602</v>
      </c>
      <c r="D34" s="832" t="s">
        <v>3033</v>
      </c>
      <c r="E34" s="832" t="s">
        <v>3070</v>
      </c>
      <c r="F34" s="832" t="s">
        <v>3071</v>
      </c>
      <c r="G34" s="849">
        <v>1</v>
      </c>
      <c r="H34" s="849">
        <v>14.32</v>
      </c>
      <c r="I34" s="832">
        <v>1</v>
      </c>
      <c r="J34" s="832">
        <v>14.32</v>
      </c>
      <c r="K34" s="849">
        <v>1</v>
      </c>
      <c r="L34" s="849">
        <v>14.32</v>
      </c>
      <c r="M34" s="832">
        <v>1</v>
      </c>
      <c r="N34" s="832">
        <v>14.32</v>
      </c>
      <c r="O34" s="849"/>
      <c r="P34" s="849"/>
      <c r="Q34" s="837"/>
      <c r="R34" s="850"/>
    </row>
    <row r="35" spans="1:18" ht="14.4" customHeight="1" x14ac:dyDescent="0.3">
      <c r="A35" s="831" t="s">
        <v>3031</v>
      </c>
      <c r="B35" s="832" t="s">
        <v>3032</v>
      </c>
      <c r="C35" s="832" t="s">
        <v>602</v>
      </c>
      <c r="D35" s="832" t="s">
        <v>3033</v>
      </c>
      <c r="E35" s="832" t="s">
        <v>3072</v>
      </c>
      <c r="F35" s="832" t="s">
        <v>3073</v>
      </c>
      <c r="G35" s="849"/>
      <c r="H35" s="849"/>
      <c r="I35" s="832"/>
      <c r="J35" s="832"/>
      <c r="K35" s="849">
        <v>0.1</v>
      </c>
      <c r="L35" s="849">
        <v>6.23</v>
      </c>
      <c r="M35" s="832">
        <v>1</v>
      </c>
      <c r="N35" s="832">
        <v>62.300000000000004</v>
      </c>
      <c r="O35" s="849"/>
      <c r="P35" s="849"/>
      <c r="Q35" s="837"/>
      <c r="R35" s="850"/>
    </row>
    <row r="36" spans="1:18" ht="14.4" customHeight="1" x14ac:dyDescent="0.3">
      <c r="A36" s="831" t="s">
        <v>3031</v>
      </c>
      <c r="B36" s="832" t="s">
        <v>3032</v>
      </c>
      <c r="C36" s="832" t="s">
        <v>602</v>
      </c>
      <c r="D36" s="832" t="s">
        <v>3074</v>
      </c>
      <c r="E36" s="832" t="s">
        <v>3075</v>
      </c>
      <c r="F36" s="832" t="s">
        <v>3076</v>
      </c>
      <c r="G36" s="849"/>
      <c r="H36" s="849"/>
      <c r="I36" s="832"/>
      <c r="J36" s="832"/>
      <c r="K36" s="849">
        <v>6</v>
      </c>
      <c r="L36" s="849">
        <v>3120</v>
      </c>
      <c r="M36" s="832">
        <v>1</v>
      </c>
      <c r="N36" s="832">
        <v>520</v>
      </c>
      <c r="O36" s="849">
        <v>2</v>
      </c>
      <c r="P36" s="849">
        <v>1040</v>
      </c>
      <c r="Q36" s="837">
        <v>0.33333333333333331</v>
      </c>
      <c r="R36" s="850">
        <v>520</v>
      </c>
    </row>
    <row r="37" spans="1:18" ht="14.4" customHeight="1" x14ac:dyDescent="0.3">
      <c r="A37" s="831" t="s">
        <v>3031</v>
      </c>
      <c r="B37" s="832" t="s">
        <v>3032</v>
      </c>
      <c r="C37" s="832" t="s">
        <v>602</v>
      </c>
      <c r="D37" s="832" t="s">
        <v>3074</v>
      </c>
      <c r="E37" s="832" t="s">
        <v>3077</v>
      </c>
      <c r="F37" s="832" t="s">
        <v>3078</v>
      </c>
      <c r="G37" s="849"/>
      <c r="H37" s="849"/>
      <c r="I37" s="832"/>
      <c r="J37" s="832"/>
      <c r="K37" s="849">
        <v>2</v>
      </c>
      <c r="L37" s="849">
        <v>11514.4</v>
      </c>
      <c r="M37" s="832">
        <v>1</v>
      </c>
      <c r="N37" s="832">
        <v>5757.2</v>
      </c>
      <c r="O37" s="849">
        <v>6</v>
      </c>
      <c r="P37" s="849">
        <v>34543.199999999997</v>
      </c>
      <c r="Q37" s="837">
        <v>3</v>
      </c>
      <c r="R37" s="850">
        <v>5757.2</v>
      </c>
    </row>
    <row r="38" spans="1:18" ht="14.4" customHeight="1" x14ac:dyDescent="0.3">
      <c r="A38" s="831" t="s">
        <v>3031</v>
      </c>
      <c r="B38" s="832" t="s">
        <v>3032</v>
      </c>
      <c r="C38" s="832" t="s">
        <v>602</v>
      </c>
      <c r="D38" s="832" t="s">
        <v>3079</v>
      </c>
      <c r="E38" s="832" t="s">
        <v>3080</v>
      </c>
      <c r="F38" s="832" t="s">
        <v>3081</v>
      </c>
      <c r="G38" s="849">
        <v>3</v>
      </c>
      <c r="H38" s="849">
        <v>1041</v>
      </c>
      <c r="I38" s="832">
        <v>0.42733990147783252</v>
      </c>
      <c r="J38" s="832">
        <v>347</v>
      </c>
      <c r="K38" s="849">
        <v>7</v>
      </c>
      <c r="L38" s="849">
        <v>2436</v>
      </c>
      <c r="M38" s="832">
        <v>1</v>
      </c>
      <c r="N38" s="832">
        <v>348</v>
      </c>
      <c r="O38" s="849">
        <v>1</v>
      </c>
      <c r="P38" s="849">
        <v>352</v>
      </c>
      <c r="Q38" s="837">
        <v>0.14449917898193759</v>
      </c>
      <c r="R38" s="850">
        <v>352</v>
      </c>
    </row>
    <row r="39" spans="1:18" ht="14.4" customHeight="1" x14ac:dyDescent="0.3">
      <c r="A39" s="831" t="s">
        <v>3031</v>
      </c>
      <c r="B39" s="832" t="s">
        <v>3032</v>
      </c>
      <c r="C39" s="832" t="s">
        <v>602</v>
      </c>
      <c r="D39" s="832" t="s">
        <v>3079</v>
      </c>
      <c r="E39" s="832" t="s">
        <v>3082</v>
      </c>
      <c r="F39" s="832" t="s">
        <v>3083</v>
      </c>
      <c r="G39" s="849">
        <v>12</v>
      </c>
      <c r="H39" s="849">
        <v>3600</v>
      </c>
      <c r="I39" s="832">
        <v>0.52173913043478259</v>
      </c>
      <c r="J39" s="832">
        <v>300</v>
      </c>
      <c r="K39" s="849">
        <v>23</v>
      </c>
      <c r="L39" s="849">
        <v>6900</v>
      </c>
      <c r="M39" s="832">
        <v>1</v>
      </c>
      <c r="N39" s="832">
        <v>300</v>
      </c>
      <c r="O39" s="849">
        <v>43</v>
      </c>
      <c r="P39" s="849">
        <v>12986</v>
      </c>
      <c r="Q39" s="837">
        <v>1.8820289855072463</v>
      </c>
      <c r="R39" s="850">
        <v>302</v>
      </c>
    </row>
    <row r="40" spans="1:18" ht="14.4" customHeight="1" x14ac:dyDescent="0.3">
      <c r="A40" s="831" t="s">
        <v>3031</v>
      </c>
      <c r="B40" s="832" t="s">
        <v>3032</v>
      </c>
      <c r="C40" s="832" t="s">
        <v>602</v>
      </c>
      <c r="D40" s="832" t="s">
        <v>3079</v>
      </c>
      <c r="E40" s="832" t="s">
        <v>3084</v>
      </c>
      <c r="F40" s="832" t="s">
        <v>3085</v>
      </c>
      <c r="G40" s="849"/>
      <c r="H40" s="849"/>
      <c r="I40" s="832"/>
      <c r="J40" s="832"/>
      <c r="K40" s="849"/>
      <c r="L40" s="849"/>
      <c r="M40" s="832"/>
      <c r="N40" s="832"/>
      <c r="O40" s="849">
        <v>2</v>
      </c>
      <c r="P40" s="849">
        <v>158</v>
      </c>
      <c r="Q40" s="837"/>
      <c r="R40" s="850">
        <v>79</v>
      </c>
    </row>
    <row r="41" spans="1:18" ht="14.4" customHeight="1" x14ac:dyDescent="0.3">
      <c r="A41" s="831" t="s">
        <v>3031</v>
      </c>
      <c r="B41" s="832" t="s">
        <v>3032</v>
      </c>
      <c r="C41" s="832" t="s">
        <v>602</v>
      </c>
      <c r="D41" s="832" t="s">
        <v>3079</v>
      </c>
      <c r="E41" s="832" t="s">
        <v>3086</v>
      </c>
      <c r="F41" s="832" t="s">
        <v>3087</v>
      </c>
      <c r="G41" s="849">
        <v>54</v>
      </c>
      <c r="H41" s="849">
        <v>4482</v>
      </c>
      <c r="I41" s="832">
        <v>0.51428571428571423</v>
      </c>
      <c r="J41" s="832">
        <v>83</v>
      </c>
      <c r="K41" s="849">
        <v>105</v>
      </c>
      <c r="L41" s="849">
        <v>8715</v>
      </c>
      <c r="M41" s="832">
        <v>1</v>
      </c>
      <c r="N41" s="832">
        <v>83</v>
      </c>
      <c r="O41" s="849">
        <v>92</v>
      </c>
      <c r="P41" s="849">
        <v>7728</v>
      </c>
      <c r="Q41" s="837">
        <v>0.88674698795180718</v>
      </c>
      <c r="R41" s="850">
        <v>84</v>
      </c>
    </row>
    <row r="42" spans="1:18" ht="14.4" customHeight="1" x14ac:dyDescent="0.3">
      <c r="A42" s="831" t="s">
        <v>3031</v>
      </c>
      <c r="B42" s="832" t="s">
        <v>3032</v>
      </c>
      <c r="C42" s="832" t="s">
        <v>602</v>
      </c>
      <c r="D42" s="832" t="s">
        <v>3079</v>
      </c>
      <c r="E42" s="832" t="s">
        <v>3088</v>
      </c>
      <c r="F42" s="832" t="s">
        <v>3089</v>
      </c>
      <c r="G42" s="849"/>
      <c r="H42" s="849"/>
      <c r="I42" s="832"/>
      <c r="J42" s="832"/>
      <c r="K42" s="849">
        <v>5</v>
      </c>
      <c r="L42" s="849">
        <v>530</v>
      </c>
      <c r="M42" s="832">
        <v>1</v>
      </c>
      <c r="N42" s="832">
        <v>106</v>
      </c>
      <c r="O42" s="849">
        <v>3</v>
      </c>
      <c r="P42" s="849">
        <v>321</v>
      </c>
      <c r="Q42" s="837">
        <v>0.60566037735849054</v>
      </c>
      <c r="R42" s="850">
        <v>107</v>
      </c>
    </row>
    <row r="43" spans="1:18" ht="14.4" customHeight="1" x14ac:dyDescent="0.3">
      <c r="A43" s="831" t="s">
        <v>3031</v>
      </c>
      <c r="B43" s="832" t="s">
        <v>3032</v>
      </c>
      <c r="C43" s="832" t="s">
        <v>602</v>
      </c>
      <c r="D43" s="832" t="s">
        <v>3079</v>
      </c>
      <c r="E43" s="832" t="s">
        <v>3090</v>
      </c>
      <c r="F43" s="832" t="s">
        <v>3091</v>
      </c>
      <c r="G43" s="849">
        <v>554</v>
      </c>
      <c r="H43" s="849">
        <v>20498</v>
      </c>
      <c r="I43" s="832">
        <v>1.3349397590361445</v>
      </c>
      <c r="J43" s="832">
        <v>37</v>
      </c>
      <c r="K43" s="849">
        <v>415</v>
      </c>
      <c r="L43" s="849">
        <v>15355</v>
      </c>
      <c r="M43" s="832">
        <v>1</v>
      </c>
      <c r="N43" s="832">
        <v>37</v>
      </c>
      <c r="O43" s="849">
        <v>335</v>
      </c>
      <c r="P43" s="849">
        <v>12730</v>
      </c>
      <c r="Q43" s="837">
        <v>0.82904591338326283</v>
      </c>
      <c r="R43" s="850">
        <v>38</v>
      </c>
    </row>
    <row r="44" spans="1:18" ht="14.4" customHeight="1" x14ac:dyDescent="0.3">
      <c r="A44" s="831" t="s">
        <v>3031</v>
      </c>
      <c r="B44" s="832" t="s">
        <v>3032</v>
      </c>
      <c r="C44" s="832" t="s">
        <v>602</v>
      </c>
      <c r="D44" s="832" t="s">
        <v>3079</v>
      </c>
      <c r="E44" s="832" t="s">
        <v>3092</v>
      </c>
      <c r="F44" s="832" t="s">
        <v>3093</v>
      </c>
      <c r="G44" s="849">
        <v>4</v>
      </c>
      <c r="H44" s="849">
        <v>20</v>
      </c>
      <c r="I44" s="832">
        <v>0.30769230769230771</v>
      </c>
      <c r="J44" s="832">
        <v>5</v>
      </c>
      <c r="K44" s="849">
        <v>13</v>
      </c>
      <c r="L44" s="849">
        <v>65</v>
      </c>
      <c r="M44" s="832">
        <v>1</v>
      </c>
      <c r="N44" s="832">
        <v>5</v>
      </c>
      <c r="O44" s="849">
        <v>8</v>
      </c>
      <c r="P44" s="849">
        <v>40</v>
      </c>
      <c r="Q44" s="837">
        <v>0.61538461538461542</v>
      </c>
      <c r="R44" s="850">
        <v>5</v>
      </c>
    </row>
    <row r="45" spans="1:18" ht="14.4" customHeight="1" x14ac:dyDescent="0.3">
      <c r="A45" s="831" t="s">
        <v>3031</v>
      </c>
      <c r="B45" s="832" t="s">
        <v>3032</v>
      </c>
      <c r="C45" s="832" t="s">
        <v>602</v>
      </c>
      <c r="D45" s="832" t="s">
        <v>3079</v>
      </c>
      <c r="E45" s="832" t="s">
        <v>3094</v>
      </c>
      <c r="F45" s="832" t="s">
        <v>3095</v>
      </c>
      <c r="G45" s="849">
        <v>4</v>
      </c>
      <c r="H45" s="849">
        <v>20</v>
      </c>
      <c r="I45" s="832">
        <v>0.26666666666666666</v>
      </c>
      <c r="J45" s="832">
        <v>5</v>
      </c>
      <c r="K45" s="849">
        <v>15</v>
      </c>
      <c r="L45" s="849">
        <v>75</v>
      </c>
      <c r="M45" s="832">
        <v>1</v>
      </c>
      <c r="N45" s="832">
        <v>5</v>
      </c>
      <c r="O45" s="849">
        <v>17</v>
      </c>
      <c r="P45" s="849">
        <v>85</v>
      </c>
      <c r="Q45" s="837">
        <v>1.1333333333333333</v>
      </c>
      <c r="R45" s="850">
        <v>5</v>
      </c>
    </row>
    <row r="46" spans="1:18" ht="14.4" customHeight="1" x14ac:dyDescent="0.3">
      <c r="A46" s="831" t="s">
        <v>3031</v>
      </c>
      <c r="B46" s="832" t="s">
        <v>3032</v>
      </c>
      <c r="C46" s="832" t="s">
        <v>602</v>
      </c>
      <c r="D46" s="832" t="s">
        <v>3079</v>
      </c>
      <c r="E46" s="832" t="s">
        <v>3096</v>
      </c>
      <c r="F46" s="832" t="s">
        <v>3097</v>
      </c>
      <c r="G46" s="849">
        <v>144</v>
      </c>
      <c r="H46" s="849">
        <v>12384</v>
      </c>
      <c r="I46" s="832">
        <v>1.8249336870026525</v>
      </c>
      <c r="J46" s="832">
        <v>86</v>
      </c>
      <c r="K46" s="849">
        <v>78</v>
      </c>
      <c r="L46" s="849">
        <v>6786</v>
      </c>
      <c r="M46" s="832">
        <v>1</v>
      </c>
      <c r="N46" s="832">
        <v>87</v>
      </c>
      <c r="O46" s="849">
        <v>58</v>
      </c>
      <c r="P46" s="849">
        <v>5046</v>
      </c>
      <c r="Q46" s="837">
        <v>0.74358974358974361</v>
      </c>
      <c r="R46" s="850">
        <v>87</v>
      </c>
    </row>
    <row r="47" spans="1:18" ht="14.4" customHeight="1" x14ac:dyDescent="0.3">
      <c r="A47" s="831" t="s">
        <v>3031</v>
      </c>
      <c r="B47" s="832" t="s">
        <v>3032</v>
      </c>
      <c r="C47" s="832" t="s">
        <v>602</v>
      </c>
      <c r="D47" s="832" t="s">
        <v>3079</v>
      </c>
      <c r="E47" s="832" t="s">
        <v>3098</v>
      </c>
      <c r="F47" s="832" t="s">
        <v>3089</v>
      </c>
      <c r="G47" s="849"/>
      <c r="H47" s="849"/>
      <c r="I47" s="832"/>
      <c r="J47" s="832"/>
      <c r="K47" s="849"/>
      <c r="L47" s="849"/>
      <c r="M47" s="832"/>
      <c r="N47" s="832"/>
      <c r="O47" s="849">
        <v>1</v>
      </c>
      <c r="P47" s="849">
        <v>187</v>
      </c>
      <c r="Q47" s="837"/>
      <c r="R47" s="850">
        <v>187</v>
      </c>
    </row>
    <row r="48" spans="1:18" ht="14.4" customHeight="1" x14ac:dyDescent="0.3">
      <c r="A48" s="831" t="s">
        <v>3031</v>
      </c>
      <c r="B48" s="832" t="s">
        <v>3032</v>
      </c>
      <c r="C48" s="832" t="s">
        <v>602</v>
      </c>
      <c r="D48" s="832" t="s">
        <v>3079</v>
      </c>
      <c r="E48" s="832" t="s">
        <v>3099</v>
      </c>
      <c r="F48" s="832" t="s">
        <v>3100</v>
      </c>
      <c r="G48" s="849">
        <v>16</v>
      </c>
      <c r="H48" s="849">
        <v>10864</v>
      </c>
      <c r="I48" s="832">
        <v>1.5976470588235294</v>
      </c>
      <c r="J48" s="832">
        <v>679</v>
      </c>
      <c r="K48" s="849">
        <v>10</v>
      </c>
      <c r="L48" s="849">
        <v>6800</v>
      </c>
      <c r="M48" s="832">
        <v>1</v>
      </c>
      <c r="N48" s="832">
        <v>680</v>
      </c>
      <c r="O48" s="849">
        <v>13</v>
      </c>
      <c r="P48" s="849">
        <v>8905</v>
      </c>
      <c r="Q48" s="837">
        <v>1.3095588235294118</v>
      </c>
      <c r="R48" s="850">
        <v>685</v>
      </c>
    </row>
    <row r="49" spans="1:18" ht="14.4" customHeight="1" x14ac:dyDescent="0.3">
      <c r="A49" s="831" t="s">
        <v>3031</v>
      </c>
      <c r="B49" s="832" t="s">
        <v>3032</v>
      </c>
      <c r="C49" s="832" t="s">
        <v>602</v>
      </c>
      <c r="D49" s="832" t="s">
        <v>3079</v>
      </c>
      <c r="E49" s="832" t="s">
        <v>3101</v>
      </c>
      <c r="F49" s="832" t="s">
        <v>3102</v>
      </c>
      <c r="G49" s="849">
        <v>240</v>
      </c>
      <c r="H49" s="849">
        <v>89520</v>
      </c>
      <c r="I49" s="832">
        <v>0.98097659331989129</v>
      </c>
      <c r="J49" s="832">
        <v>373</v>
      </c>
      <c r="K49" s="849">
        <v>244</v>
      </c>
      <c r="L49" s="849">
        <v>91256</v>
      </c>
      <c r="M49" s="832">
        <v>1</v>
      </c>
      <c r="N49" s="832">
        <v>374</v>
      </c>
      <c r="O49" s="849">
        <v>6</v>
      </c>
      <c r="P49" s="849">
        <v>2256</v>
      </c>
      <c r="Q49" s="837">
        <v>2.4721662137284123E-2</v>
      </c>
      <c r="R49" s="850">
        <v>376</v>
      </c>
    </row>
    <row r="50" spans="1:18" ht="14.4" customHeight="1" x14ac:dyDescent="0.3">
      <c r="A50" s="831" t="s">
        <v>3031</v>
      </c>
      <c r="B50" s="832" t="s">
        <v>3032</v>
      </c>
      <c r="C50" s="832" t="s">
        <v>602</v>
      </c>
      <c r="D50" s="832" t="s">
        <v>3079</v>
      </c>
      <c r="E50" s="832" t="s">
        <v>3103</v>
      </c>
      <c r="F50" s="832" t="s">
        <v>3104</v>
      </c>
      <c r="G50" s="849">
        <v>6019</v>
      </c>
      <c r="H50" s="849">
        <v>1510769</v>
      </c>
      <c r="I50" s="832">
        <v>1.0260337291400101</v>
      </c>
      <c r="J50" s="832">
        <v>251</v>
      </c>
      <c r="K50" s="849">
        <v>5843</v>
      </c>
      <c r="L50" s="849">
        <v>1472436</v>
      </c>
      <c r="M50" s="832">
        <v>1</v>
      </c>
      <c r="N50" s="832">
        <v>252</v>
      </c>
      <c r="O50" s="849">
        <v>6732</v>
      </c>
      <c r="P50" s="849">
        <v>1709928</v>
      </c>
      <c r="Q50" s="837">
        <v>1.1612918999535464</v>
      </c>
      <c r="R50" s="850">
        <v>254</v>
      </c>
    </row>
    <row r="51" spans="1:18" ht="14.4" customHeight="1" x14ac:dyDescent="0.3">
      <c r="A51" s="831" t="s">
        <v>3031</v>
      </c>
      <c r="B51" s="832" t="s">
        <v>3032</v>
      </c>
      <c r="C51" s="832" t="s">
        <v>602</v>
      </c>
      <c r="D51" s="832" t="s">
        <v>3079</v>
      </c>
      <c r="E51" s="832" t="s">
        <v>3105</v>
      </c>
      <c r="F51" s="832" t="s">
        <v>3106</v>
      </c>
      <c r="G51" s="849">
        <v>1654</v>
      </c>
      <c r="H51" s="849">
        <v>208404</v>
      </c>
      <c r="I51" s="832">
        <v>0.97387322133694709</v>
      </c>
      <c r="J51" s="832">
        <v>126</v>
      </c>
      <c r="K51" s="849">
        <v>1685</v>
      </c>
      <c r="L51" s="849">
        <v>213995</v>
      </c>
      <c r="M51" s="832">
        <v>1</v>
      </c>
      <c r="N51" s="832">
        <v>127</v>
      </c>
      <c r="O51" s="849">
        <v>1701</v>
      </c>
      <c r="P51" s="849">
        <v>214326</v>
      </c>
      <c r="Q51" s="837">
        <v>1.0015467651113343</v>
      </c>
      <c r="R51" s="850">
        <v>126</v>
      </c>
    </row>
    <row r="52" spans="1:18" ht="14.4" customHeight="1" x14ac:dyDescent="0.3">
      <c r="A52" s="831" t="s">
        <v>3031</v>
      </c>
      <c r="B52" s="832" t="s">
        <v>3032</v>
      </c>
      <c r="C52" s="832" t="s">
        <v>602</v>
      </c>
      <c r="D52" s="832" t="s">
        <v>3079</v>
      </c>
      <c r="E52" s="832" t="s">
        <v>3107</v>
      </c>
      <c r="F52" s="832" t="s">
        <v>3108</v>
      </c>
      <c r="G52" s="849">
        <v>875</v>
      </c>
      <c r="H52" s="849">
        <v>79625</v>
      </c>
      <c r="I52" s="832">
        <v>1.2860165385360811</v>
      </c>
      <c r="J52" s="832">
        <v>91</v>
      </c>
      <c r="K52" s="849">
        <v>673</v>
      </c>
      <c r="L52" s="849">
        <v>61916</v>
      </c>
      <c r="M52" s="832">
        <v>1</v>
      </c>
      <c r="N52" s="832">
        <v>92</v>
      </c>
      <c r="O52" s="849">
        <v>676</v>
      </c>
      <c r="P52" s="849">
        <v>62868</v>
      </c>
      <c r="Q52" s="837">
        <v>1.0153756702629368</v>
      </c>
      <c r="R52" s="850">
        <v>93</v>
      </c>
    </row>
    <row r="53" spans="1:18" ht="14.4" customHeight="1" x14ac:dyDescent="0.3">
      <c r="A53" s="831" t="s">
        <v>3031</v>
      </c>
      <c r="B53" s="832" t="s">
        <v>3032</v>
      </c>
      <c r="C53" s="832" t="s">
        <v>602</v>
      </c>
      <c r="D53" s="832" t="s">
        <v>3079</v>
      </c>
      <c r="E53" s="832" t="s">
        <v>3109</v>
      </c>
      <c r="F53" s="832" t="s">
        <v>3110</v>
      </c>
      <c r="G53" s="849">
        <v>16</v>
      </c>
      <c r="H53" s="849">
        <v>3344</v>
      </c>
      <c r="I53" s="832">
        <v>1.9904761904761905</v>
      </c>
      <c r="J53" s="832">
        <v>209</v>
      </c>
      <c r="K53" s="849">
        <v>8</v>
      </c>
      <c r="L53" s="849">
        <v>1680</v>
      </c>
      <c r="M53" s="832">
        <v>1</v>
      </c>
      <c r="N53" s="832">
        <v>210</v>
      </c>
      <c r="O53" s="849">
        <v>8</v>
      </c>
      <c r="P53" s="849">
        <v>1712</v>
      </c>
      <c r="Q53" s="837">
        <v>1.019047619047619</v>
      </c>
      <c r="R53" s="850">
        <v>214</v>
      </c>
    </row>
    <row r="54" spans="1:18" ht="14.4" customHeight="1" x14ac:dyDescent="0.3">
      <c r="A54" s="831" t="s">
        <v>3031</v>
      </c>
      <c r="B54" s="832" t="s">
        <v>3032</v>
      </c>
      <c r="C54" s="832" t="s">
        <v>602</v>
      </c>
      <c r="D54" s="832" t="s">
        <v>3079</v>
      </c>
      <c r="E54" s="832" t="s">
        <v>3111</v>
      </c>
      <c r="F54" s="832" t="s">
        <v>3112</v>
      </c>
      <c r="G54" s="849">
        <v>1</v>
      </c>
      <c r="H54" s="849">
        <v>201</v>
      </c>
      <c r="I54" s="832"/>
      <c r="J54" s="832">
        <v>201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" customHeight="1" x14ac:dyDescent="0.3">
      <c r="A55" s="831" t="s">
        <v>3031</v>
      </c>
      <c r="B55" s="832" t="s">
        <v>3032</v>
      </c>
      <c r="C55" s="832" t="s">
        <v>602</v>
      </c>
      <c r="D55" s="832" t="s">
        <v>3079</v>
      </c>
      <c r="E55" s="832" t="s">
        <v>3113</v>
      </c>
      <c r="F55" s="832" t="s">
        <v>3114</v>
      </c>
      <c r="G55" s="849">
        <v>8</v>
      </c>
      <c r="H55" s="849">
        <v>2592</v>
      </c>
      <c r="I55" s="832"/>
      <c r="J55" s="832">
        <v>324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" customHeight="1" x14ac:dyDescent="0.3">
      <c r="A56" s="831" t="s">
        <v>3031</v>
      </c>
      <c r="B56" s="832" t="s">
        <v>3032</v>
      </c>
      <c r="C56" s="832" t="s">
        <v>602</v>
      </c>
      <c r="D56" s="832" t="s">
        <v>3079</v>
      </c>
      <c r="E56" s="832" t="s">
        <v>3115</v>
      </c>
      <c r="F56" s="832" t="s">
        <v>3116</v>
      </c>
      <c r="G56" s="849">
        <v>4745</v>
      </c>
      <c r="H56" s="849">
        <v>279955</v>
      </c>
      <c r="I56" s="832">
        <v>1.3285639711465451</v>
      </c>
      <c r="J56" s="832">
        <v>59</v>
      </c>
      <c r="K56" s="849">
        <v>3512</v>
      </c>
      <c r="L56" s="849">
        <v>210720</v>
      </c>
      <c r="M56" s="832">
        <v>1</v>
      </c>
      <c r="N56" s="832">
        <v>60</v>
      </c>
      <c r="O56" s="849">
        <v>4083</v>
      </c>
      <c r="P56" s="849">
        <v>244980</v>
      </c>
      <c r="Q56" s="837">
        <v>1.1625854214123006</v>
      </c>
      <c r="R56" s="850">
        <v>60</v>
      </c>
    </row>
    <row r="57" spans="1:18" ht="14.4" customHeight="1" x14ac:dyDescent="0.3">
      <c r="A57" s="831" t="s">
        <v>3031</v>
      </c>
      <c r="B57" s="832" t="s">
        <v>3032</v>
      </c>
      <c r="C57" s="832" t="s">
        <v>602</v>
      </c>
      <c r="D57" s="832" t="s">
        <v>3079</v>
      </c>
      <c r="E57" s="832" t="s">
        <v>3117</v>
      </c>
      <c r="F57" s="832" t="s">
        <v>3118</v>
      </c>
      <c r="G57" s="849">
        <v>1</v>
      </c>
      <c r="H57" s="849">
        <v>253</v>
      </c>
      <c r="I57" s="832"/>
      <c r="J57" s="832">
        <v>253</v>
      </c>
      <c r="K57" s="849"/>
      <c r="L57" s="849"/>
      <c r="M57" s="832"/>
      <c r="N57" s="832"/>
      <c r="O57" s="849">
        <v>1</v>
      </c>
      <c r="P57" s="849">
        <v>251</v>
      </c>
      <c r="Q57" s="837"/>
      <c r="R57" s="850">
        <v>251</v>
      </c>
    </row>
    <row r="58" spans="1:18" ht="14.4" customHeight="1" x14ac:dyDescent="0.3">
      <c r="A58" s="831" t="s">
        <v>3031</v>
      </c>
      <c r="B58" s="832" t="s">
        <v>3032</v>
      </c>
      <c r="C58" s="832" t="s">
        <v>602</v>
      </c>
      <c r="D58" s="832" t="s">
        <v>3079</v>
      </c>
      <c r="E58" s="832" t="s">
        <v>3119</v>
      </c>
      <c r="F58" s="832" t="s">
        <v>3120</v>
      </c>
      <c r="G58" s="849">
        <v>6</v>
      </c>
      <c r="H58" s="849">
        <v>240</v>
      </c>
      <c r="I58" s="832">
        <v>2</v>
      </c>
      <c r="J58" s="832">
        <v>40</v>
      </c>
      <c r="K58" s="849">
        <v>3</v>
      </c>
      <c r="L58" s="849">
        <v>120</v>
      </c>
      <c r="M58" s="832">
        <v>1</v>
      </c>
      <c r="N58" s="832">
        <v>40</v>
      </c>
      <c r="O58" s="849">
        <v>1</v>
      </c>
      <c r="P58" s="849">
        <v>41</v>
      </c>
      <c r="Q58" s="837">
        <v>0.34166666666666667</v>
      </c>
      <c r="R58" s="850">
        <v>41</v>
      </c>
    </row>
    <row r="59" spans="1:18" ht="14.4" customHeight="1" x14ac:dyDescent="0.3">
      <c r="A59" s="831" t="s">
        <v>3031</v>
      </c>
      <c r="B59" s="832" t="s">
        <v>3032</v>
      </c>
      <c r="C59" s="832" t="s">
        <v>602</v>
      </c>
      <c r="D59" s="832" t="s">
        <v>3079</v>
      </c>
      <c r="E59" s="832" t="s">
        <v>3121</v>
      </c>
      <c r="F59" s="832" t="s">
        <v>3122</v>
      </c>
      <c r="G59" s="849"/>
      <c r="H59" s="849"/>
      <c r="I59" s="832"/>
      <c r="J59" s="832"/>
      <c r="K59" s="849">
        <v>52</v>
      </c>
      <c r="L59" s="849">
        <v>22516</v>
      </c>
      <c r="M59" s="832">
        <v>1</v>
      </c>
      <c r="N59" s="832">
        <v>433</v>
      </c>
      <c r="O59" s="849">
        <v>85</v>
      </c>
      <c r="P59" s="849">
        <v>37230</v>
      </c>
      <c r="Q59" s="837">
        <v>1.6534908509504354</v>
      </c>
      <c r="R59" s="850">
        <v>438</v>
      </c>
    </row>
    <row r="60" spans="1:18" ht="14.4" customHeight="1" x14ac:dyDescent="0.3">
      <c r="A60" s="831" t="s">
        <v>3031</v>
      </c>
      <c r="B60" s="832" t="s">
        <v>3032</v>
      </c>
      <c r="C60" s="832" t="s">
        <v>602</v>
      </c>
      <c r="D60" s="832" t="s">
        <v>3079</v>
      </c>
      <c r="E60" s="832" t="s">
        <v>3123</v>
      </c>
      <c r="F60" s="832" t="s">
        <v>3124</v>
      </c>
      <c r="G60" s="849">
        <v>2540</v>
      </c>
      <c r="H60" s="849">
        <v>977900</v>
      </c>
      <c r="I60" s="832">
        <v>1.2040968104178569</v>
      </c>
      <c r="J60" s="832">
        <v>385</v>
      </c>
      <c r="K60" s="849">
        <v>2104</v>
      </c>
      <c r="L60" s="849">
        <v>812144</v>
      </c>
      <c r="M60" s="832">
        <v>1</v>
      </c>
      <c r="N60" s="832">
        <v>386</v>
      </c>
      <c r="O60" s="849">
        <v>2379</v>
      </c>
      <c r="P60" s="849">
        <v>920673</v>
      </c>
      <c r="Q60" s="837">
        <v>1.1336327055300537</v>
      </c>
      <c r="R60" s="850">
        <v>387</v>
      </c>
    </row>
    <row r="61" spans="1:18" ht="14.4" customHeight="1" x14ac:dyDescent="0.3">
      <c r="A61" s="831" t="s">
        <v>3031</v>
      </c>
      <c r="B61" s="832" t="s">
        <v>3032</v>
      </c>
      <c r="C61" s="832" t="s">
        <v>602</v>
      </c>
      <c r="D61" s="832" t="s">
        <v>3079</v>
      </c>
      <c r="E61" s="832" t="s">
        <v>3125</v>
      </c>
      <c r="F61" s="832" t="s">
        <v>3126</v>
      </c>
      <c r="G61" s="849">
        <v>2262</v>
      </c>
      <c r="H61" s="849">
        <v>882180</v>
      </c>
      <c r="I61" s="832">
        <v>1.0552922515245982</v>
      </c>
      <c r="J61" s="832">
        <v>390</v>
      </c>
      <c r="K61" s="849">
        <v>2138</v>
      </c>
      <c r="L61" s="849">
        <v>835958</v>
      </c>
      <c r="M61" s="832">
        <v>1</v>
      </c>
      <c r="N61" s="832">
        <v>391</v>
      </c>
      <c r="O61" s="849">
        <v>2431</v>
      </c>
      <c r="P61" s="849">
        <v>952952</v>
      </c>
      <c r="Q61" s="837">
        <v>1.1399520071582543</v>
      </c>
      <c r="R61" s="850">
        <v>392</v>
      </c>
    </row>
    <row r="62" spans="1:18" ht="14.4" customHeight="1" x14ac:dyDescent="0.3">
      <c r="A62" s="831" t="s">
        <v>3031</v>
      </c>
      <c r="B62" s="832" t="s">
        <v>3032</v>
      </c>
      <c r="C62" s="832" t="s">
        <v>602</v>
      </c>
      <c r="D62" s="832" t="s">
        <v>3079</v>
      </c>
      <c r="E62" s="832" t="s">
        <v>3127</v>
      </c>
      <c r="F62" s="832" t="s">
        <v>3128</v>
      </c>
      <c r="G62" s="849">
        <v>128</v>
      </c>
      <c r="H62" s="849">
        <v>8064</v>
      </c>
      <c r="I62" s="832">
        <v>0.72727272727272729</v>
      </c>
      <c r="J62" s="832">
        <v>63</v>
      </c>
      <c r="K62" s="849">
        <v>176</v>
      </c>
      <c r="L62" s="849">
        <v>11088</v>
      </c>
      <c r="M62" s="832">
        <v>1</v>
      </c>
      <c r="N62" s="832">
        <v>63</v>
      </c>
      <c r="O62" s="849">
        <v>220</v>
      </c>
      <c r="P62" s="849">
        <v>14080</v>
      </c>
      <c r="Q62" s="837">
        <v>1.2698412698412698</v>
      </c>
      <c r="R62" s="850">
        <v>64</v>
      </c>
    </row>
    <row r="63" spans="1:18" ht="14.4" customHeight="1" x14ac:dyDescent="0.3">
      <c r="A63" s="831" t="s">
        <v>3031</v>
      </c>
      <c r="B63" s="832" t="s">
        <v>3032</v>
      </c>
      <c r="C63" s="832" t="s">
        <v>602</v>
      </c>
      <c r="D63" s="832" t="s">
        <v>3079</v>
      </c>
      <c r="E63" s="832" t="s">
        <v>3129</v>
      </c>
      <c r="F63" s="832" t="s">
        <v>3130</v>
      </c>
      <c r="G63" s="849">
        <v>5</v>
      </c>
      <c r="H63" s="849">
        <v>1235</v>
      </c>
      <c r="I63" s="832">
        <v>0.99596774193548387</v>
      </c>
      <c r="J63" s="832">
        <v>247</v>
      </c>
      <c r="K63" s="849">
        <v>5</v>
      </c>
      <c r="L63" s="849">
        <v>1240</v>
      </c>
      <c r="M63" s="832">
        <v>1</v>
      </c>
      <c r="N63" s="832">
        <v>248</v>
      </c>
      <c r="O63" s="849">
        <v>8</v>
      </c>
      <c r="P63" s="849">
        <v>2000</v>
      </c>
      <c r="Q63" s="837">
        <v>1.6129032258064515</v>
      </c>
      <c r="R63" s="850">
        <v>250</v>
      </c>
    </row>
    <row r="64" spans="1:18" ht="14.4" customHeight="1" x14ac:dyDescent="0.3">
      <c r="A64" s="831" t="s">
        <v>3031</v>
      </c>
      <c r="B64" s="832" t="s">
        <v>3032</v>
      </c>
      <c r="C64" s="832" t="s">
        <v>602</v>
      </c>
      <c r="D64" s="832" t="s">
        <v>3079</v>
      </c>
      <c r="E64" s="832" t="s">
        <v>3131</v>
      </c>
      <c r="F64" s="832" t="s">
        <v>3132</v>
      </c>
      <c r="G64" s="849">
        <v>510</v>
      </c>
      <c r="H64" s="849">
        <v>78030</v>
      </c>
      <c r="I64" s="832">
        <v>1.5035261474430615</v>
      </c>
      <c r="J64" s="832">
        <v>153</v>
      </c>
      <c r="K64" s="849">
        <v>337</v>
      </c>
      <c r="L64" s="849">
        <v>51898</v>
      </c>
      <c r="M64" s="832">
        <v>1</v>
      </c>
      <c r="N64" s="832">
        <v>154</v>
      </c>
      <c r="O64" s="849">
        <v>373</v>
      </c>
      <c r="P64" s="849">
        <v>57442</v>
      </c>
      <c r="Q64" s="837">
        <v>1.1068249258160237</v>
      </c>
      <c r="R64" s="850">
        <v>154</v>
      </c>
    </row>
    <row r="65" spans="1:18" ht="14.4" customHeight="1" x14ac:dyDescent="0.3">
      <c r="A65" s="831" t="s">
        <v>3031</v>
      </c>
      <c r="B65" s="832" t="s">
        <v>3032</v>
      </c>
      <c r="C65" s="832" t="s">
        <v>602</v>
      </c>
      <c r="D65" s="832" t="s">
        <v>3079</v>
      </c>
      <c r="E65" s="832" t="s">
        <v>3133</v>
      </c>
      <c r="F65" s="832" t="s">
        <v>3134</v>
      </c>
      <c r="G65" s="849">
        <v>5</v>
      </c>
      <c r="H65" s="849">
        <v>420</v>
      </c>
      <c r="I65" s="832">
        <v>4.9411764705882355</v>
      </c>
      <c r="J65" s="832">
        <v>84</v>
      </c>
      <c r="K65" s="849">
        <v>1</v>
      </c>
      <c r="L65" s="849">
        <v>85</v>
      </c>
      <c r="M65" s="832">
        <v>1</v>
      </c>
      <c r="N65" s="832">
        <v>85</v>
      </c>
      <c r="O65" s="849">
        <v>2</v>
      </c>
      <c r="P65" s="849">
        <v>170</v>
      </c>
      <c r="Q65" s="837">
        <v>2</v>
      </c>
      <c r="R65" s="850">
        <v>85</v>
      </c>
    </row>
    <row r="66" spans="1:18" ht="14.4" customHeight="1" x14ac:dyDescent="0.3">
      <c r="A66" s="831" t="s">
        <v>3031</v>
      </c>
      <c r="B66" s="832" t="s">
        <v>3032</v>
      </c>
      <c r="C66" s="832" t="s">
        <v>602</v>
      </c>
      <c r="D66" s="832" t="s">
        <v>3079</v>
      </c>
      <c r="E66" s="832" t="s">
        <v>3135</v>
      </c>
      <c r="F66" s="832" t="s">
        <v>3136</v>
      </c>
      <c r="G66" s="849">
        <v>51</v>
      </c>
      <c r="H66" s="849">
        <v>7038</v>
      </c>
      <c r="I66" s="832">
        <v>0.69360402089287476</v>
      </c>
      <c r="J66" s="832">
        <v>138</v>
      </c>
      <c r="K66" s="849">
        <v>73</v>
      </c>
      <c r="L66" s="849">
        <v>10147</v>
      </c>
      <c r="M66" s="832">
        <v>1</v>
      </c>
      <c r="N66" s="832">
        <v>139</v>
      </c>
      <c r="O66" s="849">
        <v>92</v>
      </c>
      <c r="P66" s="849">
        <v>12788</v>
      </c>
      <c r="Q66" s="837">
        <v>1.2602739726027397</v>
      </c>
      <c r="R66" s="850">
        <v>139</v>
      </c>
    </row>
    <row r="67" spans="1:18" ht="14.4" customHeight="1" x14ac:dyDescent="0.3">
      <c r="A67" s="831" t="s">
        <v>3031</v>
      </c>
      <c r="B67" s="832" t="s">
        <v>3032</v>
      </c>
      <c r="C67" s="832" t="s">
        <v>602</v>
      </c>
      <c r="D67" s="832" t="s">
        <v>3079</v>
      </c>
      <c r="E67" s="832" t="s">
        <v>3137</v>
      </c>
      <c r="F67" s="832" t="s">
        <v>3138</v>
      </c>
      <c r="G67" s="849">
        <v>6</v>
      </c>
      <c r="H67" s="849">
        <v>2508</v>
      </c>
      <c r="I67" s="832">
        <v>0.37410501193317425</v>
      </c>
      <c r="J67" s="832">
        <v>418</v>
      </c>
      <c r="K67" s="849">
        <v>16</v>
      </c>
      <c r="L67" s="849">
        <v>6704</v>
      </c>
      <c r="M67" s="832">
        <v>1</v>
      </c>
      <c r="N67" s="832">
        <v>419</v>
      </c>
      <c r="O67" s="849">
        <v>19</v>
      </c>
      <c r="P67" s="849">
        <v>8018</v>
      </c>
      <c r="Q67" s="837">
        <v>1.1960023866348448</v>
      </c>
      <c r="R67" s="850">
        <v>422</v>
      </c>
    </row>
    <row r="68" spans="1:18" ht="14.4" customHeight="1" x14ac:dyDescent="0.3">
      <c r="A68" s="831" t="s">
        <v>3031</v>
      </c>
      <c r="B68" s="832" t="s">
        <v>3032</v>
      </c>
      <c r="C68" s="832" t="s">
        <v>602</v>
      </c>
      <c r="D68" s="832" t="s">
        <v>3079</v>
      </c>
      <c r="E68" s="832" t="s">
        <v>3139</v>
      </c>
      <c r="F68" s="832" t="s">
        <v>3140</v>
      </c>
      <c r="G68" s="849">
        <v>9</v>
      </c>
      <c r="H68" s="849">
        <v>864</v>
      </c>
      <c r="I68" s="832">
        <v>1.2724594992636229</v>
      </c>
      <c r="J68" s="832">
        <v>96</v>
      </c>
      <c r="K68" s="849">
        <v>7</v>
      </c>
      <c r="L68" s="849">
        <v>679</v>
      </c>
      <c r="M68" s="832">
        <v>1</v>
      </c>
      <c r="N68" s="832">
        <v>97</v>
      </c>
      <c r="O68" s="849">
        <v>14</v>
      </c>
      <c r="P68" s="849">
        <v>1358</v>
      </c>
      <c r="Q68" s="837">
        <v>2</v>
      </c>
      <c r="R68" s="850">
        <v>97</v>
      </c>
    </row>
    <row r="69" spans="1:18" ht="14.4" customHeight="1" x14ac:dyDescent="0.3">
      <c r="A69" s="831" t="s">
        <v>3031</v>
      </c>
      <c r="B69" s="832" t="s">
        <v>3032</v>
      </c>
      <c r="C69" s="832" t="s">
        <v>602</v>
      </c>
      <c r="D69" s="832" t="s">
        <v>3079</v>
      </c>
      <c r="E69" s="832" t="s">
        <v>3141</v>
      </c>
      <c r="F69" s="832" t="s">
        <v>3142</v>
      </c>
      <c r="G69" s="849">
        <v>7</v>
      </c>
      <c r="H69" s="849">
        <v>1659</v>
      </c>
      <c r="I69" s="832">
        <v>1.7426470588235294</v>
      </c>
      <c r="J69" s="832">
        <v>237</v>
      </c>
      <c r="K69" s="849">
        <v>4</v>
      </c>
      <c r="L69" s="849">
        <v>952</v>
      </c>
      <c r="M69" s="832">
        <v>1</v>
      </c>
      <c r="N69" s="832">
        <v>238</v>
      </c>
      <c r="O69" s="849">
        <v>4</v>
      </c>
      <c r="P69" s="849">
        <v>952</v>
      </c>
      <c r="Q69" s="837">
        <v>1</v>
      </c>
      <c r="R69" s="850">
        <v>238</v>
      </c>
    </row>
    <row r="70" spans="1:18" ht="14.4" customHeight="1" x14ac:dyDescent="0.3">
      <c r="A70" s="831" t="s">
        <v>3031</v>
      </c>
      <c r="B70" s="832" t="s">
        <v>3032</v>
      </c>
      <c r="C70" s="832" t="s">
        <v>602</v>
      </c>
      <c r="D70" s="832" t="s">
        <v>3079</v>
      </c>
      <c r="E70" s="832" t="s">
        <v>3143</v>
      </c>
      <c r="F70" s="832" t="s">
        <v>3144</v>
      </c>
      <c r="G70" s="849">
        <v>4</v>
      </c>
      <c r="H70" s="849">
        <v>1996</v>
      </c>
      <c r="I70" s="832">
        <v>3.992</v>
      </c>
      <c r="J70" s="832">
        <v>499</v>
      </c>
      <c r="K70" s="849">
        <v>1</v>
      </c>
      <c r="L70" s="849">
        <v>500</v>
      </c>
      <c r="M70" s="832">
        <v>1</v>
      </c>
      <c r="N70" s="832">
        <v>500</v>
      </c>
      <c r="O70" s="849">
        <v>1</v>
      </c>
      <c r="P70" s="849">
        <v>505</v>
      </c>
      <c r="Q70" s="837">
        <v>1.01</v>
      </c>
      <c r="R70" s="850">
        <v>505</v>
      </c>
    </row>
    <row r="71" spans="1:18" ht="14.4" customHeight="1" x14ac:dyDescent="0.3">
      <c r="A71" s="831" t="s">
        <v>3031</v>
      </c>
      <c r="B71" s="832" t="s">
        <v>3032</v>
      </c>
      <c r="C71" s="832" t="s">
        <v>602</v>
      </c>
      <c r="D71" s="832" t="s">
        <v>3079</v>
      </c>
      <c r="E71" s="832" t="s">
        <v>3145</v>
      </c>
      <c r="F71" s="832" t="s">
        <v>3146</v>
      </c>
      <c r="G71" s="849"/>
      <c r="H71" s="849"/>
      <c r="I71" s="832"/>
      <c r="J71" s="832"/>
      <c r="K71" s="849"/>
      <c r="L71" s="849"/>
      <c r="M71" s="832"/>
      <c r="N71" s="832"/>
      <c r="O71" s="849">
        <v>1</v>
      </c>
      <c r="P71" s="849">
        <v>568</v>
      </c>
      <c r="Q71" s="837"/>
      <c r="R71" s="850">
        <v>568</v>
      </c>
    </row>
    <row r="72" spans="1:18" ht="14.4" customHeight="1" x14ac:dyDescent="0.3">
      <c r="A72" s="831" t="s">
        <v>3031</v>
      </c>
      <c r="B72" s="832" t="s">
        <v>3032</v>
      </c>
      <c r="C72" s="832" t="s">
        <v>602</v>
      </c>
      <c r="D72" s="832" t="s">
        <v>3079</v>
      </c>
      <c r="E72" s="832" t="s">
        <v>3147</v>
      </c>
      <c r="F72" s="832" t="s">
        <v>3148</v>
      </c>
      <c r="G72" s="849">
        <v>2</v>
      </c>
      <c r="H72" s="849">
        <v>326</v>
      </c>
      <c r="I72" s="832">
        <v>0.33130081300813008</v>
      </c>
      <c r="J72" s="832">
        <v>163</v>
      </c>
      <c r="K72" s="849">
        <v>6</v>
      </c>
      <c r="L72" s="849">
        <v>984</v>
      </c>
      <c r="M72" s="832">
        <v>1</v>
      </c>
      <c r="N72" s="832">
        <v>164</v>
      </c>
      <c r="O72" s="849">
        <v>7</v>
      </c>
      <c r="P72" s="849">
        <v>1148</v>
      </c>
      <c r="Q72" s="837">
        <v>1.1666666666666667</v>
      </c>
      <c r="R72" s="850">
        <v>164</v>
      </c>
    </row>
    <row r="73" spans="1:18" ht="14.4" customHeight="1" x14ac:dyDescent="0.3">
      <c r="A73" s="831" t="s">
        <v>3031</v>
      </c>
      <c r="B73" s="832" t="s">
        <v>3032</v>
      </c>
      <c r="C73" s="832" t="s">
        <v>602</v>
      </c>
      <c r="D73" s="832" t="s">
        <v>3079</v>
      </c>
      <c r="E73" s="832" t="s">
        <v>3149</v>
      </c>
      <c r="F73" s="832" t="s">
        <v>3150</v>
      </c>
      <c r="G73" s="849">
        <v>23</v>
      </c>
      <c r="H73" s="849">
        <v>7038</v>
      </c>
      <c r="I73" s="832">
        <v>1.273615635179153</v>
      </c>
      <c r="J73" s="832">
        <v>306</v>
      </c>
      <c r="K73" s="849">
        <v>18</v>
      </c>
      <c r="L73" s="849">
        <v>5526</v>
      </c>
      <c r="M73" s="832">
        <v>1</v>
      </c>
      <c r="N73" s="832">
        <v>307</v>
      </c>
      <c r="O73" s="849">
        <v>25</v>
      </c>
      <c r="P73" s="849">
        <v>7700</v>
      </c>
      <c r="Q73" s="837">
        <v>1.3934129569308722</v>
      </c>
      <c r="R73" s="850">
        <v>308</v>
      </c>
    </row>
    <row r="74" spans="1:18" ht="14.4" customHeight="1" x14ac:dyDescent="0.3">
      <c r="A74" s="831" t="s">
        <v>3031</v>
      </c>
      <c r="B74" s="832" t="s">
        <v>3032</v>
      </c>
      <c r="C74" s="832" t="s">
        <v>602</v>
      </c>
      <c r="D74" s="832" t="s">
        <v>3079</v>
      </c>
      <c r="E74" s="832" t="s">
        <v>3151</v>
      </c>
      <c r="F74" s="832" t="s">
        <v>3152</v>
      </c>
      <c r="G74" s="849"/>
      <c r="H74" s="849"/>
      <c r="I74" s="832"/>
      <c r="J74" s="832"/>
      <c r="K74" s="849">
        <v>2</v>
      </c>
      <c r="L74" s="849">
        <v>132</v>
      </c>
      <c r="M74" s="832">
        <v>1</v>
      </c>
      <c r="N74" s="832">
        <v>66</v>
      </c>
      <c r="O74" s="849">
        <v>6</v>
      </c>
      <c r="P74" s="849">
        <v>402</v>
      </c>
      <c r="Q74" s="837">
        <v>3.0454545454545454</v>
      </c>
      <c r="R74" s="850">
        <v>67</v>
      </c>
    </row>
    <row r="75" spans="1:18" ht="14.4" customHeight="1" x14ac:dyDescent="0.3">
      <c r="A75" s="831" t="s">
        <v>3031</v>
      </c>
      <c r="B75" s="832" t="s">
        <v>3032</v>
      </c>
      <c r="C75" s="832" t="s">
        <v>602</v>
      </c>
      <c r="D75" s="832" t="s">
        <v>3079</v>
      </c>
      <c r="E75" s="832" t="s">
        <v>3153</v>
      </c>
      <c r="F75" s="832" t="s">
        <v>3154</v>
      </c>
      <c r="G75" s="849"/>
      <c r="H75" s="849"/>
      <c r="I75" s="832"/>
      <c r="J75" s="832"/>
      <c r="K75" s="849">
        <v>1</v>
      </c>
      <c r="L75" s="849">
        <v>206</v>
      </c>
      <c r="M75" s="832">
        <v>1</v>
      </c>
      <c r="N75" s="832">
        <v>206</v>
      </c>
      <c r="O75" s="849"/>
      <c r="P75" s="849"/>
      <c r="Q75" s="837"/>
      <c r="R75" s="850"/>
    </row>
    <row r="76" spans="1:18" ht="14.4" customHeight="1" x14ac:dyDescent="0.3">
      <c r="A76" s="831" t="s">
        <v>3031</v>
      </c>
      <c r="B76" s="832" t="s">
        <v>3032</v>
      </c>
      <c r="C76" s="832" t="s">
        <v>602</v>
      </c>
      <c r="D76" s="832" t="s">
        <v>3079</v>
      </c>
      <c r="E76" s="832" t="s">
        <v>3155</v>
      </c>
      <c r="F76" s="832" t="s">
        <v>3156</v>
      </c>
      <c r="G76" s="849">
        <v>21</v>
      </c>
      <c r="H76" s="849">
        <v>903</v>
      </c>
      <c r="I76" s="832">
        <v>0.91304347826086951</v>
      </c>
      <c r="J76" s="832">
        <v>43</v>
      </c>
      <c r="K76" s="849">
        <v>23</v>
      </c>
      <c r="L76" s="849">
        <v>989</v>
      </c>
      <c r="M76" s="832">
        <v>1</v>
      </c>
      <c r="N76" s="832">
        <v>43</v>
      </c>
      <c r="O76" s="849">
        <v>45</v>
      </c>
      <c r="P76" s="849">
        <v>1980</v>
      </c>
      <c r="Q76" s="837">
        <v>2.0020222446916076</v>
      </c>
      <c r="R76" s="850">
        <v>44</v>
      </c>
    </row>
    <row r="77" spans="1:18" ht="14.4" customHeight="1" x14ac:dyDescent="0.3">
      <c r="A77" s="831" t="s">
        <v>3031</v>
      </c>
      <c r="B77" s="832" t="s">
        <v>3032</v>
      </c>
      <c r="C77" s="832" t="s">
        <v>602</v>
      </c>
      <c r="D77" s="832" t="s">
        <v>3079</v>
      </c>
      <c r="E77" s="832" t="s">
        <v>3157</v>
      </c>
      <c r="F77" s="832" t="s">
        <v>3158</v>
      </c>
      <c r="G77" s="849">
        <v>24</v>
      </c>
      <c r="H77" s="849">
        <v>1392</v>
      </c>
      <c r="I77" s="832">
        <v>0.62087421944692234</v>
      </c>
      <c r="J77" s="832">
        <v>58</v>
      </c>
      <c r="K77" s="849">
        <v>38</v>
      </c>
      <c r="L77" s="849">
        <v>2242</v>
      </c>
      <c r="M77" s="832">
        <v>1</v>
      </c>
      <c r="N77" s="832">
        <v>59</v>
      </c>
      <c r="O77" s="849">
        <v>20</v>
      </c>
      <c r="P77" s="849">
        <v>1180</v>
      </c>
      <c r="Q77" s="837">
        <v>0.52631578947368418</v>
      </c>
      <c r="R77" s="850">
        <v>59</v>
      </c>
    </row>
    <row r="78" spans="1:18" ht="14.4" customHeight="1" x14ac:dyDescent="0.3">
      <c r="A78" s="831" t="s">
        <v>3031</v>
      </c>
      <c r="B78" s="832" t="s">
        <v>3032</v>
      </c>
      <c r="C78" s="832" t="s">
        <v>602</v>
      </c>
      <c r="D78" s="832" t="s">
        <v>3079</v>
      </c>
      <c r="E78" s="832" t="s">
        <v>3159</v>
      </c>
      <c r="F78" s="832" t="s">
        <v>3160</v>
      </c>
      <c r="G78" s="849">
        <v>2</v>
      </c>
      <c r="H78" s="849">
        <v>502</v>
      </c>
      <c r="I78" s="832">
        <v>0.99603174603174605</v>
      </c>
      <c r="J78" s="832">
        <v>251</v>
      </c>
      <c r="K78" s="849">
        <v>2</v>
      </c>
      <c r="L78" s="849">
        <v>504</v>
      </c>
      <c r="M78" s="832">
        <v>1</v>
      </c>
      <c r="N78" s="832">
        <v>252</v>
      </c>
      <c r="O78" s="849">
        <v>3</v>
      </c>
      <c r="P78" s="849">
        <v>762</v>
      </c>
      <c r="Q78" s="837">
        <v>1.5119047619047619</v>
      </c>
      <c r="R78" s="850">
        <v>254</v>
      </c>
    </row>
    <row r="79" spans="1:18" ht="14.4" customHeight="1" x14ac:dyDescent="0.3">
      <c r="A79" s="831" t="s">
        <v>3031</v>
      </c>
      <c r="B79" s="832" t="s">
        <v>3032</v>
      </c>
      <c r="C79" s="832" t="s">
        <v>602</v>
      </c>
      <c r="D79" s="832" t="s">
        <v>3079</v>
      </c>
      <c r="E79" s="832" t="s">
        <v>3161</v>
      </c>
      <c r="F79" s="832" t="s">
        <v>3162</v>
      </c>
      <c r="G79" s="849"/>
      <c r="H79" s="849"/>
      <c r="I79" s="832"/>
      <c r="J79" s="832"/>
      <c r="K79" s="849"/>
      <c r="L79" s="849"/>
      <c r="M79" s="832"/>
      <c r="N79" s="832"/>
      <c r="O79" s="849">
        <v>1</v>
      </c>
      <c r="P79" s="849">
        <v>126</v>
      </c>
      <c r="Q79" s="837"/>
      <c r="R79" s="850">
        <v>126</v>
      </c>
    </row>
    <row r="80" spans="1:18" ht="14.4" customHeight="1" x14ac:dyDescent="0.3">
      <c r="A80" s="831" t="s">
        <v>3031</v>
      </c>
      <c r="B80" s="832" t="s">
        <v>3032</v>
      </c>
      <c r="C80" s="832" t="s">
        <v>602</v>
      </c>
      <c r="D80" s="832" t="s">
        <v>3079</v>
      </c>
      <c r="E80" s="832" t="s">
        <v>3163</v>
      </c>
      <c r="F80" s="832" t="s">
        <v>3164</v>
      </c>
      <c r="G80" s="849"/>
      <c r="H80" s="849"/>
      <c r="I80" s="832"/>
      <c r="J80" s="832"/>
      <c r="K80" s="849">
        <v>3</v>
      </c>
      <c r="L80" s="849">
        <v>0</v>
      </c>
      <c r="M80" s="832"/>
      <c r="N80" s="832">
        <v>0</v>
      </c>
      <c r="O80" s="849">
        <v>1</v>
      </c>
      <c r="P80" s="849">
        <v>0</v>
      </c>
      <c r="Q80" s="837"/>
      <c r="R80" s="850">
        <v>0</v>
      </c>
    </row>
    <row r="81" spans="1:18" ht="14.4" customHeight="1" x14ac:dyDescent="0.3">
      <c r="A81" s="831" t="s">
        <v>3031</v>
      </c>
      <c r="B81" s="832" t="s">
        <v>3032</v>
      </c>
      <c r="C81" s="832" t="s">
        <v>602</v>
      </c>
      <c r="D81" s="832" t="s">
        <v>3079</v>
      </c>
      <c r="E81" s="832" t="s">
        <v>3165</v>
      </c>
      <c r="F81" s="832" t="s">
        <v>3166</v>
      </c>
      <c r="G81" s="849">
        <v>1</v>
      </c>
      <c r="H81" s="849">
        <v>156</v>
      </c>
      <c r="I81" s="832">
        <v>0.33333333333333331</v>
      </c>
      <c r="J81" s="832">
        <v>156</v>
      </c>
      <c r="K81" s="849">
        <v>3</v>
      </c>
      <c r="L81" s="849">
        <v>468</v>
      </c>
      <c r="M81" s="832">
        <v>1</v>
      </c>
      <c r="N81" s="832">
        <v>156</v>
      </c>
      <c r="O81" s="849">
        <v>1</v>
      </c>
      <c r="P81" s="849">
        <v>158</v>
      </c>
      <c r="Q81" s="837">
        <v>0.33760683760683763</v>
      </c>
      <c r="R81" s="850">
        <v>158</v>
      </c>
    </row>
    <row r="82" spans="1:18" ht="14.4" customHeight="1" x14ac:dyDescent="0.3">
      <c r="A82" s="831" t="s">
        <v>3031</v>
      </c>
      <c r="B82" s="832" t="s">
        <v>3032</v>
      </c>
      <c r="C82" s="832" t="s">
        <v>602</v>
      </c>
      <c r="D82" s="832" t="s">
        <v>3079</v>
      </c>
      <c r="E82" s="832" t="s">
        <v>3167</v>
      </c>
      <c r="F82" s="832" t="s">
        <v>3168</v>
      </c>
      <c r="G82" s="849"/>
      <c r="H82" s="849"/>
      <c r="I82" s="832"/>
      <c r="J82" s="832"/>
      <c r="K82" s="849">
        <v>1</v>
      </c>
      <c r="L82" s="849">
        <v>93</v>
      </c>
      <c r="M82" s="832">
        <v>1</v>
      </c>
      <c r="N82" s="832">
        <v>93</v>
      </c>
      <c r="O82" s="849">
        <v>4</v>
      </c>
      <c r="P82" s="849">
        <v>372</v>
      </c>
      <c r="Q82" s="837">
        <v>4</v>
      </c>
      <c r="R82" s="850">
        <v>93</v>
      </c>
    </row>
    <row r="83" spans="1:18" ht="14.4" customHeight="1" x14ac:dyDescent="0.3">
      <c r="A83" s="831" t="s">
        <v>3031</v>
      </c>
      <c r="B83" s="832" t="s">
        <v>3032</v>
      </c>
      <c r="C83" s="832" t="s">
        <v>602</v>
      </c>
      <c r="D83" s="832" t="s">
        <v>3079</v>
      </c>
      <c r="E83" s="832" t="s">
        <v>3169</v>
      </c>
      <c r="F83" s="832" t="s">
        <v>3170</v>
      </c>
      <c r="G83" s="849">
        <v>4398</v>
      </c>
      <c r="H83" s="849">
        <v>146598.61000000007</v>
      </c>
      <c r="I83" s="832">
        <v>1.0280506201216653</v>
      </c>
      <c r="J83" s="832">
        <v>33.333017280582098</v>
      </c>
      <c r="K83" s="849">
        <v>4278</v>
      </c>
      <c r="L83" s="849">
        <v>142598.63000000018</v>
      </c>
      <c r="M83" s="832">
        <v>1</v>
      </c>
      <c r="N83" s="832">
        <v>33.333013090229123</v>
      </c>
      <c r="O83" s="849">
        <v>4728</v>
      </c>
      <c r="P83" s="849">
        <v>157598.33999999947</v>
      </c>
      <c r="Q83" s="837">
        <v>1.1051883177278721</v>
      </c>
      <c r="R83" s="850">
        <v>33.332982233502428</v>
      </c>
    </row>
    <row r="84" spans="1:18" ht="14.4" customHeight="1" x14ac:dyDescent="0.3">
      <c r="A84" s="831" t="s">
        <v>3031</v>
      </c>
      <c r="B84" s="832" t="s">
        <v>3032</v>
      </c>
      <c r="C84" s="832" t="s">
        <v>602</v>
      </c>
      <c r="D84" s="832" t="s">
        <v>3079</v>
      </c>
      <c r="E84" s="832" t="s">
        <v>3171</v>
      </c>
      <c r="F84" s="832" t="s">
        <v>3172</v>
      </c>
      <c r="G84" s="849">
        <v>1287</v>
      </c>
      <c r="H84" s="849">
        <v>149292</v>
      </c>
      <c r="I84" s="832">
        <v>0.97722095671981779</v>
      </c>
      <c r="J84" s="832">
        <v>116</v>
      </c>
      <c r="K84" s="849">
        <v>1317</v>
      </c>
      <c r="L84" s="849">
        <v>152772</v>
      </c>
      <c r="M84" s="832">
        <v>1</v>
      </c>
      <c r="N84" s="832">
        <v>116</v>
      </c>
      <c r="O84" s="849">
        <v>1368</v>
      </c>
      <c r="P84" s="849">
        <v>158688</v>
      </c>
      <c r="Q84" s="837">
        <v>1.0387243735763099</v>
      </c>
      <c r="R84" s="850">
        <v>116</v>
      </c>
    </row>
    <row r="85" spans="1:18" ht="14.4" customHeight="1" x14ac:dyDescent="0.3">
      <c r="A85" s="831" t="s">
        <v>3031</v>
      </c>
      <c r="B85" s="832" t="s">
        <v>3032</v>
      </c>
      <c r="C85" s="832" t="s">
        <v>602</v>
      </c>
      <c r="D85" s="832" t="s">
        <v>3079</v>
      </c>
      <c r="E85" s="832" t="s">
        <v>3173</v>
      </c>
      <c r="F85" s="832" t="s">
        <v>3174</v>
      </c>
      <c r="G85" s="849">
        <v>15</v>
      </c>
      <c r="H85" s="849">
        <v>555</v>
      </c>
      <c r="I85" s="832">
        <v>0.57692307692307687</v>
      </c>
      <c r="J85" s="832">
        <v>37</v>
      </c>
      <c r="K85" s="849">
        <v>26</v>
      </c>
      <c r="L85" s="849">
        <v>962</v>
      </c>
      <c r="M85" s="832">
        <v>1</v>
      </c>
      <c r="N85" s="832">
        <v>37</v>
      </c>
      <c r="O85" s="849">
        <v>30</v>
      </c>
      <c r="P85" s="849">
        <v>1140</v>
      </c>
      <c r="Q85" s="837">
        <v>1.185031185031185</v>
      </c>
      <c r="R85" s="850">
        <v>38</v>
      </c>
    </row>
    <row r="86" spans="1:18" ht="14.4" customHeight="1" x14ac:dyDescent="0.3">
      <c r="A86" s="831" t="s">
        <v>3031</v>
      </c>
      <c r="B86" s="832" t="s">
        <v>3032</v>
      </c>
      <c r="C86" s="832" t="s">
        <v>602</v>
      </c>
      <c r="D86" s="832" t="s">
        <v>3079</v>
      </c>
      <c r="E86" s="832" t="s">
        <v>3175</v>
      </c>
      <c r="F86" s="832" t="s">
        <v>3176</v>
      </c>
      <c r="G86" s="849">
        <v>1</v>
      </c>
      <c r="H86" s="849">
        <v>58</v>
      </c>
      <c r="I86" s="832"/>
      <c r="J86" s="832">
        <v>58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3031</v>
      </c>
      <c r="B87" s="832" t="s">
        <v>3032</v>
      </c>
      <c r="C87" s="832" t="s">
        <v>602</v>
      </c>
      <c r="D87" s="832" t="s">
        <v>3079</v>
      </c>
      <c r="E87" s="832" t="s">
        <v>3177</v>
      </c>
      <c r="F87" s="832" t="s">
        <v>3178</v>
      </c>
      <c r="G87" s="849">
        <v>12</v>
      </c>
      <c r="H87" s="849">
        <v>1032</v>
      </c>
      <c r="I87" s="832">
        <v>0.63157894736842102</v>
      </c>
      <c r="J87" s="832">
        <v>86</v>
      </c>
      <c r="K87" s="849">
        <v>19</v>
      </c>
      <c r="L87" s="849">
        <v>1634</v>
      </c>
      <c r="M87" s="832">
        <v>1</v>
      </c>
      <c r="N87" s="832">
        <v>86</v>
      </c>
      <c r="O87" s="849">
        <v>19</v>
      </c>
      <c r="P87" s="849">
        <v>1653</v>
      </c>
      <c r="Q87" s="837">
        <v>1.0116279069767442</v>
      </c>
      <c r="R87" s="850">
        <v>87</v>
      </c>
    </row>
    <row r="88" spans="1:18" ht="14.4" customHeight="1" x14ac:dyDescent="0.3">
      <c r="A88" s="831" t="s">
        <v>3031</v>
      </c>
      <c r="B88" s="832" t="s">
        <v>3032</v>
      </c>
      <c r="C88" s="832" t="s">
        <v>602</v>
      </c>
      <c r="D88" s="832" t="s">
        <v>3079</v>
      </c>
      <c r="E88" s="832" t="s">
        <v>3179</v>
      </c>
      <c r="F88" s="832" t="s">
        <v>3180</v>
      </c>
      <c r="G88" s="849">
        <v>89</v>
      </c>
      <c r="H88" s="849">
        <v>2848</v>
      </c>
      <c r="I88" s="832">
        <v>0.76068376068376065</v>
      </c>
      <c r="J88" s="832">
        <v>32</v>
      </c>
      <c r="K88" s="849">
        <v>117</v>
      </c>
      <c r="L88" s="849">
        <v>3744</v>
      </c>
      <c r="M88" s="832">
        <v>1</v>
      </c>
      <c r="N88" s="832">
        <v>32</v>
      </c>
      <c r="O88" s="849">
        <v>97</v>
      </c>
      <c r="P88" s="849">
        <v>3201</v>
      </c>
      <c r="Q88" s="837">
        <v>0.85496794871794868</v>
      </c>
      <c r="R88" s="850">
        <v>33</v>
      </c>
    </row>
    <row r="89" spans="1:18" ht="14.4" customHeight="1" x14ac:dyDescent="0.3">
      <c r="A89" s="831" t="s">
        <v>3031</v>
      </c>
      <c r="B89" s="832" t="s">
        <v>3032</v>
      </c>
      <c r="C89" s="832" t="s">
        <v>602</v>
      </c>
      <c r="D89" s="832" t="s">
        <v>3079</v>
      </c>
      <c r="E89" s="832" t="s">
        <v>3181</v>
      </c>
      <c r="F89" s="832" t="s">
        <v>3182</v>
      </c>
      <c r="G89" s="849">
        <v>2268</v>
      </c>
      <c r="H89" s="849">
        <v>0</v>
      </c>
      <c r="I89" s="832"/>
      <c r="J89" s="832">
        <v>0</v>
      </c>
      <c r="K89" s="849">
        <v>2182</v>
      </c>
      <c r="L89" s="849">
        <v>0</v>
      </c>
      <c r="M89" s="832"/>
      <c r="N89" s="832">
        <v>0</v>
      </c>
      <c r="O89" s="849">
        <v>2336</v>
      </c>
      <c r="P89" s="849">
        <v>0</v>
      </c>
      <c r="Q89" s="837"/>
      <c r="R89" s="850">
        <v>0</v>
      </c>
    </row>
    <row r="90" spans="1:18" ht="14.4" customHeight="1" x14ac:dyDescent="0.3">
      <c r="A90" s="831" t="s">
        <v>3031</v>
      </c>
      <c r="B90" s="832" t="s">
        <v>3032</v>
      </c>
      <c r="C90" s="832" t="s">
        <v>602</v>
      </c>
      <c r="D90" s="832" t="s">
        <v>3079</v>
      </c>
      <c r="E90" s="832" t="s">
        <v>3183</v>
      </c>
      <c r="F90" s="832" t="s">
        <v>3184</v>
      </c>
      <c r="G90" s="849">
        <v>141</v>
      </c>
      <c r="H90" s="849">
        <v>18612</v>
      </c>
      <c r="I90" s="832">
        <v>0.9096774193548387</v>
      </c>
      <c r="J90" s="832">
        <v>132</v>
      </c>
      <c r="K90" s="849">
        <v>155</v>
      </c>
      <c r="L90" s="849">
        <v>20460</v>
      </c>
      <c r="M90" s="832">
        <v>1</v>
      </c>
      <c r="N90" s="832">
        <v>132</v>
      </c>
      <c r="O90" s="849">
        <v>203</v>
      </c>
      <c r="P90" s="849">
        <v>27405</v>
      </c>
      <c r="Q90" s="837">
        <v>1.3394428152492668</v>
      </c>
      <c r="R90" s="850">
        <v>135</v>
      </c>
    </row>
    <row r="91" spans="1:18" ht="14.4" customHeight="1" x14ac:dyDescent="0.3">
      <c r="A91" s="831" t="s">
        <v>3031</v>
      </c>
      <c r="B91" s="832" t="s">
        <v>3032</v>
      </c>
      <c r="C91" s="832" t="s">
        <v>602</v>
      </c>
      <c r="D91" s="832" t="s">
        <v>3079</v>
      </c>
      <c r="E91" s="832" t="s">
        <v>3185</v>
      </c>
      <c r="F91" s="832" t="s">
        <v>3186</v>
      </c>
      <c r="G91" s="849">
        <v>1</v>
      </c>
      <c r="H91" s="849">
        <v>122</v>
      </c>
      <c r="I91" s="832">
        <v>0.24796747967479674</v>
      </c>
      <c r="J91" s="832">
        <v>122</v>
      </c>
      <c r="K91" s="849">
        <v>4</v>
      </c>
      <c r="L91" s="849">
        <v>492</v>
      </c>
      <c r="M91" s="832">
        <v>1</v>
      </c>
      <c r="N91" s="832">
        <v>123</v>
      </c>
      <c r="O91" s="849">
        <v>2</v>
      </c>
      <c r="P91" s="849">
        <v>246</v>
      </c>
      <c r="Q91" s="837">
        <v>0.5</v>
      </c>
      <c r="R91" s="850">
        <v>123</v>
      </c>
    </row>
    <row r="92" spans="1:18" ht="14.4" customHeight="1" x14ac:dyDescent="0.3">
      <c r="A92" s="831" t="s">
        <v>3031</v>
      </c>
      <c r="B92" s="832" t="s">
        <v>3032</v>
      </c>
      <c r="C92" s="832" t="s">
        <v>602</v>
      </c>
      <c r="D92" s="832" t="s">
        <v>3079</v>
      </c>
      <c r="E92" s="832" t="s">
        <v>3187</v>
      </c>
      <c r="F92" s="832" t="s">
        <v>3188</v>
      </c>
      <c r="G92" s="849">
        <v>1</v>
      </c>
      <c r="H92" s="849">
        <v>146</v>
      </c>
      <c r="I92" s="832">
        <v>0.99319727891156462</v>
      </c>
      <c r="J92" s="832">
        <v>146</v>
      </c>
      <c r="K92" s="849">
        <v>1</v>
      </c>
      <c r="L92" s="849">
        <v>147</v>
      </c>
      <c r="M92" s="832">
        <v>1</v>
      </c>
      <c r="N92" s="832">
        <v>147</v>
      </c>
      <c r="O92" s="849"/>
      <c r="P92" s="849"/>
      <c r="Q92" s="837"/>
      <c r="R92" s="850"/>
    </row>
    <row r="93" spans="1:18" ht="14.4" customHeight="1" x14ac:dyDescent="0.3">
      <c r="A93" s="831" t="s">
        <v>3031</v>
      </c>
      <c r="B93" s="832" t="s">
        <v>3032</v>
      </c>
      <c r="C93" s="832" t="s">
        <v>602</v>
      </c>
      <c r="D93" s="832" t="s">
        <v>3079</v>
      </c>
      <c r="E93" s="832" t="s">
        <v>3189</v>
      </c>
      <c r="F93" s="832" t="s">
        <v>3190</v>
      </c>
      <c r="G93" s="849">
        <v>887</v>
      </c>
      <c r="H93" s="849">
        <v>177400</v>
      </c>
      <c r="I93" s="832">
        <v>0.75489361702127655</v>
      </c>
      <c r="J93" s="832">
        <v>200</v>
      </c>
      <c r="K93" s="849">
        <v>1175</v>
      </c>
      <c r="L93" s="849">
        <v>235000</v>
      </c>
      <c r="M93" s="832">
        <v>1</v>
      </c>
      <c r="N93" s="832">
        <v>200</v>
      </c>
      <c r="O93" s="849">
        <v>2783</v>
      </c>
      <c r="P93" s="849">
        <v>556600</v>
      </c>
      <c r="Q93" s="837">
        <v>2.3685106382978725</v>
      </c>
      <c r="R93" s="850">
        <v>200</v>
      </c>
    </row>
    <row r="94" spans="1:18" ht="14.4" customHeight="1" x14ac:dyDescent="0.3">
      <c r="A94" s="831" t="s">
        <v>3031</v>
      </c>
      <c r="B94" s="832" t="s">
        <v>3032</v>
      </c>
      <c r="C94" s="832" t="s">
        <v>602</v>
      </c>
      <c r="D94" s="832" t="s">
        <v>3079</v>
      </c>
      <c r="E94" s="832" t="s">
        <v>3191</v>
      </c>
      <c r="F94" s="832" t="s">
        <v>3192</v>
      </c>
      <c r="G94" s="849">
        <v>28</v>
      </c>
      <c r="H94" s="849">
        <v>3164</v>
      </c>
      <c r="I94" s="832">
        <v>0.7929824561403509</v>
      </c>
      <c r="J94" s="832">
        <v>113</v>
      </c>
      <c r="K94" s="849">
        <v>35</v>
      </c>
      <c r="L94" s="849">
        <v>3990</v>
      </c>
      <c r="M94" s="832">
        <v>1</v>
      </c>
      <c r="N94" s="832">
        <v>114</v>
      </c>
      <c r="O94" s="849">
        <v>36</v>
      </c>
      <c r="P94" s="849">
        <v>4104</v>
      </c>
      <c r="Q94" s="837">
        <v>1.0285714285714285</v>
      </c>
      <c r="R94" s="850">
        <v>114</v>
      </c>
    </row>
    <row r="95" spans="1:18" ht="14.4" customHeight="1" x14ac:dyDescent="0.3">
      <c r="A95" s="831" t="s">
        <v>3031</v>
      </c>
      <c r="B95" s="832" t="s">
        <v>3032</v>
      </c>
      <c r="C95" s="832" t="s">
        <v>602</v>
      </c>
      <c r="D95" s="832" t="s">
        <v>3079</v>
      </c>
      <c r="E95" s="832" t="s">
        <v>3193</v>
      </c>
      <c r="F95" s="832" t="s">
        <v>3194</v>
      </c>
      <c r="G95" s="849">
        <v>27</v>
      </c>
      <c r="H95" s="849">
        <v>1998</v>
      </c>
      <c r="I95" s="832">
        <v>0.93103448275862066</v>
      </c>
      <c r="J95" s="832">
        <v>74</v>
      </c>
      <c r="K95" s="849">
        <v>29</v>
      </c>
      <c r="L95" s="849">
        <v>2146</v>
      </c>
      <c r="M95" s="832">
        <v>1</v>
      </c>
      <c r="N95" s="832">
        <v>74</v>
      </c>
      <c r="O95" s="849">
        <v>18</v>
      </c>
      <c r="P95" s="849">
        <v>1350</v>
      </c>
      <c r="Q95" s="837">
        <v>0.62907735321528424</v>
      </c>
      <c r="R95" s="850">
        <v>75</v>
      </c>
    </row>
    <row r="96" spans="1:18" ht="14.4" customHeight="1" x14ac:dyDescent="0.3">
      <c r="A96" s="831" t="s">
        <v>3031</v>
      </c>
      <c r="B96" s="832" t="s">
        <v>3032</v>
      </c>
      <c r="C96" s="832" t="s">
        <v>602</v>
      </c>
      <c r="D96" s="832" t="s">
        <v>3079</v>
      </c>
      <c r="E96" s="832" t="s">
        <v>3195</v>
      </c>
      <c r="F96" s="832" t="s">
        <v>3196</v>
      </c>
      <c r="G96" s="849"/>
      <c r="H96" s="849"/>
      <c r="I96" s="832"/>
      <c r="J96" s="832"/>
      <c r="K96" s="849">
        <v>1</v>
      </c>
      <c r="L96" s="849">
        <v>689</v>
      </c>
      <c r="M96" s="832">
        <v>1</v>
      </c>
      <c r="N96" s="832">
        <v>689</v>
      </c>
      <c r="O96" s="849"/>
      <c r="P96" s="849"/>
      <c r="Q96" s="837"/>
      <c r="R96" s="850"/>
    </row>
    <row r="97" spans="1:18" ht="14.4" customHeight="1" x14ac:dyDescent="0.3">
      <c r="A97" s="831" t="s">
        <v>3031</v>
      </c>
      <c r="B97" s="832" t="s">
        <v>3032</v>
      </c>
      <c r="C97" s="832" t="s">
        <v>602</v>
      </c>
      <c r="D97" s="832" t="s">
        <v>3079</v>
      </c>
      <c r="E97" s="832" t="s">
        <v>3197</v>
      </c>
      <c r="F97" s="832" t="s">
        <v>3198</v>
      </c>
      <c r="G97" s="849">
        <v>1</v>
      </c>
      <c r="H97" s="849">
        <v>223</v>
      </c>
      <c r="I97" s="832">
        <v>3.4602076124567475E-3</v>
      </c>
      <c r="J97" s="832">
        <v>223</v>
      </c>
      <c r="K97" s="849">
        <v>289</v>
      </c>
      <c r="L97" s="849">
        <v>64447</v>
      </c>
      <c r="M97" s="832">
        <v>1</v>
      </c>
      <c r="N97" s="832">
        <v>223</v>
      </c>
      <c r="O97" s="849">
        <v>790</v>
      </c>
      <c r="P97" s="849">
        <v>178540</v>
      </c>
      <c r="Q97" s="837">
        <v>2.7703384176144739</v>
      </c>
      <c r="R97" s="850">
        <v>226</v>
      </c>
    </row>
    <row r="98" spans="1:18" ht="14.4" customHeight="1" x14ac:dyDescent="0.3">
      <c r="A98" s="831" t="s">
        <v>3031</v>
      </c>
      <c r="B98" s="832" t="s">
        <v>3032</v>
      </c>
      <c r="C98" s="832" t="s">
        <v>602</v>
      </c>
      <c r="D98" s="832" t="s">
        <v>3079</v>
      </c>
      <c r="E98" s="832" t="s">
        <v>3199</v>
      </c>
      <c r="F98" s="832" t="s">
        <v>3200</v>
      </c>
      <c r="G98" s="849">
        <v>15</v>
      </c>
      <c r="H98" s="849">
        <v>885</v>
      </c>
      <c r="I98" s="832">
        <v>5</v>
      </c>
      <c r="J98" s="832">
        <v>59</v>
      </c>
      <c r="K98" s="849">
        <v>3</v>
      </c>
      <c r="L98" s="849">
        <v>177</v>
      </c>
      <c r="M98" s="832">
        <v>1</v>
      </c>
      <c r="N98" s="832">
        <v>59</v>
      </c>
      <c r="O98" s="849">
        <v>10</v>
      </c>
      <c r="P98" s="849">
        <v>610</v>
      </c>
      <c r="Q98" s="837">
        <v>3.4463276836158192</v>
      </c>
      <c r="R98" s="850">
        <v>61</v>
      </c>
    </row>
    <row r="99" spans="1:18" ht="14.4" customHeight="1" x14ac:dyDescent="0.3">
      <c r="A99" s="831" t="s">
        <v>3031</v>
      </c>
      <c r="B99" s="832" t="s">
        <v>3032</v>
      </c>
      <c r="C99" s="832" t="s">
        <v>602</v>
      </c>
      <c r="D99" s="832" t="s">
        <v>3079</v>
      </c>
      <c r="E99" s="832" t="s">
        <v>3201</v>
      </c>
      <c r="F99" s="832" t="s">
        <v>3202</v>
      </c>
      <c r="G99" s="849">
        <v>642</v>
      </c>
      <c r="H99" s="849">
        <v>35952</v>
      </c>
      <c r="I99" s="832">
        <v>45.05263157894737</v>
      </c>
      <c r="J99" s="832">
        <v>56</v>
      </c>
      <c r="K99" s="849">
        <v>14</v>
      </c>
      <c r="L99" s="849">
        <v>798</v>
      </c>
      <c r="M99" s="832">
        <v>1</v>
      </c>
      <c r="N99" s="832">
        <v>57</v>
      </c>
      <c r="O99" s="849">
        <v>83</v>
      </c>
      <c r="P99" s="849">
        <v>4731</v>
      </c>
      <c r="Q99" s="837">
        <v>5.9285714285714288</v>
      </c>
      <c r="R99" s="850">
        <v>57</v>
      </c>
    </row>
    <row r="100" spans="1:18" ht="14.4" customHeight="1" x14ac:dyDescent="0.3">
      <c r="A100" s="831" t="s">
        <v>3031</v>
      </c>
      <c r="B100" s="832" t="s">
        <v>3032</v>
      </c>
      <c r="C100" s="832" t="s">
        <v>602</v>
      </c>
      <c r="D100" s="832" t="s">
        <v>3079</v>
      </c>
      <c r="E100" s="832" t="s">
        <v>3203</v>
      </c>
      <c r="F100" s="832" t="s">
        <v>3204</v>
      </c>
      <c r="G100" s="849">
        <v>20</v>
      </c>
      <c r="H100" s="849">
        <v>2460</v>
      </c>
      <c r="I100" s="832">
        <v>1.2399193548387097</v>
      </c>
      <c r="J100" s="832">
        <v>123</v>
      </c>
      <c r="K100" s="849">
        <v>16</v>
      </c>
      <c r="L100" s="849">
        <v>1984</v>
      </c>
      <c r="M100" s="832">
        <v>1</v>
      </c>
      <c r="N100" s="832">
        <v>124</v>
      </c>
      <c r="O100" s="849">
        <v>17</v>
      </c>
      <c r="P100" s="849">
        <v>2125</v>
      </c>
      <c r="Q100" s="837">
        <v>1.0710685483870968</v>
      </c>
      <c r="R100" s="850">
        <v>125</v>
      </c>
    </row>
    <row r="101" spans="1:18" ht="14.4" customHeight="1" x14ac:dyDescent="0.3">
      <c r="A101" s="831" t="s">
        <v>3031</v>
      </c>
      <c r="B101" s="832" t="s">
        <v>3032</v>
      </c>
      <c r="C101" s="832" t="s">
        <v>602</v>
      </c>
      <c r="D101" s="832" t="s">
        <v>3079</v>
      </c>
      <c r="E101" s="832" t="s">
        <v>3205</v>
      </c>
      <c r="F101" s="832" t="s">
        <v>3206</v>
      </c>
      <c r="G101" s="849">
        <v>535</v>
      </c>
      <c r="H101" s="849">
        <v>64200</v>
      </c>
      <c r="I101" s="832">
        <v>3.7629681730261999</v>
      </c>
      <c r="J101" s="832">
        <v>120</v>
      </c>
      <c r="K101" s="849">
        <v>141</v>
      </c>
      <c r="L101" s="849">
        <v>17061</v>
      </c>
      <c r="M101" s="832">
        <v>1</v>
      </c>
      <c r="N101" s="832">
        <v>121</v>
      </c>
      <c r="O101" s="849">
        <v>107</v>
      </c>
      <c r="P101" s="849">
        <v>13054</v>
      </c>
      <c r="Q101" s="837">
        <v>0.7651368618486607</v>
      </c>
      <c r="R101" s="850">
        <v>122</v>
      </c>
    </row>
    <row r="102" spans="1:18" ht="14.4" customHeight="1" x14ac:dyDescent="0.3">
      <c r="A102" s="831" t="s">
        <v>3031</v>
      </c>
      <c r="B102" s="832" t="s">
        <v>3032</v>
      </c>
      <c r="C102" s="832" t="s">
        <v>602</v>
      </c>
      <c r="D102" s="832" t="s">
        <v>3079</v>
      </c>
      <c r="E102" s="832" t="s">
        <v>3207</v>
      </c>
      <c r="F102" s="832" t="s">
        <v>3208</v>
      </c>
      <c r="G102" s="849">
        <v>92</v>
      </c>
      <c r="H102" s="849">
        <v>5428</v>
      </c>
      <c r="I102" s="832">
        <v>0.72440944881889768</v>
      </c>
      <c r="J102" s="832">
        <v>59</v>
      </c>
      <c r="K102" s="849">
        <v>127</v>
      </c>
      <c r="L102" s="849">
        <v>7493</v>
      </c>
      <c r="M102" s="832">
        <v>1</v>
      </c>
      <c r="N102" s="832">
        <v>59</v>
      </c>
      <c r="O102" s="849">
        <v>181</v>
      </c>
      <c r="P102" s="849">
        <v>11041</v>
      </c>
      <c r="Q102" s="837">
        <v>1.4735086080341653</v>
      </c>
      <c r="R102" s="850">
        <v>61</v>
      </c>
    </row>
    <row r="103" spans="1:18" ht="14.4" customHeight="1" x14ac:dyDescent="0.3">
      <c r="A103" s="831" t="s">
        <v>3031</v>
      </c>
      <c r="B103" s="832" t="s">
        <v>3032</v>
      </c>
      <c r="C103" s="832" t="s">
        <v>602</v>
      </c>
      <c r="D103" s="832" t="s">
        <v>3079</v>
      </c>
      <c r="E103" s="832" t="s">
        <v>3209</v>
      </c>
      <c r="F103" s="832" t="s">
        <v>3210</v>
      </c>
      <c r="G103" s="849"/>
      <c r="H103" s="849"/>
      <c r="I103" s="832"/>
      <c r="J103" s="832"/>
      <c r="K103" s="849"/>
      <c r="L103" s="849"/>
      <c r="M103" s="832"/>
      <c r="N103" s="832"/>
      <c r="O103" s="849">
        <v>1</v>
      </c>
      <c r="P103" s="849">
        <v>92</v>
      </c>
      <c r="Q103" s="837"/>
      <c r="R103" s="850">
        <v>92</v>
      </c>
    </row>
    <row r="104" spans="1:18" ht="14.4" customHeight="1" x14ac:dyDescent="0.3">
      <c r="A104" s="831" t="s">
        <v>3031</v>
      </c>
      <c r="B104" s="832" t="s">
        <v>3032</v>
      </c>
      <c r="C104" s="832" t="s">
        <v>602</v>
      </c>
      <c r="D104" s="832" t="s">
        <v>3079</v>
      </c>
      <c r="E104" s="832" t="s">
        <v>3211</v>
      </c>
      <c r="F104" s="832" t="s">
        <v>3212</v>
      </c>
      <c r="G104" s="849">
        <v>2</v>
      </c>
      <c r="H104" s="849">
        <v>366</v>
      </c>
      <c r="I104" s="832">
        <v>0.48799999999999999</v>
      </c>
      <c r="J104" s="832">
        <v>183</v>
      </c>
      <c r="K104" s="849">
        <v>2</v>
      </c>
      <c r="L104" s="849">
        <v>750</v>
      </c>
      <c r="M104" s="832">
        <v>1</v>
      </c>
      <c r="N104" s="832">
        <v>375</v>
      </c>
      <c r="O104" s="849">
        <v>10</v>
      </c>
      <c r="P104" s="849">
        <v>3760</v>
      </c>
      <c r="Q104" s="837">
        <v>5.0133333333333336</v>
      </c>
      <c r="R104" s="850">
        <v>376</v>
      </c>
    </row>
    <row r="105" spans="1:18" ht="14.4" customHeight="1" x14ac:dyDescent="0.3">
      <c r="A105" s="831" t="s">
        <v>3031</v>
      </c>
      <c r="B105" s="832" t="s">
        <v>3032</v>
      </c>
      <c r="C105" s="832" t="s">
        <v>602</v>
      </c>
      <c r="D105" s="832" t="s">
        <v>3079</v>
      </c>
      <c r="E105" s="832" t="s">
        <v>3213</v>
      </c>
      <c r="F105" s="832" t="s">
        <v>3214</v>
      </c>
      <c r="G105" s="849">
        <v>51</v>
      </c>
      <c r="H105" s="849">
        <v>7905</v>
      </c>
      <c r="I105" s="832">
        <v>0.56936041486603284</v>
      </c>
      <c r="J105" s="832">
        <v>155</v>
      </c>
      <c r="K105" s="849">
        <v>89</v>
      </c>
      <c r="L105" s="849">
        <v>13884</v>
      </c>
      <c r="M105" s="832">
        <v>1</v>
      </c>
      <c r="N105" s="832">
        <v>156</v>
      </c>
      <c r="O105" s="849">
        <v>50</v>
      </c>
      <c r="P105" s="849">
        <v>7750</v>
      </c>
      <c r="Q105" s="837">
        <v>0.55819648516277731</v>
      </c>
      <c r="R105" s="850">
        <v>155</v>
      </c>
    </row>
    <row r="106" spans="1:18" ht="14.4" customHeight="1" x14ac:dyDescent="0.3">
      <c r="A106" s="831" t="s">
        <v>3031</v>
      </c>
      <c r="B106" s="832" t="s">
        <v>3032</v>
      </c>
      <c r="C106" s="832" t="s">
        <v>602</v>
      </c>
      <c r="D106" s="832" t="s">
        <v>3079</v>
      </c>
      <c r="E106" s="832" t="s">
        <v>3215</v>
      </c>
      <c r="F106" s="832" t="s">
        <v>3216</v>
      </c>
      <c r="G106" s="849">
        <v>376</v>
      </c>
      <c r="H106" s="849">
        <v>53768</v>
      </c>
      <c r="I106" s="832">
        <v>0.78774027191748708</v>
      </c>
      <c r="J106" s="832">
        <v>143</v>
      </c>
      <c r="K106" s="849">
        <v>474</v>
      </c>
      <c r="L106" s="849">
        <v>68256</v>
      </c>
      <c r="M106" s="832">
        <v>1</v>
      </c>
      <c r="N106" s="832">
        <v>144</v>
      </c>
      <c r="O106" s="849">
        <v>468</v>
      </c>
      <c r="P106" s="849">
        <v>68328</v>
      </c>
      <c r="Q106" s="837">
        <v>1.001054852320675</v>
      </c>
      <c r="R106" s="850">
        <v>146</v>
      </c>
    </row>
    <row r="107" spans="1:18" ht="14.4" customHeight="1" x14ac:dyDescent="0.3">
      <c r="A107" s="831" t="s">
        <v>3031</v>
      </c>
      <c r="B107" s="832" t="s">
        <v>3032</v>
      </c>
      <c r="C107" s="832" t="s">
        <v>602</v>
      </c>
      <c r="D107" s="832" t="s">
        <v>3079</v>
      </c>
      <c r="E107" s="832" t="s">
        <v>3217</v>
      </c>
      <c r="F107" s="832" t="s">
        <v>3218</v>
      </c>
      <c r="G107" s="849">
        <v>4</v>
      </c>
      <c r="H107" s="849">
        <v>624</v>
      </c>
      <c r="I107" s="832">
        <v>0.99363057324840764</v>
      </c>
      <c r="J107" s="832">
        <v>156</v>
      </c>
      <c r="K107" s="849">
        <v>4</v>
      </c>
      <c r="L107" s="849">
        <v>628</v>
      </c>
      <c r="M107" s="832">
        <v>1</v>
      </c>
      <c r="N107" s="832">
        <v>157</v>
      </c>
      <c r="O107" s="849">
        <v>15</v>
      </c>
      <c r="P107" s="849">
        <v>2370</v>
      </c>
      <c r="Q107" s="837">
        <v>3.7738853503184715</v>
      </c>
      <c r="R107" s="850">
        <v>158</v>
      </c>
    </row>
    <row r="108" spans="1:18" ht="14.4" customHeight="1" x14ac:dyDescent="0.3">
      <c r="A108" s="831" t="s">
        <v>3031</v>
      </c>
      <c r="B108" s="832" t="s">
        <v>3032</v>
      </c>
      <c r="C108" s="832" t="s">
        <v>602</v>
      </c>
      <c r="D108" s="832" t="s">
        <v>3079</v>
      </c>
      <c r="E108" s="832" t="s">
        <v>3219</v>
      </c>
      <c r="F108" s="832" t="s">
        <v>3220</v>
      </c>
      <c r="G108" s="849">
        <v>23</v>
      </c>
      <c r="H108" s="849">
        <v>5957</v>
      </c>
      <c r="I108" s="832">
        <v>0.46758241758241759</v>
      </c>
      <c r="J108" s="832">
        <v>259</v>
      </c>
      <c r="K108" s="849">
        <v>49</v>
      </c>
      <c r="L108" s="849">
        <v>12740</v>
      </c>
      <c r="M108" s="832">
        <v>1</v>
      </c>
      <c r="N108" s="832">
        <v>260</v>
      </c>
      <c r="O108" s="849">
        <v>45</v>
      </c>
      <c r="P108" s="849">
        <v>11745</v>
      </c>
      <c r="Q108" s="837">
        <v>0.92189952904238615</v>
      </c>
      <c r="R108" s="850">
        <v>261</v>
      </c>
    </row>
    <row r="109" spans="1:18" ht="14.4" customHeight="1" x14ac:dyDescent="0.3">
      <c r="A109" s="831" t="s">
        <v>3031</v>
      </c>
      <c r="B109" s="832" t="s">
        <v>3032</v>
      </c>
      <c r="C109" s="832" t="s">
        <v>602</v>
      </c>
      <c r="D109" s="832" t="s">
        <v>3079</v>
      </c>
      <c r="E109" s="832" t="s">
        <v>3221</v>
      </c>
      <c r="F109" s="832" t="s">
        <v>3222</v>
      </c>
      <c r="G109" s="849">
        <v>5</v>
      </c>
      <c r="H109" s="849">
        <v>1560</v>
      </c>
      <c r="I109" s="832">
        <v>0.45309323264594831</v>
      </c>
      <c r="J109" s="832">
        <v>312</v>
      </c>
      <c r="K109" s="849">
        <v>11</v>
      </c>
      <c r="L109" s="849">
        <v>3443</v>
      </c>
      <c r="M109" s="832">
        <v>1</v>
      </c>
      <c r="N109" s="832">
        <v>313</v>
      </c>
      <c r="O109" s="849">
        <v>3</v>
      </c>
      <c r="P109" s="849">
        <v>942</v>
      </c>
      <c r="Q109" s="837">
        <v>0.27359860586697649</v>
      </c>
      <c r="R109" s="850">
        <v>314</v>
      </c>
    </row>
    <row r="110" spans="1:18" ht="14.4" customHeight="1" x14ac:dyDescent="0.3">
      <c r="A110" s="831" t="s">
        <v>3031</v>
      </c>
      <c r="B110" s="832" t="s">
        <v>3032</v>
      </c>
      <c r="C110" s="832" t="s">
        <v>602</v>
      </c>
      <c r="D110" s="832" t="s">
        <v>3079</v>
      </c>
      <c r="E110" s="832" t="s">
        <v>3223</v>
      </c>
      <c r="F110" s="832" t="s">
        <v>3224</v>
      </c>
      <c r="G110" s="849"/>
      <c r="H110" s="849"/>
      <c r="I110" s="832"/>
      <c r="J110" s="832"/>
      <c r="K110" s="849">
        <v>2</v>
      </c>
      <c r="L110" s="849">
        <v>60</v>
      </c>
      <c r="M110" s="832">
        <v>1</v>
      </c>
      <c r="N110" s="832">
        <v>30</v>
      </c>
      <c r="O110" s="849">
        <v>11</v>
      </c>
      <c r="P110" s="849">
        <v>341</v>
      </c>
      <c r="Q110" s="837">
        <v>5.6833333333333336</v>
      </c>
      <c r="R110" s="850">
        <v>31</v>
      </c>
    </row>
    <row r="111" spans="1:18" ht="14.4" customHeight="1" x14ac:dyDescent="0.3">
      <c r="A111" s="831" t="s">
        <v>3031</v>
      </c>
      <c r="B111" s="832" t="s">
        <v>3032</v>
      </c>
      <c r="C111" s="832" t="s">
        <v>602</v>
      </c>
      <c r="D111" s="832" t="s">
        <v>3079</v>
      </c>
      <c r="E111" s="832" t="s">
        <v>3225</v>
      </c>
      <c r="F111" s="832" t="s">
        <v>3226</v>
      </c>
      <c r="G111" s="849">
        <v>79</v>
      </c>
      <c r="H111" s="849">
        <v>7821</v>
      </c>
      <c r="I111" s="832">
        <v>0.40107692307692305</v>
      </c>
      <c r="J111" s="832">
        <v>99</v>
      </c>
      <c r="K111" s="849">
        <v>195</v>
      </c>
      <c r="L111" s="849">
        <v>19500</v>
      </c>
      <c r="M111" s="832">
        <v>1</v>
      </c>
      <c r="N111" s="832">
        <v>100</v>
      </c>
      <c r="O111" s="849">
        <v>255</v>
      </c>
      <c r="P111" s="849">
        <v>25500</v>
      </c>
      <c r="Q111" s="837">
        <v>1.3076923076923077</v>
      </c>
      <c r="R111" s="850">
        <v>100</v>
      </c>
    </row>
    <row r="112" spans="1:18" ht="14.4" customHeight="1" x14ac:dyDescent="0.3">
      <c r="A112" s="831" t="s">
        <v>3031</v>
      </c>
      <c r="B112" s="832" t="s">
        <v>3032</v>
      </c>
      <c r="C112" s="832" t="s">
        <v>602</v>
      </c>
      <c r="D112" s="832" t="s">
        <v>3079</v>
      </c>
      <c r="E112" s="832" t="s">
        <v>3227</v>
      </c>
      <c r="F112" s="832" t="s">
        <v>3228</v>
      </c>
      <c r="G112" s="849">
        <v>220</v>
      </c>
      <c r="H112" s="849">
        <v>86900</v>
      </c>
      <c r="I112" s="832">
        <v>0.2274035693724813</v>
      </c>
      <c r="J112" s="832">
        <v>395</v>
      </c>
      <c r="K112" s="849">
        <v>965</v>
      </c>
      <c r="L112" s="849">
        <v>382140</v>
      </c>
      <c r="M112" s="832">
        <v>1</v>
      </c>
      <c r="N112" s="832">
        <v>396</v>
      </c>
      <c r="O112" s="849">
        <v>604</v>
      </c>
      <c r="P112" s="849">
        <v>239788</v>
      </c>
      <c r="Q112" s="837">
        <v>0.62748730831632382</v>
      </c>
      <c r="R112" s="850">
        <v>397</v>
      </c>
    </row>
    <row r="113" spans="1:18" ht="14.4" customHeight="1" x14ac:dyDescent="0.3">
      <c r="A113" s="831" t="s">
        <v>3031</v>
      </c>
      <c r="B113" s="832" t="s">
        <v>3032</v>
      </c>
      <c r="C113" s="832" t="s">
        <v>602</v>
      </c>
      <c r="D113" s="832" t="s">
        <v>3079</v>
      </c>
      <c r="E113" s="832" t="s">
        <v>3229</v>
      </c>
      <c r="F113" s="832" t="s">
        <v>3230</v>
      </c>
      <c r="G113" s="849">
        <v>26</v>
      </c>
      <c r="H113" s="849">
        <v>3952</v>
      </c>
      <c r="I113" s="832">
        <v>1.5194156093810074</v>
      </c>
      <c r="J113" s="832">
        <v>152</v>
      </c>
      <c r="K113" s="849">
        <v>17</v>
      </c>
      <c r="L113" s="849">
        <v>2601</v>
      </c>
      <c r="M113" s="832">
        <v>1</v>
      </c>
      <c r="N113" s="832">
        <v>153</v>
      </c>
      <c r="O113" s="849">
        <v>26</v>
      </c>
      <c r="P113" s="849">
        <v>4004</v>
      </c>
      <c r="Q113" s="837">
        <v>1.5394079200307573</v>
      </c>
      <c r="R113" s="850">
        <v>154</v>
      </c>
    </row>
    <row r="114" spans="1:18" ht="14.4" customHeight="1" x14ac:dyDescent="0.3">
      <c r="A114" s="831" t="s">
        <v>3031</v>
      </c>
      <c r="B114" s="832" t="s">
        <v>3032</v>
      </c>
      <c r="C114" s="832" t="s">
        <v>602</v>
      </c>
      <c r="D114" s="832" t="s">
        <v>3079</v>
      </c>
      <c r="E114" s="832" t="s">
        <v>3231</v>
      </c>
      <c r="F114" s="832" t="s">
        <v>3232</v>
      </c>
      <c r="G114" s="849"/>
      <c r="H114" s="849"/>
      <c r="I114" s="832"/>
      <c r="J114" s="832"/>
      <c r="K114" s="849"/>
      <c r="L114" s="849"/>
      <c r="M114" s="832"/>
      <c r="N114" s="832"/>
      <c r="O114" s="849">
        <v>1</v>
      </c>
      <c r="P114" s="849">
        <v>829</v>
      </c>
      <c r="Q114" s="837"/>
      <c r="R114" s="850">
        <v>829</v>
      </c>
    </row>
    <row r="115" spans="1:18" ht="14.4" customHeight="1" x14ac:dyDescent="0.3">
      <c r="A115" s="831" t="s">
        <v>3031</v>
      </c>
      <c r="B115" s="832" t="s">
        <v>3032</v>
      </c>
      <c r="C115" s="832" t="s">
        <v>602</v>
      </c>
      <c r="D115" s="832" t="s">
        <v>3079</v>
      </c>
      <c r="E115" s="832" t="s">
        <v>3233</v>
      </c>
      <c r="F115" s="832" t="s">
        <v>3234</v>
      </c>
      <c r="G115" s="849">
        <v>4</v>
      </c>
      <c r="H115" s="849">
        <v>1544</v>
      </c>
      <c r="I115" s="832">
        <v>0.99741602067183466</v>
      </c>
      <c r="J115" s="832">
        <v>386</v>
      </c>
      <c r="K115" s="849">
        <v>4</v>
      </c>
      <c r="L115" s="849">
        <v>1548</v>
      </c>
      <c r="M115" s="832">
        <v>1</v>
      </c>
      <c r="N115" s="832">
        <v>387</v>
      </c>
      <c r="O115" s="849">
        <v>1</v>
      </c>
      <c r="P115" s="849">
        <v>392</v>
      </c>
      <c r="Q115" s="837">
        <v>0.25322997416020671</v>
      </c>
      <c r="R115" s="850">
        <v>392</v>
      </c>
    </row>
    <row r="116" spans="1:18" ht="14.4" customHeight="1" x14ac:dyDescent="0.3">
      <c r="A116" s="831" t="s">
        <v>3031</v>
      </c>
      <c r="B116" s="832" t="s">
        <v>3032</v>
      </c>
      <c r="C116" s="832" t="s">
        <v>602</v>
      </c>
      <c r="D116" s="832" t="s">
        <v>3079</v>
      </c>
      <c r="E116" s="832" t="s">
        <v>3235</v>
      </c>
      <c r="F116" s="832" t="s">
        <v>3236</v>
      </c>
      <c r="G116" s="849">
        <v>1</v>
      </c>
      <c r="H116" s="849">
        <v>239</v>
      </c>
      <c r="I116" s="832">
        <v>1</v>
      </c>
      <c r="J116" s="832">
        <v>239</v>
      </c>
      <c r="K116" s="849">
        <v>1</v>
      </c>
      <c r="L116" s="849">
        <v>239</v>
      </c>
      <c r="M116" s="832">
        <v>1</v>
      </c>
      <c r="N116" s="832">
        <v>239</v>
      </c>
      <c r="O116" s="849">
        <v>1</v>
      </c>
      <c r="P116" s="849">
        <v>241</v>
      </c>
      <c r="Q116" s="837">
        <v>1.00836820083682</v>
      </c>
      <c r="R116" s="850">
        <v>241</v>
      </c>
    </row>
    <row r="117" spans="1:18" ht="14.4" customHeight="1" x14ac:dyDescent="0.3">
      <c r="A117" s="831" t="s">
        <v>3031</v>
      </c>
      <c r="B117" s="832" t="s">
        <v>3032</v>
      </c>
      <c r="C117" s="832" t="s">
        <v>602</v>
      </c>
      <c r="D117" s="832" t="s">
        <v>3079</v>
      </c>
      <c r="E117" s="832" t="s">
        <v>3237</v>
      </c>
      <c r="F117" s="832" t="s">
        <v>3238</v>
      </c>
      <c r="G117" s="849"/>
      <c r="H117" s="849"/>
      <c r="I117" s="832"/>
      <c r="J117" s="832"/>
      <c r="K117" s="849"/>
      <c r="L117" s="849"/>
      <c r="M117" s="832"/>
      <c r="N117" s="832"/>
      <c r="O117" s="849">
        <v>2</v>
      </c>
      <c r="P117" s="849">
        <v>282</v>
      </c>
      <c r="Q117" s="837"/>
      <c r="R117" s="850">
        <v>141</v>
      </c>
    </row>
    <row r="118" spans="1:18" ht="14.4" customHeight="1" x14ac:dyDescent="0.3">
      <c r="A118" s="831" t="s">
        <v>3031</v>
      </c>
      <c r="B118" s="832" t="s">
        <v>3032</v>
      </c>
      <c r="C118" s="832" t="s">
        <v>602</v>
      </c>
      <c r="D118" s="832" t="s">
        <v>3079</v>
      </c>
      <c r="E118" s="832" t="s">
        <v>3239</v>
      </c>
      <c r="F118" s="832" t="s">
        <v>3240</v>
      </c>
      <c r="G118" s="849"/>
      <c r="H118" s="849"/>
      <c r="I118" s="832"/>
      <c r="J118" s="832"/>
      <c r="K118" s="849"/>
      <c r="L118" s="849"/>
      <c r="M118" s="832"/>
      <c r="N118" s="832"/>
      <c r="O118" s="849">
        <v>1</v>
      </c>
      <c r="P118" s="849">
        <v>1319</v>
      </c>
      <c r="Q118" s="837"/>
      <c r="R118" s="850">
        <v>1319</v>
      </c>
    </row>
    <row r="119" spans="1:18" ht="14.4" customHeight="1" x14ac:dyDescent="0.3">
      <c r="A119" s="831" t="s">
        <v>3031</v>
      </c>
      <c r="B119" s="832" t="s">
        <v>3032</v>
      </c>
      <c r="C119" s="832" t="s">
        <v>602</v>
      </c>
      <c r="D119" s="832" t="s">
        <v>3079</v>
      </c>
      <c r="E119" s="832" t="s">
        <v>3241</v>
      </c>
      <c r="F119" s="832" t="s">
        <v>3242</v>
      </c>
      <c r="G119" s="849"/>
      <c r="H119" s="849"/>
      <c r="I119" s="832"/>
      <c r="J119" s="832"/>
      <c r="K119" s="849">
        <v>75</v>
      </c>
      <c r="L119" s="849">
        <v>10125</v>
      </c>
      <c r="M119" s="832">
        <v>1</v>
      </c>
      <c r="N119" s="832">
        <v>135</v>
      </c>
      <c r="O119" s="849">
        <v>237</v>
      </c>
      <c r="P119" s="849">
        <v>32706</v>
      </c>
      <c r="Q119" s="837">
        <v>3.2302222222222223</v>
      </c>
      <c r="R119" s="850">
        <v>138</v>
      </c>
    </row>
    <row r="120" spans="1:18" ht="14.4" customHeight="1" x14ac:dyDescent="0.3">
      <c r="A120" s="831" t="s">
        <v>3031</v>
      </c>
      <c r="B120" s="832" t="s">
        <v>3032</v>
      </c>
      <c r="C120" s="832" t="s">
        <v>602</v>
      </c>
      <c r="D120" s="832" t="s">
        <v>3079</v>
      </c>
      <c r="E120" s="832" t="s">
        <v>3243</v>
      </c>
      <c r="F120" s="832" t="s">
        <v>3244</v>
      </c>
      <c r="G120" s="849"/>
      <c r="H120" s="849"/>
      <c r="I120" s="832"/>
      <c r="J120" s="832"/>
      <c r="K120" s="849">
        <v>3</v>
      </c>
      <c r="L120" s="849">
        <v>939</v>
      </c>
      <c r="M120" s="832">
        <v>1</v>
      </c>
      <c r="N120" s="832">
        <v>313</v>
      </c>
      <c r="O120" s="849">
        <v>1</v>
      </c>
      <c r="P120" s="849">
        <v>314</v>
      </c>
      <c r="Q120" s="837">
        <v>0.33439829605963789</v>
      </c>
      <c r="R120" s="850">
        <v>314</v>
      </c>
    </row>
    <row r="121" spans="1:18" ht="14.4" customHeight="1" x14ac:dyDescent="0.3">
      <c r="A121" s="831" t="s">
        <v>3031</v>
      </c>
      <c r="B121" s="832" t="s">
        <v>3032</v>
      </c>
      <c r="C121" s="832" t="s">
        <v>602</v>
      </c>
      <c r="D121" s="832" t="s">
        <v>3079</v>
      </c>
      <c r="E121" s="832" t="s">
        <v>3245</v>
      </c>
      <c r="F121" s="832" t="s">
        <v>3246</v>
      </c>
      <c r="G121" s="849"/>
      <c r="H121" s="849"/>
      <c r="I121" s="832"/>
      <c r="J121" s="832"/>
      <c r="K121" s="849">
        <v>2</v>
      </c>
      <c r="L121" s="849">
        <v>320</v>
      </c>
      <c r="M121" s="832">
        <v>1</v>
      </c>
      <c r="N121" s="832">
        <v>160</v>
      </c>
      <c r="O121" s="849">
        <v>5</v>
      </c>
      <c r="P121" s="849">
        <v>810</v>
      </c>
      <c r="Q121" s="837">
        <v>2.53125</v>
      </c>
      <c r="R121" s="850">
        <v>162</v>
      </c>
    </row>
    <row r="122" spans="1:18" ht="14.4" customHeight="1" x14ac:dyDescent="0.3">
      <c r="A122" s="831" t="s">
        <v>3031</v>
      </c>
      <c r="B122" s="832" t="s">
        <v>3032</v>
      </c>
      <c r="C122" s="832" t="s">
        <v>602</v>
      </c>
      <c r="D122" s="832" t="s">
        <v>3079</v>
      </c>
      <c r="E122" s="832" t="s">
        <v>3247</v>
      </c>
      <c r="F122" s="832" t="s">
        <v>3248</v>
      </c>
      <c r="G122" s="849"/>
      <c r="H122" s="849"/>
      <c r="I122" s="832"/>
      <c r="J122" s="832"/>
      <c r="K122" s="849">
        <v>1</v>
      </c>
      <c r="L122" s="849">
        <v>44</v>
      </c>
      <c r="M122" s="832">
        <v>1</v>
      </c>
      <c r="N122" s="832">
        <v>44</v>
      </c>
      <c r="O122" s="849">
        <v>2</v>
      </c>
      <c r="P122" s="849">
        <v>90</v>
      </c>
      <c r="Q122" s="837">
        <v>2.0454545454545454</v>
      </c>
      <c r="R122" s="850">
        <v>45</v>
      </c>
    </row>
    <row r="123" spans="1:18" ht="14.4" customHeight="1" x14ac:dyDescent="0.3">
      <c r="A123" s="831" t="s">
        <v>3031</v>
      </c>
      <c r="B123" s="832" t="s">
        <v>3032</v>
      </c>
      <c r="C123" s="832" t="s">
        <v>602</v>
      </c>
      <c r="D123" s="832" t="s">
        <v>3079</v>
      </c>
      <c r="E123" s="832" t="s">
        <v>3249</v>
      </c>
      <c r="F123" s="832" t="s">
        <v>3250</v>
      </c>
      <c r="G123" s="849"/>
      <c r="H123" s="849"/>
      <c r="I123" s="832"/>
      <c r="J123" s="832"/>
      <c r="K123" s="849">
        <v>2</v>
      </c>
      <c r="L123" s="849">
        <v>706</v>
      </c>
      <c r="M123" s="832">
        <v>1</v>
      </c>
      <c r="N123" s="832">
        <v>353</v>
      </c>
      <c r="O123" s="849">
        <v>6</v>
      </c>
      <c r="P123" s="849">
        <v>2130</v>
      </c>
      <c r="Q123" s="837">
        <v>3.0169971671388103</v>
      </c>
      <c r="R123" s="850">
        <v>355</v>
      </c>
    </row>
    <row r="124" spans="1:18" ht="14.4" customHeight="1" x14ac:dyDescent="0.3">
      <c r="A124" s="831" t="s">
        <v>3031</v>
      </c>
      <c r="B124" s="832" t="s">
        <v>3032</v>
      </c>
      <c r="C124" s="832" t="s">
        <v>602</v>
      </c>
      <c r="D124" s="832" t="s">
        <v>3079</v>
      </c>
      <c r="E124" s="832" t="s">
        <v>3251</v>
      </c>
      <c r="F124" s="832" t="s">
        <v>3252</v>
      </c>
      <c r="G124" s="849"/>
      <c r="H124" s="849"/>
      <c r="I124" s="832"/>
      <c r="J124" s="832"/>
      <c r="K124" s="849">
        <v>4</v>
      </c>
      <c r="L124" s="849">
        <v>1068</v>
      </c>
      <c r="M124" s="832">
        <v>1</v>
      </c>
      <c r="N124" s="832">
        <v>267</v>
      </c>
      <c r="O124" s="849">
        <v>42</v>
      </c>
      <c r="P124" s="849">
        <v>11256</v>
      </c>
      <c r="Q124" s="837">
        <v>10.539325842696629</v>
      </c>
      <c r="R124" s="850">
        <v>268</v>
      </c>
    </row>
    <row r="125" spans="1:18" ht="14.4" customHeight="1" x14ac:dyDescent="0.3">
      <c r="A125" s="831" t="s">
        <v>3031</v>
      </c>
      <c r="B125" s="832" t="s">
        <v>3032</v>
      </c>
      <c r="C125" s="832" t="s">
        <v>602</v>
      </c>
      <c r="D125" s="832" t="s">
        <v>3079</v>
      </c>
      <c r="E125" s="832" t="s">
        <v>3253</v>
      </c>
      <c r="F125" s="832" t="s">
        <v>3254</v>
      </c>
      <c r="G125" s="849"/>
      <c r="H125" s="849"/>
      <c r="I125" s="832"/>
      <c r="J125" s="832"/>
      <c r="K125" s="849"/>
      <c r="L125" s="849"/>
      <c r="M125" s="832"/>
      <c r="N125" s="832"/>
      <c r="O125" s="849">
        <v>95</v>
      </c>
      <c r="P125" s="849">
        <v>58995</v>
      </c>
      <c r="Q125" s="837"/>
      <c r="R125" s="850">
        <v>621</v>
      </c>
    </row>
    <row r="126" spans="1:18" ht="14.4" customHeight="1" x14ac:dyDescent="0.3">
      <c r="A126" s="831" t="s">
        <v>3031</v>
      </c>
      <c r="B126" s="832" t="s">
        <v>3032</v>
      </c>
      <c r="C126" s="832" t="s">
        <v>602</v>
      </c>
      <c r="D126" s="832" t="s">
        <v>3079</v>
      </c>
      <c r="E126" s="832" t="s">
        <v>3255</v>
      </c>
      <c r="F126" s="832" t="s">
        <v>3256</v>
      </c>
      <c r="G126" s="849"/>
      <c r="H126" s="849"/>
      <c r="I126" s="832"/>
      <c r="J126" s="832"/>
      <c r="K126" s="849"/>
      <c r="L126" s="849"/>
      <c r="M126" s="832"/>
      <c r="N126" s="832"/>
      <c r="O126" s="849">
        <v>96</v>
      </c>
      <c r="P126" s="849">
        <v>46272</v>
      </c>
      <c r="Q126" s="837"/>
      <c r="R126" s="850">
        <v>482</v>
      </c>
    </row>
    <row r="127" spans="1:18" ht="14.4" customHeight="1" x14ac:dyDescent="0.3">
      <c r="A127" s="831" t="s">
        <v>3031</v>
      </c>
      <c r="B127" s="832" t="s">
        <v>3032</v>
      </c>
      <c r="C127" s="832" t="s">
        <v>602</v>
      </c>
      <c r="D127" s="832" t="s">
        <v>3079</v>
      </c>
      <c r="E127" s="832" t="s">
        <v>3257</v>
      </c>
      <c r="F127" s="832" t="s">
        <v>3258</v>
      </c>
      <c r="G127" s="849"/>
      <c r="H127" s="849"/>
      <c r="I127" s="832"/>
      <c r="J127" s="832"/>
      <c r="K127" s="849"/>
      <c r="L127" s="849"/>
      <c r="M127" s="832"/>
      <c r="N127" s="832"/>
      <c r="O127" s="849">
        <v>3</v>
      </c>
      <c r="P127" s="849">
        <v>5661</v>
      </c>
      <c r="Q127" s="837"/>
      <c r="R127" s="850">
        <v>1887</v>
      </c>
    </row>
    <row r="128" spans="1:18" ht="14.4" customHeight="1" x14ac:dyDescent="0.3">
      <c r="A128" s="831" t="s">
        <v>3031</v>
      </c>
      <c r="B128" s="832" t="s">
        <v>3032</v>
      </c>
      <c r="C128" s="832" t="s">
        <v>602</v>
      </c>
      <c r="D128" s="832" t="s">
        <v>3079</v>
      </c>
      <c r="E128" s="832" t="s">
        <v>3259</v>
      </c>
      <c r="F128" s="832" t="s">
        <v>3260</v>
      </c>
      <c r="G128" s="849"/>
      <c r="H128" s="849"/>
      <c r="I128" s="832"/>
      <c r="J128" s="832"/>
      <c r="K128" s="849"/>
      <c r="L128" s="849"/>
      <c r="M128" s="832"/>
      <c r="N128" s="832"/>
      <c r="O128" s="849">
        <v>18</v>
      </c>
      <c r="P128" s="849">
        <v>10584</v>
      </c>
      <c r="Q128" s="837"/>
      <c r="R128" s="850">
        <v>588</v>
      </c>
    </row>
    <row r="129" spans="1:18" ht="14.4" customHeight="1" x14ac:dyDescent="0.3">
      <c r="A129" s="831" t="s">
        <v>3031</v>
      </c>
      <c r="B129" s="832" t="s">
        <v>3261</v>
      </c>
      <c r="C129" s="832" t="s">
        <v>602</v>
      </c>
      <c r="D129" s="832" t="s">
        <v>3033</v>
      </c>
      <c r="E129" s="832" t="s">
        <v>3045</v>
      </c>
      <c r="F129" s="832" t="s">
        <v>862</v>
      </c>
      <c r="G129" s="849"/>
      <c r="H129" s="849"/>
      <c r="I129" s="832"/>
      <c r="J129" s="832"/>
      <c r="K129" s="849"/>
      <c r="L129" s="849"/>
      <c r="M129" s="832"/>
      <c r="N129" s="832"/>
      <c r="O129" s="849">
        <v>1</v>
      </c>
      <c r="P129" s="849">
        <v>13.37</v>
      </c>
      <c r="Q129" s="837"/>
      <c r="R129" s="850">
        <v>13.37</v>
      </c>
    </row>
    <row r="130" spans="1:18" ht="14.4" customHeight="1" x14ac:dyDescent="0.3">
      <c r="A130" s="831" t="s">
        <v>3031</v>
      </c>
      <c r="B130" s="832" t="s">
        <v>3261</v>
      </c>
      <c r="C130" s="832" t="s">
        <v>602</v>
      </c>
      <c r="D130" s="832" t="s">
        <v>3079</v>
      </c>
      <c r="E130" s="832" t="s">
        <v>3090</v>
      </c>
      <c r="F130" s="832" t="s">
        <v>3091</v>
      </c>
      <c r="G130" s="849">
        <v>8</v>
      </c>
      <c r="H130" s="849">
        <v>296</v>
      </c>
      <c r="I130" s="832">
        <v>2.6666666666666665</v>
      </c>
      <c r="J130" s="832">
        <v>37</v>
      </c>
      <c r="K130" s="849">
        <v>3</v>
      </c>
      <c r="L130" s="849">
        <v>111</v>
      </c>
      <c r="M130" s="832">
        <v>1</v>
      </c>
      <c r="N130" s="832">
        <v>37</v>
      </c>
      <c r="O130" s="849">
        <v>14</v>
      </c>
      <c r="P130" s="849">
        <v>532</v>
      </c>
      <c r="Q130" s="837">
        <v>4.7927927927927927</v>
      </c>
      <c r="R130" s="850">
        <v>38</v>
      </c>
    </row>
    <row r="131" spans="1:18" ht="14.4" customHeight="1" x14ac:dyDescent="0.3">
      <c r="A131" s="831" t="s">
        <v>3031</v>
      </c>
      <c r="B131" s="832" t="s">
        <v>3261</v>
      </c>
      <c r="C131" s="832" t="s">
        <v>602</v>
      </c>
      <c r="D131" s="832" t="s">
        <v>3079</v>
      </c>
      <c r="E131" s="832" t="s">
        <v>3094</v>
      </c>
      <c r="F131" s="832" t="s">
        <v>3095</v>
      </c>
      <c r="G131" s="849">
        <v>1</v>
      </c>
      <c r="H131" s="849">
        <v>5</v>
      </c>
      <c r="I131" s="832"/>
      <c r="J131" s="832">
        <v>5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3031</v>
      </c>
      <c r="B132" s="832" t="s">
        <v>3261</v>
      </c>
      <c r="C132" s="832" t="s">
        <v>602</v>
      </c>
      <c r="D132" s="832" t="s">
        <v>3079</v>
      </c>
      <c r="E132" s="832" t="s">
        <v>3096</v>
      </c>
      <c r="F132" s="832" t="s">
        <v>3097</v>
      </c>
      <c r="G132" s="849"/>
      <c r="H132" s="849"/>
      <c r="I132" s="832"/>
      <c r="J132" s="832"/>
      <c r="K132" s="849">
        <v>5</v>
      </c>
      <c r="L132" s="849">
        <v>435</v>
      </c>
      <c r="M132" s="832">
        <v>1</v>
      </c>
      <c r="N132" s="832">
        <v>87</v>
      </c>
      <c r="O132" s="849"/>
      <c r="P132" s="849"/>
      <c r="Q132" s="837"/>
      <c r="R132" s="850"/>
    </row>
    <row r="133" spans="1:18" ht="14.4" customHeight="1" x14ac:dyDescent="0.3">
      <c r="A133" s="831" t="s">
        <v>3031</v>
      </c>
      <c r="B133" s="832" t="s">
        <v>3261</v>
      </c>
      <c r="C133" s="832" t="s">
        <v>602</v>
      </c>
      <c r="D133" s="832" t="s">
        <v>3079</v>
      </c>
      <c r="E133" s="832" t="s">
        <v>3101</v>
      </c>
      <c r="F133" s="832" t="s">
        <v>3102</v>
      </c>
      <c r="G133" s="849">
        <v>17</v>
      </c>
      <c r="H133" s="849">
        <v>6341</v>
      </c>
      <c r="I133" s="832">
        <v>0.34601113172541742</v>
      </c>
      <c r="J133" s="832">
        <v>373</v>
      </c>
      <c r="K133" s="849">
        <v>49</v>
      </c>
      <c r="L133" s="849">
        <v>18326</v>
      </c>
      <c r="M133" s="832">
        <v>1</v>
      </c>
      <c r="N133" s="832">
        <v>374</v>
      </c>
      <c r="O133" s="849">
        <v>1</v>
      </c>
      <c r="P133" s="849">
        <v>376</v>
      </c>
      <c r="Q133" s="837">
        <v>2.0517297828222199E-2</v>
      </c>
      <c r="R133" s="850">
        <v>376</v>
      </c>
    </row>
    <row r="134" spans="1:18" ht="14.4" customHeight="1" x14ac:dyDescent="0.3">
      <c r="A134" s="831" t="s">
        <v>3031</v>
      </c>
      <c r="B134" s="832" t="s">
        <v>3261</v>
      </c>
      <c r="C134" s="832" t="s">
        <v>602</v>
      </c>
      <c r="D134" s="832" t="s">
        <v>3079</v>
      </c>
      <c r="E134" s="832" t="s">
        <v>3103</v>
      </c>
      <c r="F134" s="832" t="s">
        <v>3104</v>
      </c>
      <c r="G134" s="849">
        <v>615</v>
      </c>
      <c r="H134" s="849">
        <v>154365</v>
      </c>
      <c r="I134" s="832">
        <v>0.93235848372834673</v>
      </c>
      <c r="J134" s="832">
        <v>251</v>
      </c>
      <c r="K134" s="849">
        <v>657</v>
      </c>
      <c r="L134" s="849">
        <v>165564</v>
      </c>
      <c r="M134" s="832">
        <v>1</v>
      </c>
      <c r="N134" s="832">
        <v>252</v>
      </c>
      <c r="O134" s="849">
        <v>768</v>
      </c>
      <c r="P134" s="849">
        <v>195072</v>
      </c>
      <c r="Q134" s="837">
        <v>1.1782271508298905</v>
      </c>
      <c r="R134" s="850">
        <v>254</v>
      </c>
    </row>
    <row r="135" spans="1:18" ht="14.4" customHeight="1" x14ac:dyDescent="0.3">
      <c r="A135" s="831" t="s">
        <v>3031</v>
      </c>
      <c r="B135" s="832" t="s">
        <v>3261</v>
      </c>
      <c r="C135" s="832" t="s">
        <v>602</v>
      </c>
      <c r="D135" s="832" t="s">
        <v>3079</v>
      </c>
      <c r="E135" s="832" t="s">
        <v>3105</v>
      </c>
      <c r="F135" s="832" t="s">
        <v>3106</v>
      </c>
      <c r="G135" s="849">
        <v>8</v>
      </c>
      <c r="H135" s="849">
        <v>1008</v>
      </c>
      <c r="I135" s="832">
        <v>0.37795275590551181</v>
      </c>
      <c r="J135" s="832">
        <v>126</v>
      </c>
      <c r="K135" s="849">
        <v>21</v>
      </c>
      <c r="L135" s="849">
        <v>2667</v>
      </c>
      <c r="M135" s="832">
        <v>1</v>
      </c>
      <c r="N135" s="832">
        <v>127</v>
      </c>
      <c r="O135" s="849">
        <v>40</v>
      </c>
      <c r="P135" s="849">
        <v>5040</v>
      </c>
      <c r="Q135" s="837">
        <v>1.889763779527559</v>
      </c>
      <c r="R135" s="850">
        <v>126</v>
      </c>
    </row>
    <row r="136" spans="1:18" ht="14.4" customHeight="1" x14ac:dyDescent="0.3">
      <c r="A136" s="831" t="s">
        <v>3031</v>
      </c>
      <c r="B136" s="832" t="s">
        <v>3261</v>
      </c>
      <c r="C136" s="832" t="s">
        <v>602</v>
      </c>
      <c r="D136" s="832" t="s">
        <v>3079</v>
      </c>
      <c r="E136" s="832" t="s">
        <v>3107</v>
      </c>
      <c r="F136" s="832" t="s">
        <v>3108</v>
      </c>
      <c r="G136" s="849">
        <v>168</v>
      </c>
      <c r="H136" s="849">
        <v>15288</v>
      </c>
      <c r="I136" s="832">
        <v>1.0652173913043479</v>
      </c>
      <c r="J136" s="832">
        <v>91</v>
      </c>
      <c r="K136" s="849">
        <v>156</v>
      </c>
      <c r="L136" s="849">
        <v>14352</v>
      </c>
      <c r="M136" s="832">
        <v>1</v>
      </c>
      <c r="N136" s="832">
        <v>92</v>
      </c>
      <c r="O136" s="849">
        <v>146</v>
      </c>
      <c r="P136" s="849">
        <v>13578</v>
      </c>
      <c r="Q136" s="837">
        <v>0.94607023411371238</v>
      </c>
      <c r="R136" s="850">
        <v>93</v>
      </c>
    </row>
    <row r="137" spans="1:18" ht="14.4" customHeight="1" x14ac:dyDescent="0.3">
      <c r="A137" s="831" t="s">
        <v>3031</v>
      </c>
      <c r="B137" s="832" t="s">
        <v>3261</v>
      </c>
      <c r="C137" s="832" t="s">
        <v>602</v>
      </c>
      <c r="D137" s="832" t="s">
        <v>3079</v>
      </c>
      <c r="E137" s="832" t="s">
        <v>3109</v>
      </c>
      <c r="F137" s="832" t="s">
        <v>3110</v>
      </c>
      <c r="G137" s="849"/>
      <c r="H137" s="849"/>
      <c r="I137" s="832"/>
      <c r="J137" s="832"/>
      <c r="K137" s="849">
        <v>1</v>
      </c>
      <c r="L137" s="849">
        <v>210</v>
      </c>
      <c r="M137" s="832">
        <v>1</v>
      </c>
      <c r="N137" s="832">
        <v>210</v>
      </c>
      <c r="O137" s="849"/>
      <c r="P137" s="849"/>
      <c r="Q137" s="837"/>
      <c r="R137" s="850"/>
    </row>
    <row r="138" spans="1:18" ht="14.4" customHeight="1" x14ac:dyDescent="0.3">
      <c r="A138" s="831" t="s">
        <v>3031</v>
      </c>
      <c r="B138" s="832" t="s">
        <v>3261</v>
      </c>
      <c r="C138" s="832" t="s">
        <v>602</v>
      </c>
      <c r="D138" s="832" t="s">
        <v>3079</v>
      </c>
      <c r="E138" s="832" t="s">
        <v>3115</v>
      </c>
      <c r="F138" s="832" t="s">
        <v>3116</v>
      </c>
      <c r="G138" s="849">
        <v>14</v>
      </c>
      <c r="H138" s="849">
        <v>826</v>
      </c>
      <c r="I138" s="832">
        <v>0.19666666666666666</v>
      </c>
      <c r="J138" s="832">
        <v>59</v>
      </c>
      <c r="K138" s="849">
        <v>70</v>
      </c>
      <c r="L138" s="849">
        <v>4200</v>
      </c>
      <c r="M138" s="832">
        <v>1</v>
      </c>
      <c r="N138" s="832">
        <v>60</v>
      </c>
      <c r="O138" s="849">
        <v>114</v>
      </c>
      <c r="P138" s="849">
        <v>6840</v>
      </c>
      <c r="Q138" s="837">
        <v>1.6285714285714286</v>
      </c>
      <c r="R138" s="850">
        <v>60</v>
      </c>
    </row>
    <row r="139" spans="1:18" ht="14.4" customHeight="1" x14ac:dyDescent="0.3">
      <c r="A139" s="831" t="s">
        <v>3031</v>
      </c>
      <c r="B139" s="832" t="s">
        <v>3261</v>
      </c>
      <c r="C139" s="832" t="s">
        <v>602</v>
      </c>
      <c r="D139" s="832" t="s">
        <v>3079</v>
      </c>
      <c r="E139" s="832" t="s">
        <v>3123</v>
      </c>
      <c r="F139" s="832" t="s">
        <v>3124</v>
      </c>
      <c r="G139" s="849">
        <v>438</v>
      </c>
      <c r="H139" s="849">
        <v>168630</v>
      </c>
      <c r="I139" s="832">
        <v>0.82583229673741643</v>
      </c>
      <c r="J139" s="832">
        <v>385</v>
      </c>
      <c r="K139" s="849">
        <v>529</v>
      </c>
      <c r="L139" s="849">
        <v>204194</v>
      </c>
      <c r="M139" s="832">
        <v>1</v>
      </c>
      <c r="N139" s="832">
        <v>386</v>
      </c>
      <c r="O139" s="849">
        <v>562</v>
      </c>
      <c r="P139" s="849">
        <v>217494</v>
      </c>
      <c r="Q139" s="837">
        <v>1.0651341371440886</v>
      </c>
      <c r="R139" s="850">
        <v>387</v>
      </c>
    </row>
    <row r="140" spans="1:18" ht="14.4" customHeight="1" x14ac:dyDescent="0.3">
      <c r="A140" s="831" t="s">
        <v>3031</v>
      </c>
      <c r="B140" s="832" t="s">
        <v>3261</v>
      </c>
      <c r="C140" s="832" t="s">
        <v>602</v>
      </c>
      <c r="D140" s="832" t="s">
        <v>3079</v>
      </c>
      <c r="E140" s="832" t="s">
        <v>3125</v>
      </c>
      <c r="F140" s="832" t="s">
        <v>3126</v>
      </c>
      <c r="G140" s="849">
        <v>62</v>
      </c>
      <c r="H140" s="849">
        <v>24180</v>
      </c>
      <c r="I140" s="832">
        <v>0.65788757686238231</v>
      </c>
      <c r="J140" s="832">
        <v>390</v>
      </c>
      <c r="K140" s="849">
        <v>94</v>
      </c>
      <c r="L140" s="849">
        <v>36754</v>
      </c>
      <c r="M140" s="832">
        <v>1</v>
      </c>
      <c r="N140" s="832">
        <v>391</v>
      </c>
      <c r="O140" s="849">
        <v>84</v>
      </c>
      <c r="P140" s="849">
        <v>32928</v>
      </c>
      <c r="Q140" s="837">
        <v>0.89590248680415741</v>
      </c>
      <c r="R140" s="850">
        <v>392</v>
      </c>
    </row>
    <row r="141" spans="1:18" ht="14.4" customHeight="1" x14ac:dyDescent="0.3">
      <c r="A141" s="831" t="s">
        <v>3031</v>
      </c>
      <c r="B141" s="832" t="s">
        <v>3261</v>
      </c>
      <c r="C141" s="832" t="s">
        <v>602</v>
      </c>
      <c r="D141" s="832" t="s">
        <v>3079</v>
      </c>
      <c r="E141" s="832" t="s">
        <v>3127</v>
      </c>
      <c r="F141" s="832" t="s">
        <v>3128</v>
      </c>
      <c r="G141" s="849"/>
      <c r="H141" s="849"/>
      <c r="I141" s="832"/>
      <c r="J141" s="832"/>
      <c r="K141" s="849"/>
      <c r="L141" s="849"/>
      <c r="M141" s="832"/>
      <c r="N141" s="832"/>
      <c r="O141" s="849">
        <v>1</v>
      </c>
      <c r="P141" s="849">
        <v>64</v>
      </c>
      <c r="Q141" s="837"/>
      <c r="R141" s="850">
        <v>64</v>
      </c>
    </row>
    <row r="142" spans="1:18" ht="14.4" customHeight="1" x14ac:dyDescent="0.3">
      <c r="A142" s="831" t="s">
        <v>3031</v>
      </c>
      <c r="B142" s="832" t="s">
        <v>3261</v>
      </c>
      <c r="C142" s="832" t="s">
        <v>602</v>
      </c>
      <c r="D142" s="832" t="s">
        <v>3079</v>
      </c>
      <c r="E142" s="832" t="s">
        <v>3262</v>
      </c>
      <c r="F142" s="832" t="s">
        <v>3263</v>
      </c>
      <c r="G142" s="849">
        <v>128</v>
      </c>
      <c r="H142" s="849">
        <v>233856</v>
      </c>
      <c r="I142" s="832">
        <v>1.2400036056481418</v>
      </c>
      <c r="J142" s="832">
        <v>1827</v>
      </c>
      <c r="K142" s="849">
        <v>103</v>
      </c>
      <c r="L142" s="849">
        <v>188593</v>
      </c>
      <c r="M142" s="832">
        <v>1</v>
      </c>
      <c r="N142" s="832">
        <v>1831</v>
      </c>
      <c r="O142" s="849">
        <v>83</v>
      </c>
      <c r="P142" s="849">
        <v>152886</v>
      </c>
      <c r="Q142" s="837">
        <v>0.81066635559114075</v>
      </c>
      <c r="R142" s="850">
        <v>1842</v>
      </c>
    </row>
    <row r="143" spans="1:18" ht="14.4" customHeight="1" x14ac:dyDescent="0.3">
      <c r="A143" s="831" t="s">
        <v>3031</v>
      </c>
      <c r="B143" s="832" t="s">
        <v>3261</v>
      </c>
      <c r="C143" s="832" t="s">
        <v>602</v>
      </c>
      <c r="D143" s="832" t="s">
        <v>3079</v>
      </c>
      <c r="E143" s="832" t="s">
        <v>3264</v>
      </c>
      <c r="F143" s="832" t="s">
        <v>3265</v>
      </c>
      <c r="G143" s="849">
        <v>6</v>
      </c>
      <c r="H143" s="849">
        <v>2130</v>
      </c>
      <c r="I143" s="832"/>
      <c r="J143" s="832">
        <v>355</v>
      </c>
      <c r="K143" s="849"/>
      <c r="L143" s="849"/>
      <c r="M143" s="832"/>
      <c r="N143" s="832"/>
      <c r="O143" s="849"/>
      <c r="P143" s="849"/>
      <c r="Q143" s="837"/>
      <c r="R143" s="850"/>
    </row>
    <row r="144" spans="1:18" ht="14.4" customHeight="1" x14ac:dyDescent="0.3">
      <c r="A144" s="831" t="s">
        <v>3031</v>
      </c>
      <c r="B144" s="832" t="s">
        <v>3261</v>
      </c>
      <c r="C144" s="832" t="s">
        <v>602</v>
      </c>
      <c r="D144" s="832" t="s">
        <v>3079</v>
      </c>
      <c r="E144" s="832" t="s">
        <v>3266</v>
      </c>
      <c r="F144" s="832" t="s">
        <v>3267</v>
      </c>
      <c r="G144" s="849">
        <v>20</v>
      </c>
      <c r="H144" s="849">
        <v>8940</v>
      </c>
      <c r="I144" s="832">
        <v>1.1738445378151261</v>
      </c>
      <c r="J144" s="832">
        <v>447</v>
      </c>
      <c r="K144" s="849">
        <v>17</v>
      </c>
      <c r="L144" s="849">
        <v>7616</v>
      </c>
      <c r="M144" s="832">
        <v>1</v>
      </c>
      <c r="N144" s="832">
        <v>448</v>
      </c>
      <c r="O144" s="849">
        <v>18</v>
      </c>
      <c r="P144" s="849">
        <v>8136</v>
      </c>
      <c r="Q144" s="837">
        <v>1.0682773109243697</v>
      </c>
      <c r="R144" s="850">
        <v>452</v>
      </c>
    </row>
    <row r="145" spans="1:18" ht="14.4" customHeight="1" x14ac:dyDescent="0.3">
      <c r="A145" s="831" t="s">
        <v>3031</v>
      </c>
      <c r="B145" s="832" t="s">
        <v>3261</v>
      </c>
      <c r="C145" s="832" t="s">
        <v>602</v>
      </c>
      <c r="D145" s="832" t="s">
        <v>3079</v>
      </c>
      <c r="E145" s="832" t="s">
        <v>3268</v>
      </c>
      <c r="F145" s="832" t="s">
        <v>3269</v>
      </c>
      <c r="G145" s="849">
        <v>23</v>
      </c>
      <c r="H145" s="849">
        <v>16767</v>
      </c>
      <c r="I145" s="832">
        <v>0.63714090287277703</v>
      </c>
      <c r="J145" s="832">
        <v>729</v>
      </c>
      <c r="K145" s="849">
        <v>36</v>
      </c>
      <c r="L145" s="849">
        <v>26316</v>
      </c>
      <c r="M145" s="832">
        <v>1</v>
      </c>
      <c r="N145" s="832">
        <v>731</v>
      </c>
      <c r="O145" s="849">
        <v>33</v>
      </c>
      <c r="P145" s="849">
        <v>24288</v>
      </c>
      <c r="Q145" s="837">
        <v>0.92293661650706793</v>
      </c>
      <c r="R145" s="850">
        <v>736</v>
      </c>
    </row>
    <row r="146" spans="1:18" ht="14.4" customHeight="1" x14ac:dyDescent="0.3">
      <c r="A146" s="831" t="s">
        <v>3031</v>
      </c>
      <c r="B146" s="832" t="s">
        <v>3261</v>
      </c>
      <c r="C146" s="832" t="s">
        <v>602</v>
      </c>
      <c r="D146" s="832" t="s">
        <v>3079</v>
      </c>
      <c r="E146" s="832" t="s">
        <v>3270</v>
      </c>
      <c r="F146" s="832" t="s">
        <v>3271</v>
      </c>
      <c r="G146" s="849">
        <v>17</v>
      </c>
      <c r="H146" s="849">
        <v>12393</v>
      </c>
      <c r="I146" s="832">
        <v>0.60548172757475083</v>
      </c>
      <c r="J146" s="832">
        <v>729</v>
      </c>
      <c r="K146" s="849">
        <v>28</v>
      </c>
      <c r="L146" s="849">
        <v>20468</v>
      </c>
      <c r="M146" s="832">
        <v>1</v>
      </c>
      <c r="N146" s="832">
        <v>731</v>
      </c>
      <c r="O146" s="849">
        <v>22</v>
      </c>
      <c r="P146" s="849">
        <v>16192</v>
      </c>
      <c r="Q146" s="837">
        <v>0.79108852843462962</v>
      </c>
      <c r="R146" s="850">
        <v>736</v>
      </c>
    </row>
    <row r="147" spans="1:18" ht="14.4" customHeight="1" x14ac:dyDescent="0.3">
      <c r="A147" s="831" t="s">
        <v>3031</v>
      </c>
      <c r="B147" s="832" t="s">
        <v>3261</v>
      </c>
      <c r="C147" s="832" t="s">
        <v>602</v>
      </c>
      <c r="D147" s="832" t="s">
        <v>3079</v>
      </c>
      <c r="E147" s="832" t="s">
        <v>3153</v>
      </c>
      <c r="F147" s="832" t="s">
        <v>3154</v>
      </c>
      <c r="G147" s="849">
        <v>341</v>
      </c>
      <c r="H147" s="849">
        <v>69905</v>
      </c>
      <c r="I147" s="832">
        <v>0.98934303263607803</v>
      </c>
      <c r="J147" s="832">
        <v>205</v>
      </c>
      <c r="K147" s="849">
        <v>343</v>
      </c>
      <c r="L147" s="849">
        <v>70658</v>
      </c>
      <c r="M147" s="832">
        <v>1</v>
      </c>
      <c r="N147" s="832">
        <v>206</v>
      </c>
      <c r="O147" s="849">
        <v>358</v>
      </c>
      <c r="P147" s="849">
        <v>74464</v>
      </c>
      <c r="Q147" s="837">
        <v>1.0538650966627983</v>
      </c>
      <c r="R147" s="850">
        <v>208</v>
      </c>
    </row>
    <row r="148" spans="1:18" ht="14.4" customHeight="1" x14ac:dyDescent="0.3">
      <c r="A148" s="831" t="s">
        <v>3031</v>
      </c>
      <c r="B148" s="832" t="s">
        <v>3261</v>
      </c>
      <c r="C148" s="832" t="s">
        <v>602</v>
      </c>
      <c r="D148" s="832" t="s">
        <v>3079</v>
      </c>
      <c r="E148" s="832" t="s">
        <v>3272</v>
      </c>
      <c r="F148" s="832" t="s">
        <v>3273</v>
      </c>
      <c r="G148" s="849">
        <v>115</v>
      </c>
      <c r="H148" s="849">
        <v>33005</v>
      </c>
      <c r="I148" s="832">
        <v>0.86818707912457915</v>
      </c>
      <c r="J148" s="832">
        <v>287</v>
      </c>
      <c r="K148" s="849">
        <v>132</v>
      </c>
      <c r="L148" s="849">
        <v>38016</v>
      </c>
      <c r="M148" s="832">
        <v>1</v>
      </c>
      <c r="N148" s="832">
        <v>288</v>
      </c>
      <c r="O148" s="849">
        <v>103</v>
      </c>
      <c r="P148" s="849">
        <v>29767</v>
      </c>
      <c r="Q148" s="837">
        <v>0.78301241582491588</v>
      </c>
      <c r="R148" s="850">
        <v>289</v>
      </c>
    </row>
    <row r="149" spans="1:18" ht="14.4" customHeight="1" x14ac:dyDescent="0.3">
      <c r="A149" s="831" t="s">
        <v>3031</v>
      </c>
      <c r="B149" s="832" t="s">
        <v>3261</v>
      </c>
      <c r="C149" s="832" t="s">
        <v>602</v>
      </c>
      <c r="D149" s="832" t="s">
        <v>3079</v>
      </c>
      <c r="E149" s="832" t="s">
        <v>3274</v>
      </c>
      <c r="F149" s="832" t="s">
        <v>3275</v>
      </c>
      <c r="G149" s="849">
        <v>191</v>
      </c>
      <c r="H149" s="849">
        <v>28650</v>
      </c>
      <c r="I149" s="832">
        <v>1.2565238366738301</v>
      </c>
      <c r="J149" s="832">
        <v>150</v>
      </c>
      <c r="K149" s="849">
        <v>151</v>
      </c>
      <c r="L149" s="849">
        <v>22801</v>
      </c>
      <c r="M149" s="832">
        <v>1</v>
      </c>
      <c r="N149" s="832">
        <v>151</v>
      </c>
      <c r="O149" s="849">
        <v>107</v>
      </c>
      <c r="P149" s="849">
        <v>16264</v>
      </c>
      <c r="Q149" s="837">
        <v>0.71330204815578269</v>
      </c>
      <c r="R149" s="850">
        <v>152</v>
      </c>
    </row>
    <row r="150" spans="1:18" ht="14.4" customHeight="1" x14ac:dyDescent="0.3">
      <c r="A150" s="831" t="s">
        <v>3031</v>
      </c>
      <c r="B150" s="832" t="s">
        <v>3261</v>
      </c>
      <c r="C150" s="832" t="s">
        <v>602</v>
      </c>
      <c r="D150" s="832" t="s">
        <v>3079</v>
      </c>
      <c r="E150" s="832" t="s">
        <v>3155</v>
      </c>
      <c r="F150" s="832" t="s">
        <v>3156</v>
      </c>
      <c r="G150" s="849"/>
      <c r="H150" s="849"/>
      <c r="I150" s="832"/>
      <c r="J150" s="832"/>
      <c r="K150" s="849">
        <v>4</v>
      </c>
      <c r="L150" s="849">
        <v>172</v>
      </c>
      <c r="M150" s="832">
        <v>1</v>
      </c>
      <c r="N150" s="832">
        <v>43</v>
      </c>
      <c r="O150" s="849"/>
      <c r="P150" s="849"/>
      <c r="Q150" s="837"/>
      <c r="R150" s="850"/>
    </row>
    <row r="151" spans="1:18" ht="14.4" customHeight="1" x14ac:dyDescent="0.3">
      <c r="A151" s="831" t="s">
        <v>3031</v>
      </c>
      <c r="B151" s="832" t="s">
        <v>3261</v>
      </c>
      <c r="C151" s="832" t="s">
        <v>602</v>
      </c>
      <c r="D151" s="832" t="s">
        <v>3079</v>
      </c>
      <c r="E151" s="832" t="s">
        <v>3276</v>
      </c>
      <c r="F151" s="832" t="s">
        <v>3277</v>
      </c>
      <c r="G151" s="849">
        <v>38</v>
      </c>
      <c r="H151" s="849">
        <v>73226</v>
      </c>
      <c r="I151" s="832">
        <v>1.5808721934369603</v>
      </c>
      <c r="J151" s="832">
        <v>1927</v>
      </c>
      <c r="K151" s="849">
        <v>24</v>
      </c>
      <c r="L151" s="849">
        <v>46320</v>
      </c>
      <c r="M151" s="832">
        <v>1</v>
      </c>
      <c r="N151" s="832">
        <v>1930</v>
      </c>
      <c r="O151" s="849">
        <v>27</v>
      </c>
      <c r="P151" s="849">
        <v>52299</v>
      </c>
      <c r="Q151" s="837">
        <v>1.1290803108808289</v>
      </c>
      <c r="R151" s="850">
        <v>1937</v>
      </c>
    </row>
    <row r="152" spans="1:18" ht="14.4" customHeight="1" x14ac:dyDescent="0.3">
      <c r="A152" s="831" t="s">
        <v>3031</v>
      </c>
      <c r="B152" s="832" t="s">
        <v>3261</v>
      </c>
      <c r="C152" s="832" t="s">
        <v>602</v>
      </c>
      <c r="D152" s="832" t="s">
        <v>3079</v>
      </c>
      <c r="E152" s="832" t="s">
        <v>3157</v>
      </c>
      <c r="F152" s="832" t="s">
        <v>3158</v>
      </c>
      <c r="G152" s="849">
        <v>61</v>
      </c>
      <c r="H152" s="849">
        <v>3538</v>
      </c>
      <c r="I152" s="832">
        <v>0.90857729840780688</v>
      </c>
      <c r="J152" s="832">
        <v>58</v>
      </c>
      <c r="K152" s="849">
        <v>66</v>
      </c>
      <c r="L152" s="849">
        <v>3894</v>
      </c>
      <c r="M152" s="832">
        <v>1</v>
      </c>
      <c r="N152" s="832">
        <v>59</v>
      </c>
      <c r="O152" s="849">
        <v>63</v>
      </c>
      <c r="P152" s="849">
        <v>3717</v>
      </c>
      <c r="Q152" s="837">
        <v>0.95454545454545459</v>
      </c>
      <c r="R152" s="850">
        <v>59</v>
      </c>
    </row>
    <row r="153" spans="1:18" ht="14.4" customHeight="1" x14ac:dyDescent="0.3">
      <c r="A153" s="831" t="s">
        <v>3031</v>
      </c>
      <c r="B153" s="832" t="s">
        <v>3261</v>
      </c>
      <c r="C153" s="832" t="s">
        <v>602</v>
      </c>
      <c r="D153" s="832" t="s">
        <v>3079</v>
      </c>
      <c r="E153" s="832" t="s">
        <v>3169</v>
      </c>
      <c r="F153" s="832" t="s">
        <v>3170</v>
      </c>
      <c r="G153" s="849">
        <v>596</v>
      </c>
      <c r="H153" s="849">
        <v>19866.650000000016</v>
      </c>
      <c r="I153" s="832">
        <v>0.97704852082762728</v>
      </c>
      <c r="J153" s="832">
        <v>33.333305369127544</v>
      </c>
      <c r="K153" s="849">
        <v>610</v>
      </c>
      <c r="L153" s="849">
        <v>20333.329999999998</v>
      </c>
      <c r="M153" s="832">
        <v>1</v>
      </c>
      <c r="N153" s="832">
        <v>33.333327868852457</v>
      </c>
      <c r="O153" s="849">
        <v>690</v>
      </c>
      <c r="P153" s="849">
        <v>23000</v>
      </c>
      <c r="Q153" s="837">
        <v>1.1311477264176601</v>
      </c>
      <c r="R153" s="850">
        <v>33.333333333333336</v>
      </c>
    </row>
    <row r="154" spans="1:18" ht="14.4" customHeight="1" x14ac:dyDescent="0.3">
      <c r="A154" s="831" t="s">
        <v>3031</v>
      </c>
      <c r="B154" s="832" t="s">
        <v>3261</v>
      </c>
      <c r="C154" s="832" t="s">
        <v>602</v>
      </c>
      <c r="D154" s="832" t="s">
        <v>3079</v>
      </c>
      <c r="E154" s="832" t="s">
        <v>3171</v>
      </c>
      <c r="F154" s="832" t="s">
        <v>3172</v>
      </c>
      <c r="G154" s="849">
        <v>84</v>
      </c>
      <c r="H154" s="849">
        <v>9744</v>
      </c>
      <c r="I154" s="832">
        <v>0.8571428571428571</v>
      </c>
      <c r="J154" s="832">
        <v>116</v>
      </c>
      <c r="K154" s="849">
        <v>98</v>
      </c>
      <c r="L154" s="849">
        <v>11368</v>
      </c>
      <c r="M154" s="832">
        <v>1</v>
      </c>
      <c r="N154" s="832">
        <v>116</v>
      </c>
      <c r="O154" s="849">
        <v>118</v>
      </c>
      <c r="P154" s="849">
        <v>13688</v>
      </c>
      <c r="Q154" s="837">
        <v>1.2040816326530612</v>
      </c>
      <c r="R154" s="850">
        <v>116</v>
      </c>
    </row>
    <row r="155" spans="1:18" ht="14.4" customHeight="1" x14ac:dyDescent="0.3">
      <c r="A155" s="831" t="s">
        <v>3031</v>
      </c>
      <c r="B155" s="832" t="s">
        <v>3261</v>
      </c>
      <c r="C155" s="832" t="s">
        <v>602</v>
      </c>
      <c r="D155" s="832" t="s">
        <v>3079</v>
      </c>
      <c r="E155" s="832" t="s">
        <v>3179</v>
      </c>
      <c r="F155" s="832" t="s">
        <v>3180</v>
      </c>
      <c r="G155" s="849">
        <v>29</v>
      </c>
      <c r="H155" s="849">
        <v>928</v>
      </c>
      <c r="I155" s="832">
        <v>0.87878787878787878</v>
      </c>
      <c r="J155" s="832">
        <v>32</v>
      </c>
      <c r="K155" s="849">
        <v>33</v>
      </c>
      <c r="L155" s="849">
        <v>1056</v>
      </c>
      <c r="M155" s="832">
        <v>1</v>
      </c>
      <c r="N155" s="832">
        <v>32</v>
      </c>
      <c r="O155" s="849">
        <v>70</v>
      </c>
      <c r="P155" s="849">
        <v>2310</v>
      </c>
      <c r="Q155" s="837">
        <v>2.1875</v>
      </c>
      <c r="R155" s="850">
        <v>33</v>
      </c>
    </row>
    <row r="156" spans="1:18" ht="14.4" customHeight="1" x14ac:dyDescent="0.3">
      <c r="A156" s="831" t="s">
        <v>3031</v>
      </c>
      <c r="B156" s="832" t="s">
        <v>3261</v>
      </c>
      <c r="C156" s="832" t="s">
        <v>602</v>
      </c>
      <c r="D156" s="832" t="s">
        <v>3079</v>
      </c>
      <c r="E156" s="832" t="s">
        <v>3185</v>
      </c>
      <c r="F156" s="832" t="s">
        <v>3186</v>
      </c>
      <c r="G156" s="849">
        <v>51</v>
      </c>
      <c r="H156" s="849">
        <v>6222</v>
      </c>
      <c r="I156" s="832">
        <v>0.74390243902439024</v>
      </c>
      <c r="J156" s="832">
        <v>122</v>
      </c>
      <c r="K156" s="849">
        <v>68</v>
      </c>
      <c r="L156" s="849">
        <v>8364</v>
      </c>
      <c r="M156" s="832">
        <v>1</v>
      </c>
      <c r="N156" s="832">
        <v>123</v>
      </c>
      <c r="O156" s="849">
        <v>57</v>
      </c>
      <c r="P156" s="849">
        <v>7011</v>
      </c>
      <c r="Q156" s="837">
        <v>0.83823529411764708</v>
      </c>
      <c r="R156" s="850">
        <v>123</v>
      </c>
    </row>
    <row r="157" spans="1:18" ht="14.4" customHeight="1" x14ac:dyDescent="0.3">
      <c r="A157" s="831" t="s">
        <v>3031</v>
      </c>
      <c r="B157" s="832" t="s">
        <v>3261</v>
      </c>
      <c r="C157" s="832" t="s">
        <v>602</v>
      </c>
      <c r="D157" s="832" t="s">
        <v>3079</v>
      </c>
      <c r="E157" s="832" t="s">
        <v>3187</v>
      </c>
      <c r="F157" s="832" t="s">
        <v>3188</v>
      </c>
      <c r="G157" s="849">
        <v>49</v>
      </c>
      <c r="H157" s="849">
        <v>7154</v>
      </c>
      <c r="I157" s="832">
        <v>0.73737373737373735</v>
      </c>
      <c r="J157" s="832">
        <v>146</v>
      </c>
      <c r="K157" s="849">
        <v>66</v>
      </c>
      <c r="L157" s="849">
        <v>9702</v>
      </c>
      <c r="M157" s="832">
        <v>1</v>
      </c>
      <c r="N157" s="832">
        <v>147</v>
      </c>
      <c r="O157" s="849">
        <v>52</v>
      </c>
      <c r="P157" s="849">
        <v>7748</v>
      </c>
      <c r="Q157" s="837">
        <v>0.79859822716965578</v>
      </c>
      <c r="R157" s="850">
        <v>149</v>
      </c>
    </row>
    <row r="158" spans="1:18" ht="14.4" customHeight="1" x14ac:dyDescent="0.3">
      <c r="A158" s="831" t="s">
        <v>3031</v>
      </c>
      <c r="B158" s="832" t="s">
        <v>3261</v>
      </c>
      <c r="C158" s="832" t="s">
        <v>602</v>
      </c>
      <c r="D158" s="832" t="s">
        <v>3079</v>
      </c>
      <c r="E158" s="832" t="s">
        <v>3197</v>
      </c>
      <c r="F158" s="832" t="s">
        <v>3198</v>
      </c>
      <c r="G158" s="849">
        <v>1052</v>
      </c>
      <c r="H158" s="849">
        <v>234596</v>
      </c>
      <c r="I158" s="832">
        <v>0.94012511170688118</v>
      </c>
      <c r="J158" s="832">
        <v>223</v>
      </c>
      <c r="K158" s="849">
        <v>1119</v>
      </c>
      <c r="L158" s="849">
        <v>249537</v>
      </c>
      <c r="M158" s="832">
        <v>1</v>
      </c>
      <c r="N158" s="832">
        <v>223</v>
      </c>
      <c r="O158" s="849">
        <v>1179</v>
      </c>
      <c r="P158" s="849">
        <v>266454</v>
      </c>
      <c r="Q158" s="837">
        <v>1.067793553661381</v>
      </c>
      <c r="R158" s="850">
        <v>226</v>
      </c>
    </row>
    <row r="159" spans="1:18" ht="14.4" customHeight="1" x14ac:dyDescent="0.3">
      <c r="A159" s="831" t="s">
        <v>3031</v>
      </c>
      <c r="B159" s="832" t="s">
        <v>3261</v>
      </c>
      <c r="C159" s="832" t="s">
        <v>602</v>
      </c>
      <c r="D159" s="832" t="s">
        <v>3079</v>
      </c>
      <c r="E159" s="832" t="s">
        <v>3278</v>
      </c>
      <c r="F159" s="832" t="s">
        <v>3279</v>
      </c>
      <c r="G159" s="849">
        <v>617</v>
      </c>
      <c r="H159" s="849">
        <v>148697</v>
      </c>
      <c r="I159" s="832">
        <v>1.1031425731115627</v>
      </c>
      <c r="J159" s="832">
        <v>241</v>
      </c>
      <c r="K159" s="849">
        <v>557</v>
      </c>
      <c r="L159" s="849">
        <v>134794</v>
      </c>
      <c r="M159" s="832">
        <v>1</v>
      </c>
      <c r="N159" s="832">
        <v>242</v>
      </c>
      <c r="O159" s="849">
        <v>459</v>
      </c>
      <c r="P159" s="849">
        <v>111996</v>
      </c>
      <c r="Q159" s="837">
        <v>0.83086784278231973</v>
      </c>
      <c r="R159" s="850">
        <v>244</v>
      </c>
    </row>
    <row r="160" spans="1:18" ht="14.4" customHeight="1" x14ac:dyDescent="0.3">
      <c r="A160" s="831" t="s">
        <v>3031</v>
      </c>
      <c r="B160" s="832" t="s">
        <v>3261</v>
      </c>
      <c r="C160" s="832" t="s">
        <v>602</v>
      </c>
      <c r="D160" s="832" t="s">
        <v>3079</v>
      </c>
      <c r="E160" s="832" t="s">
        <v>3280</v>
      </c>
      <c r="F160" s="832" t="s">
        <v>3281</v>
      </c>
      <c r="G160" s="849">
        <v>1261</v>
      </c>
      <c r="H160" s="849">
        <v>460265</v>
      </c>
      <c r="I160" s="832">
        <v>0.99964598156497864</v>
      </c>
      <c r="J160" s="832">
        <v>365</v>
      </c>
      <c r="K160" s="849">
        <v>1258</v>
      </c>
      <c r="L160" s="849">
        <v>460428</v>
      </c>
      <c r="M160" s="832">
        <v>1</v>
      </c>
      <c r="N160" s="832">
        <v>366</v>
      </c>
      <c r="O160" s="849">
        <v>1362</v>
      </c>
      <c r="P160" s="849">
        <v>501216</v>
      </c>
      <c r="Q160" s="837">
        <v>1.0885871406604291</v>
      </c>
      <c r="R160" s="850">
        <v>368</v>
      </c>
    </row>
    <row r="161" spans="1:18" ht="14.4" customHeight="1" x14ac:dyDescent="0.3">
      <c r="A161" s="831" t="s">
        <v>3031</v>
      </c>
      <c r="B161" s="832" t="s">
        <v>3261</v>
      </c>
      <c r="C161" s="832" t="s">
        <v>602</v>
      </c>
      <c r="D161" s="832" t="s">
        <v>3079</v>
      </c>
      <c r="E161" s="832" t="s">
        <v>3205</v>
      </c>
      <c r="F161" s="832" t="s">
        <v>3206</v>
      </c>
      <c r="G161" s="849"/>
      <c r="H161" s="849"/>
      <c r="I161" s="832"/>
      <c r="J161" s="832"/>
      <c r="K161" s="849">
        <v>1</v>
      </c>
      <c r="L161" s="849">
        <v>121</v>
      </c>
      <c r="M161" s="832">
        <v>1</v>
      </c>
      <c r="N161" s="832">
        <v>121</v>
      </c>
      <c r="O161" s="849">
        <v>3</v>
      </c>
      <c r="P161" s="849">
        <v>366</v>
      </c>
      <c r="Q161" s="837">
        <v>3.0247933884297522</v>
      </c>
      <c r="R161" s="850">
        <v>122</v>
      </c>
    </row>
    <row r="162" spans="1:18" ht="14.4" customHeight="1" x14ac:dyDescent="0.3">
      <c r="A162" s="831" t="s">
        <v>3031</v>
      </c>
      <c r="B162" s="832" t="s">
        <v>3261</v>
      </c>
      <c r="C162" s="832" t="s">
        <v>602</v>
      </c>
      <c r="D162" s="832" t="s">
        <v>3079</v>
      </c>
      <c r="E162" s="832" t="s">
        <v>3282</v>
      </c>
      <c r="F162" s="832" t="s">
        <v>3283</v>
      </c>
      <c r="G162" s="849">
        <v>1</v>
      </c>
      <c r="H162" s="849">
        <v>223</v>
      </c>
      <c r="I162" s="832">
        <v>1</v>
      </c>
      <c r="J162" s="832">
        <v>223</v>
      </c>
      <c r="K162" s="849">
        <v>1</v>
      </c>
      <c r="L162" s="849">
        <v>223</v>
      </c>
      <c r="M162" s="832">
        <v>1</v>
      </c>
      <c r="N162" s="832">
        <v>223</v>
      </c>
      <c r="O162" s="849"/>
      <c r="P162" s="849"/>
      <c r="Q162" s="837"/>
      <c r="R162" s="850"/>
    </row>
    <row r="163" spans="1:18" ht="14.4" customHeight="1" x14ac:dyDescent="0.3">
      <c r="A163" s="831" t="s">
        <v>3031</v>
      </c>
      <c r="B163" s="832" t="s">
        <v>3261</v>
      </c>
      <c r="C163" s="832" t="s">
        <v>602</v>
      </c>
      <c r="D163" s="832" t="s">
        <v>3079</v>
      </c>
      <c r="E163" s="832" t="s">
        <v>3207</v>
      </c>
      <c r="F163" s="832" t="s">
        <v>3208</v>
      </c>
      <c r="G163" s="849"/>
      <c r="H163" s="849"/>
      <c r="I163" s="832"/>
      <c r="J163" s="832"/>
      <c r="K163" s="849"/>
      <c r="L163" s="849"/>
      <c r="M163" s="832"/>
      <c r="N163" s="832"/>
      <c r="O163" s="849">
        <v>1</v>
      </c>
      <c r="P163" s="849">
        <v>61</v>
      </c>
      <c r="Q163" s="837"/>
      <c r="R163" s="850">
        <v>61</v>
      </c>
    </row>
    <row r="164" spans="1:18" ht="14.4" customHeight="1" x14ac:dyDescent="0.3">
      <c r="A164" s="831" t="s">
        <v>3031</v>
      </c>
      <c r="B164" s="832" t="s">
        <v>3261</v>
      </c>
      <c r="C164" s="832" t="s">
        <v>602</v>
      </c>
      <c r="D164" s="832" t="s">
        <v>3079</v>
      </c>
      <c r="E164" s="832" t="s">
        <v>3215</v>
      </c>
      <c r="F164" s="832" t="s">
        <v>3216</v>
      </c>
      <c r="G164" s="849">
        <v>40</v>
      </c>
      <c r="H164" s="849">
        <v>5720</v>
      </c>
      <c r="I164" s="832">
        <v>1.103395061728395</v>
      </c>
      <c r="J164" s="832">
        <v>143</v>
      </c>
      <c r="K164" s="849">
        <v>36</v>
      </c>
      <c r="L164" s="849">
        <v>5184</v>
      </c>
      <c r="M164" s="832">
        <v>1</v>
      </c>
      <c r="N164" s="832">
        <v>144</v>
      </c>
      <c r="O164" s="849">
        <v>33</v>
      </c>
      <c r="P164" s="849">
        <v>4818</v>
      </c>
      <c r="Q164" s="837">
        <v>0.92939814814814814</v>
      </c>
      <c r="R164" s="850">
        <v>146</v>
      </c>
    </row>
    <row r="165" spans="1:18" ht="14.4" customHeight="1" x14ac:dyDescent="0.3">
      <c r="A165" s="831" t="s">
        <v>3031</v>
      </c>
      <c r="B165" s="832" t="s">
        <v>3261</v>
      </c>
      <c r="C165" s="832" t="s">
        <v>602</v>
      </c>
      <c r="D165" s="832" t="s">
        <v>3079</v>
      </c>
      <c r="E165" s="832" t="s">
        <v>3219</v>
      </c>
      <c r="F165" s="832" t="s">
        <v>3220</v>
      </c>
      <c r="G165" s="849"/>
      <c r="H165" s="849"/>
      <c r="I165" s="832"/>
      <c r="J165" s="832"/>
      <c r="K165" s="849"/>
      <c r="L165" s="849"/>
      <c r="M165" s="832"/>
      <c r="N165" s="832"/>
      <c r="O165" s="849">
        <v>2</v>
      </c>
      <c r="P165" s="849">
        <v>522</v>
      </c>
      <c r="Q165" s="837"/>
      <c r="R165" s="850">
        <v>261</v>
      </c>
    </row>
    <row r="166" spans="1:18" ht="14.4" customHeight="1" x14ac:dyDescent="0.3">
      <c r="A166" s="831" t="s">
        <v>3031</v>
      </c>
      <c r="B166" s="832" t="s">
        <v>3261</v>
      </c>
      <c r="C166" s="832" t="s">
        <v>602</v>
      </c>
      <c r="D166" s="832" t="s">
        <v>3079</v>
      </c>
      <c r="E166" s="832" t="s">
        <v>3284</v>
      </c>
      <c r="F166" s="832" t="s">
        <v>3285</v>
      </c>
      <c r="G166" s="849">
        <v>1</v>
      </c>
      <c r="H166" s="849">
        <v>127</v>
      </c>
      <c r="I166" s="832">
        <v>0.9921875</v>
      </c>
      <c r="J166" s="832">
        <v>127</v>
      </c>
      <c r="K166" s="849">
        <v>1</v>
      </c>
      <c r="L166" s="849">
        <v>128</v>
      </c>
      <c r="M166" s="832">
        <v>1</v>
      </c>
      <c r="N166" s="832">
        <v>128</v>
      </c>
      <c r="O166" s="849">
        <v>1</v>
      </c>
      <c r="P166" s="849">
        <v>128</v>
      </c>
      <c r="Q166" s="837">
        <v>1</v>
      </c>
      <c r="R166" s="850">
        <v>128</v>
      </c>
    </row>
    <row r="167" spans="1:18" ht="14.4" customHeight="1" x14ac:dyDescent="0.3">
      <c r="A167" s="831" t="s">
        <v>3031</v>
      </c>
      <c r="B167" s="832" t="s">
        <v>3261</v>
      </c>
      <c r="C167" s="832" t="s">
        <v>602</v>
      </c>
      <c r="D167" s="832" t="s">
        <v>3079</v>
      </c>
      <c r="E167" s="832" t="s">
        <v>3241</v>
      </c>
      <c r="F167" s="832" t="s">
        <v>3242</v>
      </c>
      <c r="G167" s="849"/>
      <c r="H167" s="849"/>
      <c r="I167" s="832"/>
      <c r="J167" s="832"/>
      <c r="K167" s="849">
        <v>1</v>
      </c>
      <c r="L167" s="849">
        <v>135</v>
      </c>
      <c r="M167" s="832">
        <v>1</v>
      </c>
      <c r="N167" s="832">
        <v>135</v>
      </c>
      <c r="O167" s="849">
        <v>7</v>
      </c>
      <c r="P167" s="849">
        <v>966</v>
      </c>
      <c r="Q167" s="837">
        <v>7.1555555555555559</v>
      </c>
      <c r="R167" s="850">
        <v>138</v>
      </c>
    </row>
    <row r="168" spans="1:18" ht="14.4" customHeight="1" x14ac:dyDescent="0.3">
      <c r="A168" s="831" t="s">
        <v>3031</v>
      </c>
      <c r="B168" s="832" t="s">
        <v>3261</v>
      </c>
      <c r="C168" s="832" t="s">
        <v>602</v>
      </c>
      <c r="D168" s="832" t="s">
        <v>3079</v>
      </c>
      <c r="E168" s="832" t="s">
        <v>3286</v>
      </c>
      <c r="F168" s="832" t="s">
        <v>3287</v>
      </c>
      <c r="G168" s="849">
        <v>48</v>
      </c>
      <c r="H168" s="849">
        <v>22080</v>
      </c>
      <c r="I168" s="832">
        <v>0.95584415584415583</v>
      </c>
      <c r="J168" s="832">
        <v>460</v>
      </c>
      <c r="K168" s="849">
        <v>50</v>
      </c>
      <c r="L168" s="849">
        <v>23100</v>
      </c>
      <c r="M168" s="832">
        <v>1</v>
      </c>
      <c r="N168" s="832">
        <v>462</v>
      </c>
      <c r="O168" s="849">
        <v>83</v>
      </c>
      <c r="P168" s="849">
        <v>38678</v>
      </c>
      <c r="Q168" s="837">
        <v>1.6743722943722943</v>
      </c>
      <c r="R168" s="850">
        <v>466</v>
      </c>
    </row>
    <row r="169" spans="1:18" ht="14.4" customHeight="1" x14ac:dyDescent="0.3">
      <c r="A169" s="831" t="s">
        <v>3031</v>
      </c>
      <c r="B169" s="832" t="s">
        <v>3261</v>
      </c>
      <c r="C169" s="832" t="s">
        <v>602</v>
      </c>
      <c r="D169" s="832" t="s">
        <v>3079</v>
      </c>
      <c r="E169" s="832" t="s">
        <v>3288</v>
      </c>
      <c r="F169" s="832" t="s">
        <v>3289</v>
      </c>
      <c r="G169" s="849">
        <v>578</v>
      </c>
      <c r="H169" s="849">
        <v>70516</v>
      </c>
      <c r="I169" s="832">
        <v>0.99878190419534862</v>
      </c>
      <c r="J169" s="832">
        <v>122</v>
      </c>
      <c r="K169" s="849">
        <v>574</v>
      </c>
      <c r="L169" s="849">
        <v>70602</v>
      </c>
      <c r="M169" s="832">
        <v>1</v>
      </c>
      <c r="N169" s="832">
        <v>123</v>
      </c>
      <c r="O169" s="849">
        <v>722</v>
      </c>
      <c r="P169" s="849">
        <v>88084</v>
      </c>
      <c r="Q169" s="837">
        <v>1.2476133820571655</v>
      </c>
      <c r="R169" s="850">
        <v>122</v>
      </c>
    </row>
    <row r="170" spans="1:18" ht="14.4" customHeight="1" x14ac:dyDescent="0.3">
      <c r="A170" s="831" t="s">
        <v>3031</v>
      </c>
      <c r="B170" s="832" t="s">
        <v>3261</v>
      </c>
      <c r="C170" s="832" t="s">
        <v>602</v>
      </c>
      <c r="D170" s="832" t="s">
        <v>3079</v>
      </c>
      <c r="E170" s="832" t="s">
        <v>3290</v>
      </c>
      <c r="F170" s="832" t="s">
        <v>3277</v>
      </c>
      <c r="G170" s="849"/>
      <c r="H170" s="849"/>
      <c r="I170" s="832"/>
      <c r="J170" s="832"/>
      <c r="K170" s="849">
        <v>4</v>
      </c>
      <c r="L170" s="849">
        <v>2680</v>
      </c>
      <c r="M170" s="832">
        <v>1</v>
      </c>
      <c r="N170" s="832">
        <v>670</v>
      </c>
      <c r="O170" s="849">
        <v>3</v>
      </c>
      <c r="P170" s="849">
        <v>2016</v>
      </c>
      <c r="Q170" s="837">
        <v>0.75223880597014925</v>
      </c>
      <c r="R170" s="850">
        <v>672</v>
      </c>
    </row>
    <row r="171" spans="1:18" ht="14.4" customHeight="1" x14ac:dyDescent="0.3">
      <c r="A171" s="831" t="s">
        <v>3031</v>
      </c>
      <c r="B171" s="832" t="s">
        <v>3261</v>
      </c>
      <c r="C171" s="832" t="s">
        <v>602</v>
      </c>
      <c r="D171" s="832" t="s">
        <v>3079</v>
      </c>
      <c r="E171" s="832" t="s">
        <v>3251</v>
      </c>
      <c r="F171" s="832" t="s">
        <v>3252</v>
      </c>
      <c r="G171" s="849"/>
      <c r="H171" s="849"/>
      <c r="I171" s="832"/>
      <c r="J171" s="832"/>
      <c r="K171" s="849"/>
      <c r="L171" s="849"/>
      <c r="M171" s="832"/>
      <c r="N171" s="832"/>
      <c r="O171" s="849">
        <v>1</v>
      </c>
      <c r="P171" s="849">
        <v>268</v>
      </c>
      <c r="Q171" s="837"/>
      <c r="R171" s="850">
        <v>268</v>
      </c>
    </row>
    <row r="172" spans="1:18" ht="14.4" customHeight="1" x14ac:dyDescent="0.3">
      <c r="A172" s="831" t="s">
        <v>3031</v>
      </c>
      <c r="B172" s="832" t="s">
        <v>3261</v>
      </c>
      <c r="C172" s="832" t="s">
        <v>602</v>
      </c>
      <c r="D172" s="832" t="s">
        <v>3079</v>
      </c>
      <c r="E172" s="832" t="s">
        <v>3253</v>
      </c>
      <c r="F172" s="832" t="s">
        <v>3254</v>
      </c>
      <c r="G172" s="849"/>
      <c r="H172" s="849"/>
      <c r="I172" s="832"/>
      <c r="J172" s="832"/>
      <c r="K172" s="849"/>
      <c r="L172" s="849"/>
      <c r="M172" s="832"/>
      <c r="N172" s="832"/>
      <c r="O172" s="849">
        <v>1</v>
      </c>
      <c r="P172" s="849">
        <v>621</v>
      </c>
      <c r="Q172" s="837"/>
      <c r="R172" s="850">
        <v>621</v>
      </c>
    </row>
    <row r="173" spans="1:18" ht="14.4" customHeight="1" x14ac:dyDescent="0.3">
      <c r="A173" s="831" t="s">
        <v>3031</v>
      </c>
      <c r="B173" s="832" t="s">
        <v>3261</v>
      </c>
      <c r="C173" s="832" t="s">
        <v>602</v>
      </c>
      <c r="D173" s="832" t="s">
        <v>3079</v>
      </c>
      <c r="E173" s="832" t="s">
        <v>3255</v>
      </c>
      <c r="F173" s="832" t="s">
        <v>3256</v>
      </c>
      <c r="G173" s="849"/>
      <c r="H173" s="849"/>
      <c r="I173" s="832"/>
      <c r="J173" s="832"/>
      <c r="K173" s="849"/>
      <c r="L173" s="849"/>
      <c r="M173" s="832"/>
      <c r="N173" s="832"/>
      <c r="O173" s="849">
        <v>1</v>
      </c>
      <c r="P173" s="849">
        <v>482</v>
      </c>
      <c r="Q173" s="837"/>
      <c r="R173" s="850">
        <v>482</v>
      </c>
    </row>
    <row r="174" spans="1:18" ht="14.4" customHeight="1" x14ac:dyDescent="0.3">
      <c r="A174" s="831" t="s">
        <v>3031</v>
      </c>
      <c r="B174" s="832" t="s">
        <v>3261</v>
      </c>
      <c r="C174" s="832" t="s">
        <v>602</v>
      </c>
      <c r="D174" s="832" t="s">
        <v>3079</v>
      </c>
      <c r="E174" s="832" t="s">
        <v>3291</v>
      </c>
      <c r="F174" s="832" t="s">
        <v>3292</v>
      </c>
      <c r="G174" s="849"/>
      <c r="H174" s="849"/>
      <c r="I174" s="832"/>
      <c r="J174" s="832"/>
      <c r="K174" s="849"/>
      <c r="L174" s="849"/>
      <c r="M174" s="832"/>
      <c r="N174" s="832"/>
      <c r="O174" s="849">
        <v>1</v>
      </c>
      <c r="P174" s="849">
        <v>368</v>
      </c>
      <c r="Q174" s="837"/>
      <c r="R174" s="850">
        <v>368</v>
      </c>
    </row>
    <row r="175" spans="1:18" ht="14.4" customHeight="1" x14ac:dyDescent="0.3">
      <c r="A175" s="831" t="s">
        <v>3031</v>
      </c>
      <c r="B175" s="832" t="s">
        <v>3261</v>
      </c>
      <c r="C175" s="832" t="s">
        <v>602</v>
      </c>
      <c r="D175" s="832" t="s">
        <v>3079</v>
      </c>
      <c r="E175" s="832" t="s">
        <v>3293</v>
      </c>
      <c r="F175" s="832" t="s">
        <v>3294</v>
      </c>
      <c r="G175" s="849"/>
      <c r="H175" s="849"/>
      <c r="I175" s="832"/>
      <c r="J175" s="832"/>
      <c r="K175" s="849"/>
      <c r="L175" s="849"/>
      <c r="M175" s="832"/>
      <c r="N175" s="832"/>
      <c r="O175" s="849">
        <v>64</v>
      </c>
      <c r="P175" s="849">
        <v>75520</v>
      </c>
      <c r="Q175" s="837"/>
      <c r="R175" s="850">
        <v>1180</v>
      </c>
    </row>
    <row r="176" spans="1:18" ht="14.4" customHeight="1" thickBot="1" x14ac:dyDescent="0.35">
      <c r="A176" s="839" t="s">
        <v>3031</v>
      </c>
      <c r="B176" s="840" t="s">
        <v>3261</v>
      </c>
      <c r="C176" s="840" t="s">
        <v>602</v>
      </c>
      <c r="D176" s="840" t="s">
        <v>3079</v>
      </c>
      <c r="E176" s="840" t="s">
        <v>3295</v>
      </c>
      <c r="F176" s="840" t="s">
        <v>3296</v>
      </c>
      <c r="G176" s="851"/>
      <c r="H176" s="851"/>
      <c r="I176" s="840"/>
      <c r="J176" s="840"/>
      <c r="K176" s="851"/>
      <c r="L176" s="851"/>
      <c r="M176" s="840"/>
      <c r="N176" s="840"/>
      <c r="O176" s="851">
        <v>1</v>
      </c>
      <c r="P176" s="851">
        <v>299</v>
      </c>
      <c r="Q176" s="845"/>
      <c r="R176" s="852">
        <v>299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7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3298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37960.9</v>
      </c>
      <c r="I3" s="208">
        <f t="shared" si="0"/>
        <v>6824563.6099999994</v>
      </c>
      <c r="J3" s="78"/>
      <c r="K3" s="78"/>
      <c r="L3" s="208">
        <f t="shared" si="0"/>
        <v>36553.17</v>
      </c>
      <c r="M3" s="208">
        <f t="shared" si="0"/>
        <v>6928949.4500000002</v>
      </c>
      <c r="N3" s="78"/>
      <c r="O3" s="78"/>
      <c r="P3" s="208">
        <f t="shared" si="0"/>
        <v>41876.699999999997</v>
      </c>
      <c r="Q3" s="208">
        <f t="shared" si="0"/>
        <v>8001796.1100000003</v>
      </c>
      <c r="R3" s="79">
        <f>IF(M3=0,0,Q3/M3)</f>
        <v>1.1548354000475498</v>
      </c>
      <c r="S3" s="209">
        <f>IF(P3=0,0,Q3/P3)</f>
        <v>191.07991102450768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3031</v>
      </c>
      <c r="B6" s="825" t="s">
        <v>3032</v>
      </c>
      <c r="C6" s="825" t="s">
        <v>602</v>
      </c>
      <c r="D6" s="825" t="s">
        <v>1272</v>
      </c>
      <c r="E6" s="825" t="s">
        <v>3033</v>
      </c>
      <c r="F6" s="825" t="s">
        <v>3034</v>
      </c>
      <c r="G6" s="825" t="s">
        <v>648</v>
      </c>
      <c r="H6" s="225">
        <v>0.1</v>
      </c>
      <c r="I6" s="225">
        <v>8.19</v>
      </c>
      <c r="J6" s="825"/>
      <c r="K6" s="825">
        <v>81.899999999999991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3031</v>
      </c>
      <c r="B7" s="832" t="s">
        <v>3032</v>
      </c>
      <c r="C7" s="832" t="s">
        <v>602</v>
      </c>
      <c r="D7" s="832" t="s">
        <v>1272</v>
      </c>
      <c r="E7" s="832" t="s">
        <v>3033</v>
      </c>
      <c r="F7" s="832" t="s">
        <v>3035</v>
      </c>
      <c r="G7" s="832" t="s">
        <v>3036</v>
      </c>
      <c r="H7" s="849">
        <v>0.2</v>
      </c>
      <c r="I7" s="849">
        <v>16.39</v>
      </c>
      <c r="J7" s="832"/>
      <c r="K7" s="832">
        <v>81.95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3031</v>
      </c>
      <c r="B8" s="832" t="s">
        <v>3032</v>
      </c>
      <c r="C8" s="832" t="s">
        <v>602</v>
      </c>
      <c r="D8" s="832" t="s">
        <v>1272</v>
      </c>
      <c r="E8" s="832" t="s">
        <v>3033</v>
      </c>
      <c r="F8" s="832" t="s">
        <v>3037</v>
      </c>
      <c r="G8" s="832" t="s">
        <v>797</v>
      </c>
      <c r="H8" s="849">
        <v>1.4000000000000001</v>
      </c>
      <c r="I8" s="849">
        <v>75.740000000000009</v>
      </c>
      <c r="J8" s="832"/>
      <c r="K8" s="832">
        <v>54.1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3031</v>
      </c>
      <c r="B9" s="832" t="s">
        <v>3032</v>
      </c>
      <c r="C9" s="832" t="s">
        <v>602</v>
      </c>
      <c r="D9" s="832" t="s">
        <v>1272</v>
      </c>
      <c r="E9" s="832" t="s">
        <v>3033</v>
      </c>
      <c r="F9" s="832" t="s">
        <v>3041</v>
      </c>
      <c r="G9" s="832" t="s">
        <v>679</v>
      </c>
      <c r="H9" s="849">
        <v>0.04</v>
      </c>
      <c r="I9" s="849">
        <v>28.29</v>
      </c>
      <c r="J9" s="832">
        <v>1.9076196898179365</v>
      </c>
      <c r="K9" s="832">
        <v>707.25</v>
      </c>
      <c r="L9" s="849">
        <v>0.02</v>
      </c>
      <c r="M9" s="849">
        <v>14.83</v>
      </c>
      <c r="N9" s="832">
        <v>1</v>
      </c>
      <c r="O9" s="832">
        <v>741.5</v>
      </c>
      <c r="P9" s="849"/>
      <c r="Q9" s="849"/>
      <c r="R9" s="837"/>
      <c r="S9" s="850"/>
    </row>
    <row r="10" spans="1:19" ht="14.4" customHeight="1" x14ac:dyDescent="0.3">
      <c r="A10" s="831" t="s">
        <v>3031</v>
      </c>
      <c r="B10" s="832" t="s">
        <v>3032</v>
      </c>
      <c r="C10" s="832" t="s">
        <v>602</v>
      </c>
      <c r="D10" s="832" t="s">
        <v>1272</v>
      </c>
      <c r="E10" s="832" t="s">
        <v>3033</v>
      </c>
      <c r="F10" s="832" t="s">
        <v>3044</v>
      </c>
      <c r="G10" s="832" t="s">
        <v>826</v>
      </c>
      <c r="H10" s="849">
        <v>0.1</v>
      </c>
      <c r="I10" s="849">
        <v>6.14</v>
      </c>
      <c r="J10" s="832"/>
      <c r="K10" s="832">
        <v>61.399999999999991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3031</v>
      </c>
      <c r="B11" s="832" t="s">
        <v>3032</v>
      </c>
      <c r="C11" s="832" t="s">
        <v>602</v>
      </c>
      <c r="D11" s="832" t="s">
        <v>1272</v>
      </c>
      <c r="E11" s="832" t="s">
        <v>3033</v>
      </c>
      <c r="F11" s="832" t="s">
        <v>3045</v>
      </c>
      <c r="G11" s="832" t="s">
        <v>862</v>
      </c>
      <c r="H11" s="849"/>
      <c r="I11" s="849"/>
      <c r="J11" s="832"/>
      <c r="K11" s="832"/>
      <c r="L11" s="849">
        <v>1</v>
      </c>
      <c r="M11" s="849">
        <v>13.74</v>
      </c>
      <c r="N11" s="832">
        <v>1</v>
      </c>
      <c r="O11" s="832">
        <v>13.74</v>
      </c>
      <c r="P11" s="849"/>
      <c r="Q11" s="849"/>
      <c r="R11" s="837"/>
      <c r="S11" s="850"/>
    </row>
    <row r="12" spans="1:19" ht="14.4" customHeight="1" x14ac:dyDescent="0.3">
      <c r="A12" s="831" t="s">
        <v>3031</v>
      </c>
      <c r="B12" s="832" t="s">
        <v>3032</v>
      </c>
      <c r="C12" s="832" t="s">
        <v>602</v>
      </c>
      <c r="D12" s="832" t="s">
        <v>1272</v>
      </c>
      <c r="E12" s="832" t="s">
        <v>3033</v>
      </c>
      <c r="F12" s="832" t="s">
        <v>3046</v>
      </c>
      <c r="G12" s="832" t="s">
        <v>686</v>
      </c>
      <c r="H12" s="849"/>
      <c r="I12" s="849"/>
      <c r="J12" s="832"/>
      <c r="K12" s="832"/>
      <c r="L12" s="849">
        <v>0.25</v>
      </c>
      <c r="M12" s="849">
        <v>34.04</v>
      </c>
      <c r="N12" s="832">
        <v>1</v>
      </c>
      <c r="O12" s="832">
        <v>136.16</v>
      </c>
      <c r="P12" s="849"/>
      <c r="Q12" s="849"/>
      <c r="R12" s="837"/>
      <c r="S12" s="850"/>
    </row>
    <row r="13" spans="1:19" ht="14.4" customHeight="1" x14ac:dyDescent="0.3">
      <c r="A13" s="831" t="s">
        <v>3031</v>
      </c>
      <c r="B13" s="832" t="s">
        <v>3032</v>
      </c>
      <c r="C13" s="832" t="s">
        <v>602</v>
      </c>
      <c r="D13" s="832" t="s">
        <v>1272</v>
      </c>
      <c r="E13" s="832" t="s">
        <v>3033</v>
      </c>
      <c r="F13" s="832" t="s">
        <v>3055</v>
      </c>
      <c r="G13" s="832" t="s">
        <v>679</v>
      </c>
      <c r="H13" s="849">
        <v>3.4000000000000004</v>
      </c>
      <c r="I13" s="849">
        <v>240.44</v>
      </c>
      <c r="J13" s="832">
        <v>2.5671578048259662</v>
      </c>
      <c r="K13" s="832">
        <v>70.717647058823516</v>
      </c>
      <c r="L13" s="849">
        <v>1.1000000000000001</v>
      </c>
      <c r="M13" s="849">
        <v>93.66</v>
      </c>
      <c r="N13" s="832">
        <v>1</v>
      </c>
      <c r="O13" s="832">
        <v>85.145454545454541</v>
      </c>
      <c r="P13" s="849">
        <v>0.2</v>
      </c>
      <c r="Q13" s="849">
        <v>12.03</v>
      </c>
      <c r="R13" s="837">
        <v>0.1284433055733504</v>
      </c>
      <c r="S13" s="850">
        <v>60.149999999999991</v>
      </c>
    </row>
    <row r="14" spans="1:19" ht="14.4" customHeight="1" x14ac:dyDescent="0.3">
      <c r="A14" s="831" t="s">
        <v>3031</v>
      </c>
      <c r="B14" s="832" t="s">
        <v>3032</v>
      </c>
      <c r="C14" s="832" t="s">
        <v>602</v>
      </c>
      <c r="D14" s="832" t="s">
        <v>1272</v>
      </c>
      <c r="E14" s="832" t="s">
        <v>3033</v>
      </c>
      <c r="F14" s="832" t="s">
        <v>3057</v>
      </c>
      <c r="G14" s="832" t="s">
        <v>862</v>
      </c>
      <c r="H14" s="849"/>
      <c r="I14" s="849"/>
      <c r="J14" s="832"/>
      <c r="K14" s="832"/>
      <c r="L14" s="849">
        <v>1</v>
      </c>
      <c r="M14" s="849">
        <v>85.85</v>
      </c>
      <c r="N14" s="832">
        <v>1</v>
      </c>
      <c r="O14" s="832">
        <v>85.85</v>
      </c>
      <c r="P14" s="849"/>
      <c r="Q14" s="849"/>
      <c r="R14" s="837"/>
      <c r="S14" s="850"/>
    </row>
    <row r="15" spans="1:19" ht="14.4" customHeight="1" x14ac:dyDescent="0.3">
      <c r="A15" s="831" t="s">
        <v>3031</v>
      </c>
      <c r="B15" s="832" t="s">
        <v>3032</v>
      </c>
      <c r="C15" s="832" t="s">
        <v>602</v>
      </c>
      <c r="D15" s="832" t="s">
        <v>1272</v>
      </c>
      <c r="E15" s="832" t="s">
        <v>3033</v>
      </c>
      <c r="F15" s="832" t="s">
        <v>3068</v>
      </c>
      <c r="G15" s="832" t="s">
        <v>3049</v>
      </c>
      <c r="H15" s="849"/>
      <c r="I15" s="849"/>
      <c r="J15" s="832"/>
      <c r="K15" s="832"/>
      <c r="L15" s="849"/>
      <c r="M15" s="849"/>
      <c r="N15" s="832"/>
      <c r="O15" s="832"/>
      <c r="P15" s="849">
        <v>0.1</v>
      </c>
      <c r="Q15" s="849">
        <v>14.37</v>
      </c>
      <c r="R15" s="837"/>
      <c r="S15" s="850">
        <v>143.69999999999999</v>
      </c>
    </row>
    <row r="16" spans="1:19" ht="14.4" customHeight="1" x14ac:dyDescent="0.3">
      <c r="A16" s="831" t="s">
        <v>3031</v>
      </c>
      <c r="B16" s="832" t="s">
        <v>3032</v>
      </c>
      <c r="C16" s="832" t="s">
        <v>602</v>
      </c>
      <c r="D16" s="832" t="s">
        <v>1272</v>
      </c>
      <c r="E16" s="832" t="s">
        <v>3079</v>
      </c>
      <c r="F16" s="832" t="s">
        <v>3080</v>
      </c>
      <c r="G16" s="832" t="s">
        <v>3081</v>
      </c>
      <c r="H16" s="849"/>
      <c r="I16" s="849"/>
      <c r="J16" s="832"/>
      <c r="K16" s="832"/>
      <c r="L16" s="849">
        <v>1</v>
      </c>
      <c r="M16" s="849">
        <v>348</v>
      </c>
      <c r="N16" s="832">
        <v>1</v>
      </c>
      <c r="O16" s="832">
        <v>348</v>
      </c>
      <c r="P16" s="849"/>
      <c r="Q16" s="849"/>
      <c r="R16" s="837"/>
      <c r="S16" s="850"/>
    </row>
    <row r="17" spans="1:19" ht="14.4" customHeight="1" x14ac:dyDescent="0.3">
      <c r="A17" s="831" t="s">
        <v>3031</v>
      </c>
      <c r="B17" s="832" t="s">
        <v>3032</v>
      </c>
      <c r="C17" s="832" t="s">
        <v>602</v>
      </c>
      <c r="D17" s="832" t="s">
        <v>1272</v>
      </c>
      <c r="E17" s="832" t="s">
        <v>3079</v>
      </c>
      <c r="F17" s="832" t="s">
        <v>3082</v>
      </c>
      <c r="G17" s="832" t="s">
        <v>3083</v>
      </c>
      <c r="H17" s="849">
        <v>4</v>
      </c>
      <c r="I17" s="849">
        <v>1200</v>
      </c>
      <c r="J17" s="832">
        <v>1.3333333333333333</v>
      </c>
      <c r="K17" s="832">
        <v>300</v>
      </c>
      <c r="L17" s="849">
        <v>3</v>
      </c>
      <c r="M17" s="849">
        <v>900</v>
      </c>
      <c r="N17" s="832">
        <v>1</v>
      </c>
      <c r="O17" s="832">
        <v>300</v>
      </c>
      <c r="P17" s="849">
        <v>7</v>
      </c>
      <c r="Q17" s="849">
        <v>2114</v>
      </c>
      <c r="R17" s="837">
        <v>2.3488888888888888</v>
      </c>
      <c r="S17" s="850">
        <v>302</v>
      </c>
    </row>
    <row r="18" spans="1:19" ht="14.4" customHeight="1" x14ac:dyDescent="0.3">
      <c r="A18" s="831" t="s">
        <v>3031</v>
      </c>
      <c r="B18" s="832" t="s">
        <v>3032</v>
      </c>
      <c r="C18" s="832" t="s">
        <v>602</v>
      </c>
      <c r="D18" s="832" t="s">
        <v>1272</v>
      </c>
      <c r="E18" s="832" t="s">
        <v>3079</v>
      </c>
      <c r="F18" s="832" t="s">
        <v>3086</v>
      </c>
      <c r="G18" s="832" t="s">
        <v>3087</v>
      </c>
      <c r="H18" s="849">
        <v>28</v>
      </c>
      <c r="I18" s="849">
        <v>2324</v>
      </c>
      <c r="J18" s="832">
        <v>0.5</v>
      </c>
      <c r="K18" s="832">
        <v>83</v>
      </c>
      <c r="L18" s="849">
        <v>56</v>
      </c>
      <c r="M18" s="849">
        <v>4648</v>
      </c>
      <c r="N18" s="832">
        <v>1</v>
      </c>
      <c r="O18" s="832">
        <v>83</v>
      </c>
      <c r="P18" s="849">
        <v>18</v>
      </c>
      <c r="Q18" s="849">
        <v>1512</v>
      </c>
      <c r="R18" s="837">
        <v>0.3253012048192771</v>
      </c>
      <c r="S18" s="850">
        <v>84</v>
      </c>
    </row>
    <row r="19" spans="1:19" ht="14.4" customHeight="1" x14ac:dyDescent="0.3">
      <c r="A19" s="831" t="s">
        <v>3031</v>
      </c>
      <c r="B19" s="832" t="s">
        <v>3032</v>
      </c>
      <c r="C19" s="832" t="s">
        <v>602</v>
      </c>
      <c r="D19" s="832" t="s">
        <v>1272</v>
      </c>
      <c r="E19" s="832" t="s">
        <v>3079</v>
      </c>
      <c r="F19" s="832" t="s">
        <v>3090</v>
      </c>
      <c r="G19" s="832" t="s">
        <v>3091</v>
      </c>
      <c r="H19" s="849">
        <v>77</v>
      </c>
      <c r="I19" s="849">
        <v>2849</v>
      </c>
      <c r="J19" s="832">
        <v>0.875</v>
      </c>
      <c r="K19" s="832">
        <v>37</v>
      </c>
      <c r="L19" s="849">
        <v>88</v>
      </c>
      <c r="M19" s="849">
        <v>3256</v>
      </c>
      <c r="N19" s="832">
        <v>1</v>
      </c>
      <c r="O19" s="832">
        <v>37</v>
      </c>
      <c r="P19" s="849">
        <v>32</v>
      </c>
      <c r="Q19" s="849">
        <v>1216</v>
      </c>
      <c r="R19" s="837">
        <v>0.37346437346437344</v>
      </c>
      <c r="S19" s="850">
        <v>38</v>
      </c>
    </row>
    <row r="20" spans="1:19" ht="14.4" customHeight="1" x14ac:dyDescent="0.3">
      <c r="A20" s="831" t="s">
        <v>3031</v>
      </c>
      <c r="B20" s="832" t="s">
        <v>3032</v>
      </c>
      <c r="C20" s="832" t="s">
        <v>602</v>
      </c>
      <c r="D20" s="832" t="s">
        <v>1272</v>
      </c>
      <c r="E20" s="832" t="s">
        <v>3079</v>
      </c>
      <c r="F20" s="832" t="s">
        <v>3092</v>
      </c>
      <c r="G20" s="832" t="s">
        <v>3093</v>
      </c>
      <c r="H20" s="849"/>
      <c r="I20" s="849"/>
      <c r="J20" s="832"/>
      <c r="K20" s="832"/>
      <c r="L20" s="849">
        <v>1</v>
      </c>
      <c r="M20" s="849">
        <v>5</v>
      </c>
      <c r="N20" s="832">
        <v>1</v>
      </c>
      <c r="O20" s="832">
        <v>5</v>
      </c>
      <c r="P20" s="849">
        <v>2</v>
      </c>
      <c r="Q20" s="849">
        <v>10</v>
      </c>
      <c r="R20" s="837">
        <v>2</v>
      </c>
      <c r="S20" s="850">
        <v>5</v>
      </c>
    </row>
    <row r="21" spans="1:19" ht="14.4" customHeight="1" x14ac:dyDescent="0.3">
      <c r="A21" s="831" t="s">
        <v>3031</v>
      </c>
      <c r="B21" s="832" t="s">
        <v>3032</v>
      </c>
      <c r="C21" s="832" t="s">
        <v>602</v>
      </c>
      <c r="D21" s="832" t="s">
        <v>1272</v>
      </c>
      <c r="E21" s="832" t="s">
        <v>3079</v>
      </c>
      <c r="F21" s="832" t="s">
        <v>3094</v>
      </c>
      <c r="G21" s="832" t="s">
        <v>3095</v>
      </c>
      <c r="H21" s="849">
        <v>1</v>
      </c>
      <c r="I21" s="849">
        <v>5</v>
      </c>
      <c r="J21" s="832">
        <v>0.33333333333333331</v>
      </c>
      <c r="K21" s="832">
        <v>5</v>
      </c>
      <c r="L21" s="849">
        <v>3</v>
      </c>
      <c r="M21" s="849">
        <v>15</v>
      </c>
      <c r="N21" s="832">
        <v>1</v>
      </c>
      <c r="O21" s="832">
        <v>5</v>
      </c>
      <c r="P21" s="849">
        <v>1</v>
      </c>
      <c r="Q21" s="849">
        <v>5</v>
      </c>
      <c r="R21" s="837">
        <v>0.33333333333333331</v>
      </c>
      <c r="S21" s="850">
        <v>5</v>
      </c>
    </row>
    <row r="22" spans="1:19" ht="14.4" customHeight="1" x14ac:dyDescent="0.3">
      <c r="A22" s="831" t="s">
        <v>3031</v>
      </c>
      <c r="B22" s="832" t="s">
        <v>3032</v>
      </c>
      <c r="C22" s="832" t="s">
        <v>602</v>
      </c>
      <c r="D22" s="832" t="s">
        <v>1272</v>
      </c>
      <c r="E22" s="832" t="s">
        <v>3079</v>
      </c>
      <c r="F22" s="832" t="s">
        <v>3096</v>
      </c>
      <c r="G22" s="832" t="s">
        <v>3097</v>
      </c>
      <c r="H22" s="849">
        <v>18</v>
      </c>
      <c r="I22" s="849">
        <v>1548</v>
      </c>
      <c r="J22" s="832">
        <v>1.6175548589341693</v>
      </c>
      <c r="K22" s="832">
        <v>86</v>
      </c>
      <c r="L22" s="849">
        <v>11</v>
      </c>
      <c r="M22" s="849">
        <v>957</v>
      </c>
      <c r="N22" s="832">
        <v>1</v>
      </c>
      <c r="O22" s="832">
        <v>87</v>
      </c>
      <c r="P22" s="849">
        <v>13</v>
      </c>
      <c r="Q22" s="849">
        <v>1131</v>
      </c>
      <c r="R22" s="837">
        <v>1.1818181818181819</v>
      </c>
      <c r="S22" s="850">
        <v>87</v>
      </c>
    </row>
    <row r="23" spans="1:19" ht="14.4" customHeight="1" x14ac:dyDescent="0.3">
      <c r="A23" s="831" t="s">
        <v>3031</v>
      </c>
      <c r="B23" s="832" t="s">
        <v>3032</v>
      </c>
      <c r="C23" s="832" t="s">
        <v>602</v>
      </c>
      <c r="D23" s="832" t="s">
        <v>1272</v>
      </c>
      <c r="E23" s="832" t="s">
        <v>3079</v>
      </c>
      <c r="F23" s="832" t="s">
        <v>3099</v>
      </c>
      <c r="G23" s="832" t="s">
        <v>3100</v>
      </c>
      <c r="H23" s="849"/>
      <c r="I23" s="849"/>
      <c r="J23" s="832"/>
      <c r="K23" s="832"/>
      <c r="L23" s="849">
        <v>1</v>
      </c>
      <c r="M23" s="849">
        <v>680</v>
      </c>
      <c r="N23" s="832">
        <v>1</v>
      </c>
      <c r="O23" s="832">
        <v>680</v>
      </c>
      <c r="P23" s="849"/>
      <c r="Q23" s="849"/>
      <c r="R23" s="837"/>
      <c r="S23" s="850"/>
    </row>
    <row r="24" spans="1:19" ht="14.4" customHeight="1" x14ac:dyDescent="0.3">
      <c r="A24" s="831" t="s">
        <v>3031</v>
      </c>
      <c r="B24" s="832" t="s">
        <v>3032</v>
      </c>
      <c r="C24" s="832" t="s">
        <v>602</v>
      </c>
      <c r="D24" s="832" t="s">
        <v>1272</v>
      </c>
      <c r="E24" s="832" t="s">
        <v>3079</v>
      </c>
      <c r="F24" s="832" t="s">
        <v>3103</v>
      </c>
      <c r="G24" s="832" t="s">
        <v>3104</v>
      </c>
      <c r="H24" s="849">
        <v>667</v>
      </c>
      <c r="I24" s="849">
        <v>167417</v>
      </c>
      <c r="J24" s="832">
        <v>0.7000560322478131</v>
      </c>
      <c r="K24" s="832">
        <v>251</v>
      </c>
      <c r="L24" s="849">
        <v>949</v>
      </c>
      <c r="M24" s="849">
        <v>239148</v>
      </c>
      <c r="N24" s="832">
        <v>1</v>
      </c>
      <c r="O24" s="832">
        <v>252</v>
      </c>
      <c r="P24" s="849">
        <v>471</v>
      </c>
      <c r="Q24" s="849">
        <v>119634</v>
      </c>
      <c r="R24" s="837">
        <v>0.50025089066184958</v>
      </c>
      <c r="S24" s="850">
        <v>254</v>
      </c>
    </row>
    <row r="25" spans="1:19" ht="14.4" customHeight="1" x14ac:dyDescent="0.3">
      <c r="A25" s="831" t="s">
        <v>3031</v>
      </c>
      <c r="B25" s="832" t="s">
        <v>3032</v>
      </c>
      <c r="C25" s="832" t="s">
        <v>602</v>
      </c>
      <c r="D25" s="832" t="s">
        <v>1272</v>
      </c>
      <c r="E25" s="832" t="s">
        <v>3079</v>
      </c>
      <c r="F25" s="832" t="s">
        <v>3105</v>
      </c>
      <c r="G25" s="832" t="s">
        <v>3106</v>
      </c>
      <c r="H25" s="849">
        <v>19</v>
      </c>
      <c r="I25" s="849">
        <v>2394</v>
      </c>
      <c r="J25" s="832">
        <v>0.33070866141732286</v>
      </c>
      <c r="K25" s="832">
        <v>126</v>
      </c>
      <c r="L25" s="849">
        <v>57</v>
      </c>
      <c r="M25" s="849">
        <v>7239</v>
      </c>
      <c r="N25" s="832">
        <v>1</v>
      </c>
      <c r="O25" s="832">
        <v>127</v>
      </c>
      <c r="P25" s="849">
        <v>23</v>
      </c>
      <c r="Q25" s="849">
        <v>2898</v>
      </c>
      <c r="R25" s="837">
        <v>0.40033153750518025</v>
      </c>
      <c r="S25" s="850">
        <v>126</v>
      </c>
    </row>
    <row r="26" spans="1:19" ht="14.4" customHeight="1" x14ac:dyDescent="0.3">
      <c r="A26" s="831" t="s">
        <v>3031</v>
      </c>
      <c r="B26" s="832" t="s">
        <v>3032</v>
      </c>
      <c r="C26" s="832" t="s">
        <v>602</v>
      </c>
      <c r="D26" s="832" t="s">
        <v>1272</v>
      </c>
      <c r="E26" s="832" t="s">
        <v>3079</v>
      </c>
      <c r="F26" s="832" t="s">
        <v>3107</v>
      </c>
      <c r="G26" s="832" t="s">
        <v>3108</v>
      </c>
      <c r="H26" s="849">
        <v>88</v>
      </c>
      <c r="I26" s="849">
        <v>8008</v>
      </c>
      <c r="J26" s="832">
        <v>0.84508231321232585</v>
      </c>
      <c r="K26" s="832">
        <v>91</v>
      </c>
      <c r="L26" s="849">
        <v>103</v>
      </c>
      <c r="M26" s="849">
        <v>9476</v>
      </c>
      <c r="N26" s="832">
        <v>1</v>
      </c>
      <c r="O26" s="832">
        <v>92</v>
      </c>
      <c r="P26" s="849">
        <v>44</v>
      </c>
      <c r="Q26" s="849">
        <v>4092</v>
      </c>
      <c r="R26" s="837">
        <v>0.43182777543267203</v>
      </c>
      <c r="S26" s="850">
        <v>93</v>
      </c>
    </row>
    <row r="27" spans="1:19" ht="14.4" customHeight="1" x14ac:dyDescent="0.3">
      <c r="A27" s="831" t="s">
        <v>3031</v>
      </c>
      <c r="B27" s="832" t="s">
        <v>3032</v>
      </c>
      <c r="C27" s="832" t="s">
        <v>602</v>
      </c>
      <c r="D27" s="832" t="s">
        <v>1272</v>
      </c>
      <c r="E27" s="832" t="s">
        <v>3079</v>
      </c>
      <c r="F27" s="832" t="s">
        <v>3109</v>
      </c>
      <c r="G27" s="832" t="s">
        <v>3110</v>
      </c>
      <c r="H27" s="849">
        <v>1</v>
      </c>
      <c r="I27" s="849">
        <v>209</v>
      </c>
      <c r="J27" s="832"/>
      <c r="K27" s="832">
        <v>209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3031</v>
      </c>
      <c r="B28" s="832" t="s">
        <v>3032</v>
      </c>
      <c r="C28" s="832" t="s">
        <v>602</v>
      </c>
      <c r="D28" s="832" t="s">
        <v>1272</v>
      </c>
      <c r="E28" s="832" t="s">
        <v>3079</v>
      </c>
      <c r="F28" s="832" t="s">
        <v>3115</v>
      </c>
      <c r="G28" s="832" t="s">
        <v>3116</v>
      </c>
      <c r="H28" s="849">
        <v>515</v>
      </c>
      <c r="I28" s="849">
        <v>30385</v>
      </c>
      <c r="J28" s="832">
        <v>1.4636319845857417</v>
      </c>
      <c r="K28" s="832">
        <v>59</v>
      </c>
      <c r="L28" s="849">
        <v>346</v>
      </c>
      <c r="M28" s="849">
        <v>20760</v>
      </c>
      <c r="N28" s="832">
        <v>1</v>
      </c>
      <c r="O28" s="832">
        <v>60</v>
      </c>
      <c r="P28" s="849">
        <v>151</v>
      </c>
      <c r="Q28" s="849">
        <v>9060</v>
      </c>
      <c r="R28" s="837">
        <v>0.43641618497109824</v>
      </c>
      <c r="S28" s="850">
        <v>60</v>
      </c>
    </row>
    <row r="29" spans="1:19" ht="14.4" customHeight="1" x14ac:dyDescent="0.3">
      <c r="A29" s="831" t="s">
        <v>3031</v>
      </c>
      <c r="B29" s="832" t="s">
        <v>3032</v>
      </c>
      <c r="C29" s="832" t="s">
        <v>602</v>
      </c>
      <c r="D29" s="832" t="s">
        <v>1272</v>
      </c>
      <c r="E29" s="832" t="s">
        <v>3079</v>
      </c>
      <c r="F29" s="832" t="s">
        <v>3119</v>
      </c>
      <c r="G29" s="832" t="s">
        <v>3120</v>
      </c>
      <c r="H29" s="849">
        <v>5</v>
      </c>
      <c r="I29" s="849">
        <v>200</v>
      </c>
      <c r="J29" s="832">
        <v>1.6666666666666667</v>
      </c>
      <c r="K29" s="832">
        <v>40</v>
      </c>
      <c r="L29" s="849">
        <v>3</v>
      </c>
      <c r="M29" s="849">
        <v>120</v>
      </c>
      <c r="N29" s="832">
        <v>1</v>
      </c>
      <c r="O29" s="832">
        <v>40</v>
      </c>
      <c r="P29" s="849"/>
      <c r="Q29" s="849"/>
      <c r="R29" s="837"/>
      <c r="S29" s="850"/>
    </row>
    <row r="30" spans="1:19" ht="14.4" customHeight="1" x14ac:dyDescent="0.3">
      <c r="A30" s="831" t="s">
        <v>3031</v>
      </c>
      <c r="B30" s="832" t="s">
        <v>3032</v>
      </c>
      <c r="C30" s="832" t="s">
        <v>602</v>
      </c>
      <c r="D30" s="832" t="s">
        <v>1272</v>
      </c>
      <c r="E30" s="832" t="s">
        <v>3079</v>
      </c>
      <c r="F30" s="832" t="s">
        <v>3123</v>
      </c>
      <c r="G30" s="832" t="s">
        <v>3124</v>
      </c>
      <c r="H30" s="849">
        <v>357</v>
      </c>
      <c r="I30" s="849">
        <v>137445</v>
      </c>
      <c r="J30" s="832">
        <v>0.59444929805288604</v>
      </c>
      <c r="K30" s="832">
        <v>385</v>
      </c>
      <c r="L30" s="849">
        <v>599</v>
      </c>
      <c r="M30" s="849">
        <v>231214</v>
      </c>
      <c r="N30" s="832">
        <v>1</v>
      </c>
      <c r="O30" s="832">
        <v>386</v>
      </c>
      <c r="P30" s="849">
        <v>237</v>
      </c>
      <c r="Q30" s="849">
        <v>91719</v>
      </c>
      <c r="R30" s="837">
        <v>0.39668445682354875</v>
      </c>
      <c r="S30" s="850">
        <v>387</v>
      </c>
    </row>
    <row r="31" spans="1:19" ht="14.4" customHeight="1" x14ac:dyDescent="0.3">
      <c r="A31" s="831" t="s">
        <v>3031</v>
      </c>
      <c r="B31" s="832" t="s">
        <v>3032</v>
      </c>
      <c r="C31" s="832" t="s">
        <v>602</v>
      </c>
      <c r="D31" s="832" t="s">
        <v>1272</v>
      </c>
      <c r="E31" s="832" t="s">
        <v>3079</v>
      </c>
      <c r="F31" s="832" t="s">
        <v>3125</v>
      </c>
      <c r="G31" s="832" t="s">
        <v>3126</v>
      </c>
      <c r="H31" s="849">
        <v>167</v>
      </c>
      <c r="I31" s="849">
        <v>65130</v>
      </c>
      <c r="J31" s="832">
        <v>0.35899329746891262</v>
      </c>
      <c r="K31" s="832">
        <v>390</v>
      </c>
      <c r="L31" s="849">
        <v>464</v>
      </c>
      <c r="M31" s="849">
        <v>181424</v>
      </c>
      <c r="N31" s="832">
        <v>1</v>
      </c>
      <c r="O31" s="832">
        <v>391</v>
      </c>
      <c r="P31" s="849">
        <v>229</v>
      </c>
      <c r="Q31" s="849">
        <v>89768</v>
      </c>
      <c r="R31" s="837">
        <v>0.49479671928741514</v>
      </c>
      <c r="S31" s="850">
        <v>392</v>
      </c>
    </row>
    <row r="32" spans="1:19" ht="14.4" customHeight="1" x14ac:dyDescent="0.3">
      <c r="A32" s="831" t="s">
        <v>3031</v>
      </c>
      <c r="B32" s="832" t="s">
        <v>3032</v>
      </c>
      <c r="C32" s="832" t="s">
        <v>602</v>
      </c>
      <c r="D32" s="832" t="s">
        <v>1272</v>
      </c>
      <c r="E32" s="832" t="s">
        <v>3079</v>
      </c>
      <c r="F32" s="832" t="s">
        <v>3127</v>
      </c>
      <c r="G32" s="832" t="s">
        <v>3128</v>
      </c>
      <c r="H32" s="849">
        <v>1</v>
      </c>
      <c r="I32" s="849">
        <v>63</v>
      </c>
      <c r="J32" s="832"/>
      <c r="K32" s="832">
        <v>63</v>
      </c>
      <c r="L32" s="849"/>
      <c r="M32" s="849"/>
      <c r="N32" s="832"/>
      <c r="O32" s="832"/>
      <c r="P32" s="849">
        <v>5</v>
      </c>
      <c r="Q32" s="849">
        <v>320</v>
      </c>
      <c r="R32" s="837"/>
      <c r="S32" s="850">
        <v>64</v>
      </c>
    </row>
    <row r="33" spans="1:19" ht="14.4" customHeight="1" x14ac:dyDescent="0.3">
      <c r="A33" s="831" t="s">
        <v>3031</v>
      </c>
      <c r="B33" s="832" t="s">
        <v>3032</v>
      </c>
      <c r="C33" s="832" t="s">
        <v>602</v>
      </c>
      <c r="D33" s="832" t="s">
        <v>1272</v>
      </c>
      <c r="E33" s="832" t="s">
        <v>3079</v>
      </c>
      <c r="F33" s="832" t="s">
        <v>3129</v>
      </c>
      <c r="G33" s="832" t="s">
        <v>3130</v>
      </c>
      <c r="H33" s="849"/>
      <c r="I33" s="849"/>
      <c r="J33" s="832"/>
      <c r="K33" s="832"/>
      <c r="L33" s="849">
        <v>1</v>
      </c>
      <c r="M33" s="849">
        <v>248</v>
      </c>
      <c r="N33" s="832">
        <v>1</v>
      </c>
      <c r="O33" s="832">
        <v>248</v>
      </c>
      <c r="P33" s="849">
        <v>1</v>
      </c>
      <c r="Q33" s="849">
        <v>250</v>
      </c>
      <c r="R33" s="837">
        <v>1.0080645161290323</v>
      </c>
      <c r="S33" s="850">
        <v>250</v>
      </c>
    </row>
    <row r="34" spans="1:19" ht="14.4" customHeight="1" x14ac:dyDescent="0.3">
      <c r="A34" s="831" t="s">
        <v>3031</v>
      </c>
      <c r="B34" s="832" t="s">
        <v>3032</v>
      </c>
      <c r="C34" s="832" t="s">
        <v>602</v>
      </c>
      <c r="D34" s="832" t="s">
        <v>1272</v>
      </c>
      <c r="E34" s="832" t="s">
        <v>3079</v>
      </c>
      <c r="F34" s="832" t="s">
        <v>3131</v>
      </c>
      <c r="G34" s="832" t="s">
        <v>3132</v>
      </c>
      <c r="H34" s="849">
        <v>7</v>
      </c>
      <c r="I34" s="849">
        <v>1071</v>
      </c>
      <c r="J34" s="832">
        <v>0.63223140495867769</v>
      </c>
      <c r="K34" s="832">
        <v>153</v>
      </c>
      <c r="L34" s="849">
        <v>11</v>
      </c>
      <c r="M34" s="849">
        <v>1694</v>
      </c>
      <c r="N34" s="832">
        <v>1</v>
      </c>
      <c r="O34" s="832">
        <v>154</v>
      </c>
      <c r="P34" s="849">
        <v>6</v>
      </c>
      <c r="Q34" s="849">
        <v>924</v>
      </c>
      <c r="R34" s="837">
        <v>0.54545454545454541</v>
      </c>
      <c r="S34" s="850">
        <v>154</v>
      </c>
    </row>
    <row r="35" spans="1:19" ht="14.4" customHeight="1" x14ac:dyDescent="0.3">
      <c r="A35" s="831" t="s">
        <v>3031</v>
      </c>
      <c r="B35" s="832" t="s">
        <v>3032</v>
      </c>
      <c r="C35" s="832" t="s">
        <v>602</v>
      </c>
      <c r="D35" s="832" t="s">
        <v>1272</v>
      </c>
      <c r="E35" s="832" t="s">
        <v>3079</v>
      </c>
      <c r="F35" s="832" t="s">
        <v>3135</v>
      </c>
      <c r="G35" s="832" t="s">
        <v>3136</v>
      </c>
      <c r="H35" s="849">
        <v>3</v>
      </c>
      <c r="I35" s="849">
        <v>414</v>
      </c>
      <c r="J35" s="832">
        <v>0.29784172661870506</v>
      </c>
      <c r="K35" s="832">
        <v>138</v>
      </c>
      <c r="L35" s="849">
        <v>10</v>
      </c>
      <c r="M35" s="849">
        <v>1390</v>
      </c>
      <c r="N35" s="832">
        <v>1</v>
      </c>
      <c r="O35" s="832">
        <v>139</v>
      </c>
      <c r="P35" s="849">
        <v>2</v>
      </c>
      <c r="Q35" s="849">
        <v>278</v>
      </c>
      <c r="R35" s="837">
        <v>0.2</v>
      </c>
      <c r="S35" s="850">
        <v>139</v>
      </c>
    </row>
    <row r="36" spans="1:19" ht="14.4" customHeight="1" x14ac:dyDescent="0.3">
      <c r="A36" s="831" t="s">
        <v>3031</v>
      </c>
      <c r="B36" s="832" t="s">
        <v>3032</v>
      </c>
      <c r="C36" s="832" t="s">
        <v>602</v>
      </c>
      <c r="D36" s="832" t="s">
        <v>1272</v>
      </c>
      <c r="E36" s="832" t="s">
        <v>3079</v>
      </c>
      <c r="F36" s="832" t="s">
        <v>3137</v>
      </c>
      <c r="G36" s="832" t="s">
        <v>3138</v>
      </c>
      <c r="H36" s="849">
        <v>2</v>
      </c>
      <c r="I36" s="849">
        <v>836</v>
      </c>
      <c r="J36" s="832">
        <v>0.66507557677008755</v>
      </c>
      <c r="K36" s="832">
        <v>418</v>
      </c>
      <c r="L36" s="849">
        <v>3</v>
      </c>
      <c r="M36" s="849">
        <v>1257</v>
      </c>
      <c r="N36" s="832">
        <v>1</v>
      </c>
      <c r="O36" s="832">
        <v>419</v>
      </c>
      <c r="P36" s="849"/>
      <c r="Q36" s="849"/>
      <c r="R36" s="837"/>
      <c r="S36" s="850"/>
    </row>
    <row r="37" spans="1:19" ht="14.4" customHeight="1" x14ac:dyDescent="0.3">
      <c r="A37" s="831" t="s">
        <v>3031</v>
      </c>
      <c r="B37" s="832" t="s">
        <v>3032</v>
      </c>
      <c r="C37" s="832" t="s">
        <v>602</v>
      </c>
      <c r="D37" s="832" t="s">
        <v>1272</v>
      </c>
      <c r="E37" s="832" t="s">
        <v>3079</v>
      </c>
      <c r="F37" s="832" t="s">
        <v>3141</v>
      </c>
      <c r="G37" s="832" t="s">
        <v>3142</v>
      </c>
      <c r="H37" s="849">
        <v>3</v>
      </c>
      <c r="I37" s="849">
        <v>711</v>
      </c>
      <c r="J37" s="832"/>
      <c r="K37" s="832">
        <v>237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3031</v>
      </c>
      <c r="B38" s="832" t="s">
        <v>3032</v>
      </c>
      <c r="C38" s="832" t="s">
        <v>602</v>
      </c>
      <c r="D38" s="832" t="s">
        <v>1272</v>
      </c>
      <c r="E38" s="832" t="s">
        <v>3079</v>
      </c>
      <c r="F38" s="832" t="s">
        <v>3143</v>
      </c>
      <c r="G38" s="832" t="s">
        <v>3144</v>
      </c>
      <c r="H38" s="849">
        <v>3</v>
      </c>
      <c r="I38" s="849">
        <v>1497</v>
      </c>
      <c r="J38" s="832">
        <v>2.9940000000000002</v>
      </c>
      <c r="K38" s="832">
        <v>499</v>
      </c>
      <c r="L38" s="849">
        <v>1</v>
      </c>
      <c r="M38" s="849">
        <v>500</v>
      </c>
      <c r="N38" s="832">
        <v>1</v>
      </c>
      <c r="O38" s="832">
        <v>500</v>
      </c>
      <c r="P38" s="849"/>
      <c r="Q38" s="849"/>
      <c r="R38" s="837"/>
      <c r="S38" s="850"/>
    </row>
    <row r="39" spans="1:19" ht="14.4" customHeight="1" x14ac:dyDescent="0.3">
      <c r="A39" s="831" t="s">
        <v>3031</v>
      </c>
      <c r="B39" s="832" t="s">
        <v>3032</v>
      </c>
      <c r="C39" s="832" t="s">
        <v>602</v>
      </c>
      <c r="D39" s="832" t="s">
        <v>1272</v>
      </c>
      <c r="E39" s="832" t="s">
        <v>3079</v>
      </c>
      <c r="F39" s="832" t="s">
        <v>3147</v>
      </c>
      <c r="G39" s="832" t="s">
        <v>3148</v>
      </c>
      <c r="H39" s="849">
        <v>1</v>
      </c>
      <c r="I39" s="849">
        <v>163</v>
      </c>
      <c r="J39" s="832">
        <v>0.49695121951219512</v>
      </c>
      <c r="K39" s="832">
        <v>163</v>
      </c>
      <c r="L39" s="849">
        <v>2</v>
      </c>
      <c r="M39" s="849">
        <v>328</v>
      </c>
      <c r="N39" s="832">
        <v>1</v>
      </c>
      <c r="O39" s="832">
        <v>164</v>
      </c>
      <c r="P39" s="849"/>
      <c r="Q39" s="849"/>
      <c r="R39" s="837"/>
      <c r="S39" s="850"/>
    </row>
    <row r="40" spans="1:19" ht="14.4" customHeight="1" x14ac:dyDescent="0.3">
      <c r="A40" s="831" t="s">
        <v>3031</v>
      </c>
      <c r="B40" s="832" t="s">
        <v>3032</v>
      </c>
      <c r="C40" s="832" t="s">
        <v>602</v>
      </c>
      <c r="D40" s="832" t="s">
        <v>1272</v>
      </c>
      <c r="E40" s="832" t="s">
        <v>3079</v>
      </c>
      <c r="F40" s="832" t="s">
        <v>3149</v>
      </c>
      <c r="G40" s="832" t="s">
        <v>3150</v>
      </c>
      <c r="H40" s="849"/>
      <c r="I40" s="849"/>
      <c r="J40" s="832"/>
      <c r="K40" s="832"/>
      <c r="L40" s="849">
        <v>2</v>
      </c>
      <c r="M40" s="849">
        <v>614</v>
      </c>
      <c r="N40" s="832">
        <v>1</v>
      </c>
      <c r="O40" s="832">
        <v>307</v>
      </c>
      <c r="P40" s="849">
        <v>4</v>
      </c>
      <c r="Q40" s="849">
        <v>1232</v>
      </c>
      <c r="R40" s="837">
        <v>2.006514657980456</v>
      </c>
      <c r="S40" s="850">
        <v>308</v>
      </c>
    </row>
    <row r="41" spans="1:19" ht="14.4" customHeight="1" x14ac:dyDescent="0.3">
      <c r="A41" s="831" t="s">
        <v>3031</v>
      </c>
      <c r="B41" s="832" t="s">
        <v>3032</v>
      </c>
      <c r="C41" s="832" t="s">
        <v>602</v>
      </c>
      <c r="D41" s="832" t="s">
        <v>1272</v>
      </c>
      <c r="E41" s="832" t="s">
        <v>3079</v>
      </c>
      <c r="F41" s="832" t="s">
        <v>3155</v>
      </c>
      <c r="G41" s="832" t="s">
        <v>3156</v>
      </c>
      <c r="H41" s="849">
        <v>4</v>
      </c>
      <c r="I41" s="849">
        <v>172</v>
      </c>
      <c r="J41" s="832"/>
      <c r="K41" s="832">
        <v>43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3031</v>
      </c>
      <c r="B42" s="832" t="s">
        <v>3032</v>
      </c>
      <c r="C42" s="832" t="s">
        <v>602</v>
      </c>
      <c r="D42" s="832" t="s">
        <v>1272</v>
      </c>
      <c r="E42" s="832" t="s">
        <v>3079</v>
      </c>
      <c r="F42" s="832" t="s">
        <v>3157</v>
      </c>
      <c r="G42" s="832" t="s">
        <v>3158</v>
      </c>
      <c r="H42" s="849">
        <v>16</v>
      </c>
      <c r="I42" s="849">
        <v>928</v>
      </c>
      <c r="J42" s="832">
        <v>0.50738108255877523</v>
      </c>
      <c r="K42" s="832">
        <v>58</v>
      </c>
      <c r="L42" s="849">
        <v>31</v>
      </c>
      <c r="M42" s="849">
        <v>1829</v>
      </c>
      <c r="N42" s="832">
        <v>1</v>
      </c>
      <c r="O42" s="832">
        <v>59</v>
      </c>
      <c r="P42" s="849">
        <v>11</v>
      </c>
      <c r="Q42" s="849">
        <v>649</v>
      </c>
      <c r="R42" s="837">
        <v>0.35483870967741937</v>
      </c>
      <c r="S42" s="850">
        <v>59</v>
      </c>
    </row>
    <row r="43" spans="1:19" ht="14.4" customHeight="1" x14ac:dyDescent="0.3">
      <c r="A43" s="831" t="s">
        <v>3031</v>
      </c>
      <c r="B43" s="832" t="s">
        <v>3032</v>
      </c>
      <c r="C43" s="832" t="s">
        <v>602</v>
      </c>
      <c r="D43" s="832" t="s">
        <v>1272</v>
      </c>
      <c r="E43" s="832" t="s">
        <v>3079</v>
      </c>
      <c r="F43" s="832" t="s">
        <v>3165</v>
      </c>
      <c r="G43" s="832" t="s">
        <v>3166</v>
      </c>
      <c r="H43" s="849"/>
      <c r="I43" s="849"/>
      <c r="J43" s="832"/>
      <c r="K43" s="832"/>
      <c r="L43" s="849">
        <v>1</v>
      </c>
      <c r="M43" s="849">
        <v>156</v>
      </c>
      <c r="N43" s="832">
        <v>1</v>
      </c>
      <c r="O43" s="832">
        <v>156</v>
      </c>
      <c r="P43" s="849"/>
      <c r="Q43" s="849"/>
      <c r="R43" s="837"/>
      <c r="S43" s="850"/>
    </row>
    <row r="44" spans="1:19" ht="14.4" customHeight="1" x14ac:dyDescent="0.3">
      <c r="A44" s="831" t="s">
        <v>3031</v>
      </c>
      <c r="B44" s="832" t="s">
        <v>3032</v>
      </c>
      <c r="C44" s="832" t="s">
        <v>602</v>
      </c>
      <c r="D44" s="832" t="s">
        <v>1272</v>
      </c>
      <c r="E44" s="832" t="s">
        <v>3079</v>
      </c>
      <c r="F44" s="832" t="s">
        <v>3169</v>
      </c>
      <c r="G44" s="832" t="s">
        <v>3170</v>
      </c>
      <c r="H44" s="849">
        <v>510</v>
      </c>
      <c r="I44" s="849">
        <v>16999.720000000016</v>
      </c>
      <c r="J44" s="832">
        <v>0.78220626290661643</v>
      </c>
      <c r="K44" s="832">
        <v>33.332784313725519</v>
      </c>
      <c r="L44" s="849">
        <v>652</v>
      </c>
      <c r="M44" s="849">
        <v>21733.040000000005</v>
      </c>
      <c r="N44" s="832">
        <v>1</v>
      </c>
      <c r="O44" s="832">
        <v>33.332883435582829</v>
      </c>
      <c r="P44" s="849">
        <v>320</v>
      </c>
      <c r="Q44" s="849">
        <v>10666.439999999995</v>
      </c>
      <c r="R44" s="837">
        <v>0.49079374077441501</v>
      </c>
      <c r="S44" s="850">
        <v>33.332624999999986</v>
      </c>
    </row>
    <row r="45" spans="1:19" ht="14.4" customHeight="1" x14ac:dyDescent="0.3">
      <c r="A45" s="831" t="s">
        <v>3031</v>
      </c>
      <c r="B45" s="832" t="s">
        <v>3032</v>
      </c>
      <c r="C45" s="832" t="s">
        <v>602</v>
      </c>
      <c r="D45" s="832" t="s">
        <v>1272</v>
      </c>
      <c r="E45" s="832" t="s">
        <v>3079</v>
      </c>
      <c r="F45" s="832" t="s">
        <v>3171</v>
      </c>
      <c r="G45" s="832" t="s">
        <v>3172</v>
      </c>
      <c r="H45" s="849">
        <v>78</v>
      </c>
      <c r="I45" s="849">
        <v>9048</v>
      </c>
      <c r="J45" s="832">
        <v>0.58208955223880599</v>
      </c>
      <c r="K45" s="832">
        <v>116</v>
      </c>
      <c r="L45" s="849">
        <v>134</v>
      </c>
      <c r="M45" s="849">
        <v>15544</v>
      </c>
      <c r="N45" s="832">
        <v>1</v>
      </c>
      <c r="O45" s="832">
        <v>116</v>
      </c>
      <c r="P45" s="849">
        <v>67</v>
      </c>
      <c r="Q45" s="849">
        <v>7772</v>
      </c>
      <c r="R45" s="837">
        <v>0.5</v>
      </c>
      <c r="S45" s="850">
        <v>116</v>
      </c>
    </row>
    <row r="46" spans="1:19" ht="14.4" customHeight="1" x14ac:dyDescent="0.3">
      <c r="A46" s="831" t="s">
        <v>3031</v>
      </c>
      <c r="B46" s="832" t="s">
        <v>3032</v>
      </c>
      <c r="C46" s="832" t="s">
        <v>602</v>
      </c>
      <c r="D46" s="832" t="s">
        <v>1272</v>
      </c>
      <c r="E46" s="832" t="s">
        <v>3079</v>
      </c>
      <c r="F46" s="832" t="s">
        <v>3173</v>
      </c>
      <c r="G46" s="832" t="s">
        <v>3174</v>
      </c>
      <c r="H46" s="849">
        <v>1</v>
      </c>
      <c r="I46" s="849">
        <v>37</v>
      </c>
      <c r="J46" s="832">
        <v>0.25</v>
      </c>
      <c r="K46" s="832">
        <v>37</v>
      </c>
      <c r="L46" s="849">
        <v>4</v>
      </c>
      <c r="M46" s="849">
        <v>148</v>
      </c>
      <c r="N46" s="832">
        <v>1</v>
      </c>
      <c r="O46" s="832">
        <v>37</v>
      </c>
      <c r="P46" s="849">
        <v>9</v>
      </c>
      <c r="Q46" s="849">
        <v>342</v>
      </c>
      <c r="R46" s="837">
        <v>2.310810810810811</v>
      </c>
      <c r="S46" s="850">
        <v>38</v>
      </c>
    </row>
    <row r="47" spans="1:19" ht="14.4" customHeight="1" x14ac:dyDescent="0.3">
      <c r="A47" s="831" t="s">
        <v>3031</v>
      </c>
      <c r="B47" s="832" t="s">
        <v>3032</v>
      </c>
      <c r="C47" s="832" t="s">
        <v>602</v>
      </c>
      <c r="D47" s="832" t="s">
        <v>1272</v>
      </c>
      <c r="E47" s="832" t="s">
        <v>3079</v>
      </c>
      <c r="F47" s="832" t="s">
        <v>3177</v>
      </c>
      <c r="G47" s="832" t="s">
        <v>3178</v>
      </c>
      <c r="H47" s="849">
        <v>1</v>
      </c>
      <c r="I47" s="849">
        <v>86</v>
      </c>
      <c r="J47" s="832">
        <v>0.5</v>
      </c>
      <c r="K47" s="832">
        <v>86</v>
      </c>
      <c r="L47" s="849">
        <v>2</v>
      </c>
      <c r="M47" s="849">
        <v>172</v>
      </c>
      <c r="N47" s="832">
        <v>1</v>
      </c>
      <c r="O47" s="832">
        <v>86</v>
      </c>
      <c r="P47" s="849">
        <v>2</v>
      </c>
      <c r="Q47" s="849">
        <v>174</v>
      </c>
      <c r="R47" s="837">
        <v>1.0116279069767442</v>
      </c>
      <c r="S47" s="850">
        <v>87</v>
      </c>
    </row>
    <row r="48" spans="1:19" ht="14.4" customHeight="1" x14ac:dyDescent="0.3">
      <c r="A48" s="831" t="s">
        <v>3031</v>
      </c>
      <c r="B48" s="832" t="s">
        <v>3032</v>
      </c>
      <c r="C48" s="832" t="s">
        <v>602</v>
      </c>
      <c r="D48" s="832" t="s">
        <v>1272</v>
      </c>
      <c r="E48" s="832" t="s">
        <v>3079</v>
      </c>
      <c r="F48" s="832" t="s">
        <v>3179</v>
      </c>
      <c r="G48" s="832" t="s">
        <v>3180</v>
      </c>
      <c r="H48" s="849">
        <v>12</v>
      </c>
      <c r="I48" s="849">
        <v>384</v>
      </c>
      <c r="J48" s="832">
        <v>0.75</v>
      </c>
      <c r="K48" s="832">
        <v>32</v>
      </c>
      <c r="L48" s="849">
        <v>16</v>
      </c>
      <c r="M48" s="849">
        <v>512</v>
      </c>
      <c r="N48" s="832">
        <v>1</v>
      </c>
      <c r="O48" s="832">
        <v>32</v>
      </c>
      <c r="P48" s="849">
        <v>5</v>
      </c>
      <c r="Q48" s="849">
        <v>165</v>
      </c>
      <c r="R48" s="837">
        <v>0.322265625</v>
      </c>
      <c r="S48" s="850">
        <v>33</v>
      </c>
    </row>
    <row r="49" spans="1:19" ht="14.4" customHeight="1" x14ac:dyDescent="0.3">
      <c r="A49" s="831" t="s">
        <v>3031</v>
      </c>
      <c r="B49" s="832" t="s">
        <v>3032</v>
      </c>
      <c r="C49" s="832" t="s">
        <v>602</v>
      </c>
      <c r="D49" s="832" t="s">
        <v>1272</v>
      </c>
      <c r="E49" s="832" t="s">
        <v>3079</v>
      </c>
      <c r="F49" s="832" t="s">
        <v>3181</v>
      </c>
      <c r="G49" s="832" t="s">
        <v>3182</v>
      </c>
      <c r="H49" s="849">
        <v>6</v>
      </c>
      <c r="I49" s="849">
        <v>0</v>
      </c>
      <c r="J49" s="832"/>
      <c r="K49" s="832">
        <v>0</v>
      </c>
      <c r="L49" s="849">
        <v>112</v>
      </c>
      <c r="M49" s="849">
        <v>0</v>
      </c>
      <c r="N49" s="832"/>
      <c r="O49" s="832">
        <v>0</v>
      </c>
      <c r="P49" s="849">
        <v>78</v>
      </c>
      <c r="Q49" s="849">
        <v>0</v>
      </c>
      <c r="R49" s="837"/>
      <c r="S49" s="850">
        <v>0</v>
      </c>
    </row>
    <row r="50" spans="1:19" ht="14.4" customHeight="1" x14ac:dyDescent="0.3">
      <c r="A50" s="831" t="s">
        <v>3031</v>
      </c>
      <c r="B50" s="832" t="s">
        <v>3032</v>
      </c>
      <c r="C50" s="832" t="s">
        <v>602</v>
      </c>
      <c r="D50" s="832" t="s">
        <v>1272</v>
      </c>
      <c r="E50" s="832" t="s">
        <v>3079</v>
      </c>
      <c r="F50" s="832" t="s">
        <v>3183</v>
      </c>
      <c r="G50" s="832" t="s">
        <v>3184</v>
      </c>
      <c r="H50" s="849">
        <v>19</v>
      </c>
      <c r="I50" s="849">
        <v>2508</v>
      </c>
      <c r="J50" s="832">
        <v>0.70370370370370372</v>
      </c>
      <c r="K50" s="832">
        <v>132</v>
      </c>
      <c r="L50" s="849">
        <v>27</v>
      </c>
      <c r="M50" s="849">
        <v>3564</v>
      </c>
      <c r="N50" s="832">
        <v>1</v>
      </c>
      <c r="O50" s="832">
        <v>132</v>
      </c>
      <c r="P50" s="849">
        <v>23</v>
      </c>
      <c r="Q50" s="849">
        <v>3105</v>
      </c>
      <c r="R50" s="837">
        <v>0.87121212121212122</v>
      </c>
      <c r="S50" s="850">
        <v>135</v>
      </c>
    </row>
    <row r="51" spans="1:19" ht="14.4" customHeight="1" x14ac:dyDescent="0.3">
      <c r="A51" s="831" t="s">
        <v>3031</v>
      </c>
      <c r="B51" s="832" t="s">
        <v>3032</v>
      </c>
      <c r="C51" s="832" t="s">
        <v>602</v>
      </c>
      <c r="D51" s="832" t="s">
        <v>1272</v>
      </c>
      <c r="E51" s="832" t="s">
        <v>3079</v>
      </c>
      <c r="F51" s="832" t="s">
        <v>3185</v>
      </c>
      <c r="G51" s="832" t="s">
        <v>3186</v>
      </c>
      <c r="H51" s="849">
        <v>1</v>
      </c>
      <c r="I51" s="849">
        <v>122</v>
      </c>
      <c r="J51" s="832">
        <v>0.99186991869918695</v>
      </c>
      <c r="K51" s="832">
        <v>122</v>
      </c>
      <c r="L51" s="849">
        <v>1</v>
      </c>
      <c r="M51" s="849">
        <v>123</v>
      </c>
      <c r="N51" s="832">
        <v>1</v>
      </c>
      <c r="O51" s="832">
        <v>123</v>
      </c>
      <c r="P51" s="849"/>
      <c r="Q51" s="849"/>
      <c r="R51" s="837"/>
      <c r="S51" s="850"/>
    </row>
    <row r="52" spans="1:19" ht="14.4" customHeight="1" x14ac:dyDescent="0.3">
      <c r="A52" s="831" t="s">
        <v>3031</v>
      </c>
      <c r="B52" s="832" t="s">
        <v>3032</v>
      </c>
      <c r="C52" s="832" t="s">
        <v>602</v>
      </c>
      <c r="D52" s="832" t="s">
        <v>1272</v>
      </c>
      <c r="E52" s="832" t="s">
        <v>3079</v>
      </c>
      <c r="F52" s="832" t="s">
        <v>3187</v>
      </c>
      <c r="G52" s="832" t="s">
        <v>3188</v>
      </c>
      <c r="H52" s="849">
        <v>1</v>
      </c>
      <c r="I52" s="849">
        <v>146</v>
      </c>
      <c r="J52" s="832">
        <v>0.99319727891156462</v>
      </c>
      <c r="K52" s="832">
        <v>146</v>
      </c>
      <c r="L52" s="849">
        <v>1</v>
      </c>
      <c r="M52" s="849">
        <v>147</v>
      </c>
      <c r="N52" s="832">
        <v>1</v>
      </c>
      <c r="O52" s="832">
        <v>147</v>
      </c>
      <c r="P52" s="849"/>
      <c r="Q52" s="849"/>
      <c r="R52" s="837"/>
      <c r="S52" s="850"/>
    </row>
    <row r="53" spans="1:19" ht="14.4" customHeight="1" x14ac:dyDescent="0.3">
      <c r="A53" s="831" t="s">
        <v>3031</v>
      </c>
      <c r="B53" s="832" t="s">
        <v>3032</v>
      </c>
      <c r="C53" s="832" t="s">
        <v>602</v>
      </c>
      <c r="D53" s="832" t="s">
        <v>1272</v>
      </c>
      <c r="E53" s="832" t="s">
        <v>3079</v>
      </c>
      <c r="F53" s="832" t="s">
        <v>3189</v>
      </c>
      <c r="G53" s="832" t="s">
        <v>3190</v>
      </c>
      <c r="H53" s="849"/>
      <c r="I53" s="849"/>
      <c r="J53" s="832"/>
      <c r="K53" s="832"/>
      <c r="L53" s="849">
        <v>112</v>
      </c>
      <c r="M53" s="849">
        <v>22400</v>
      </c>
      <c r="N53" s="832">
        <v>1</v>
      </c>
      <c r="O53" s="832">
        <v>200</v>
      </c>
      <c r="P53" s="849">
        <v>99</v>
      </c>
      <c r="Q53" s="849">
        <v>19800</v>
      </c>
      <c r="R53" s="837">
        <v>0.8839285714285714</v>
      </c>
      <c r="S53" s="850">
        <v>200</v>
      </c>
    </row>
    <row r="54" spans="1:19" ht="14.4" customHeight="1" x14ac:dyDescent="0.3">
      <c r="A54" s="831" t="s">
        <v>3031</v>
      </c>
      <c r="B54" s="832" t="s">
        <v>3032</v>
      </c>
      <c r="C54" s="832" t="s">
        <v>602</v>
      </c>
      <c r="D54" s="832" t="s">
        <v>1272</v>
      </c>
      <c r="E54" s="832" t="s">
        <v>3079</v>
      </c>
      <c r="F54" s="832" t="s">
        <v>3191</v>
      </c>
      <c r="G54" s="832" t="s">
        <v>3192</v>
      </c>
      <c r="H54" s="849">
        <v>2</v>
      </c>
      <c r="I54" s="849">
        <v>226</v>
      </c>
      <c r="J54" s="832">
        <v>0.66081871345029242</v>
      </c>
      <c r="K54" s="832">
        <v>113</v>
      </c>
      <c r="L54" s="849">
        <v>3</v>
      </c>
      <c r="M54" s="849">
        <v>342</v>
      </c>
      <c r="N54" s="832">
        <v>1</v>
      </c>
      <c r="O54" s="832">
        <v>114</v>
      </c>
      <c r="P54" s="849"/>
      <c r="Q54" s="849"/>
      <c r="R54" s="837"/>
      <c r="S54" s="850"/>
    </row>
    <row r="55" spans="1:19" ht="14.4" customHeight="1" x14ac:dyDescent="0.3">
      <c r="A55" s="831" t="s">
        <v>3031</v>
      </c>
      <c r="B55" s="832" t="s">
        <v>3032</v>
      </c>
      <c r="C55" s="832" t="s">
        <v>602</v>
      </c>
      <c r="D55" s="832" t="s">
        <v>1272</v>
      </c>
      <c r="E55" s="832" t="s">
        <v>3079</v>
      </c>
      <c r="F55" s="832" t="s">
        <v>3199</v>
      </c>
      <c r="G55" s="832" t="s">
        <v>3200</v>
      </c>
      <c r="H55" s="849">
        <v>13</v>
      </c>
      <c r="I55" s="849">
        <v>767</v>
      </c>
      <c r="J55" s="832">
        <v>6.5</v>
      </c>
      <c r="K55" s="832">
        <v>59</v>
      </c>
      <c r="L55" s="849">
        <v>2</v>
      </c>
      <c r="M55" s="849">
        <v>118</v>
      </c>
      <c r="N55" s="832">
        <v>1</v>
      </c>
      <c r="O55" s="832">
        <v>59</v>
      </c>
      <c r="P55" s="849">
        <v>4</v>
      </c>
      <c r="Q55" s="849">
        <v>244</v>
      </c>
      <c r="R55" s="837">
        <v>2.0677966101694913</v>
      </c>
      <c r="S55" s="850">
        <v>61</v>
      </c>
    </row>
    <row r="56" spans="1:19" ht="14.4" customHeight="1" x14ac:dyDescent="0.3">
      <c r="A56" s="831" t="s">
        <v>3031</v>
      </c>
      <c r="B56" s="832" t="s">
        <v>3032</v>
      </c>
      <c r="C56" s="832" t="s">
        <v>602</v>
      </c>
      <c r="D56" s="832" t="s">
        <v>1272</v>
      </c>
      <c r="E56" s="832" t="s">
        <v>3079</v>
      </c>
      <c r="F56" s="832" t="s">
        <v>3203</v>
      </c>
      <c r="G56" s="832" t="s">
        <v>3204</v>
      </c>
      <c r="H56" s="849"/>
      <c r="I56" s="849"/>
      <c r="J56" s="832"/>
      <c r="K56" s="832"/>
      <c r="L56" s="849">
        <v>1</v>
      </c>
      <c r="M56" s="849">
        <v>124</v>
      </c>
      <c r="N56" s="832">
        <v>1</v>
      </c>
      <c r="O56" s="832">
        <v>124</v>
      </c>
      <c r="P56" s="849"/>
      <c r="Q56" s="849"/>
      <c r="R56" s="837"/>
      <c r="S56" s="850"/>
    </row>
    <row r="57" spans="1:19" ht="14.4" customHeight="1" x14ac:dyDescent="0.3">
      <c r="A57" s="831" t="s">
        <v>3031</v>
      </c>
      <c r="B57" s="832" t="s">
        <v>3032</v>
      </c>
      <c r="C57" s="832" t="s">
        <v>602</v>
      </c>
      <c r="D57" s="832" t="s">
        <v>1272</v>
      </c>
      <c r="E57" s="832" t="s">
        <v>3079</v>
      </c>
      <c r="F57" s="832" t="s">
        <v>3207</v>
      </c>
      <c r="G57" s="832" t="s">
        <v>3208</v>
      </c>
      <c r="H57" s="849"/>
      <c r="I57" s="849"/>
      <c r="J57" s="832"/>
      <c r="K57" s="832"/>
      <c r="L57" s="849">
        <v>1</v>
      </c>
      <c r="M57" s="849">
        <v>59</v>
      </c>
      <c r="N57" s="832">
        <v>1</v>
      </c>
      <c r="O57" s="832">
        <v>59</v>
      </c>
      <c r="P57" s="849">
        <v>5</v>
      </c>
      <c r="Q57" s="849">
        <v>305</v>
      </c>
      <c r="R57" s="837">
        <v>5.1694915254237293</v>
      </c>
      <c r="S57" s="850">
        <v>61</v>
      </c>
    </row>
    <row r="58" spans="1:19" ht="14.4" customHeight="1" x14ac:dyDescent="0.3">
      <c r="A58" s="831" t="s">
        <v>3031</v>
      </c>
      <c r="B58" s="832" t="s">
        <v>3032</v>
      </c>
      <c r="C58" s="832" t="s">
        <v>602</v>
      </c>
      <c r="D58" s="832" t="s">
        <v>1272</v>
      </c>
      <c r="E58" s="832" t="s">
        <v>3079</v>
      </c>
      <c r="F58" s="832" t="s">
        <v>3211</v>
      </c>
      <c r="G58" s="832" t="s">
        <v>3212</v>
      </c>
      <c r="H58" s="849"/>
      <c r="I58" s="849"/>
      <c r="J58" s="832"/>
      <c r="K58" s="832"/>
      <c r="L58" s="849">
        <v>1</v>
      </c>
      <c r="M58" s="849">
        <v>375</v>
      </c>
      <c r="N58" s="832">
        <v>1</v>
      </c>
      <c r="O58" s="832">
        <v>375</v>
      </c>
      <c r="P58" s="849">
        <v>2</v>
      </c>
      <c r="Q58" s="849">
        <v>752</v>
      </c>
      <c r="R58" s="837">
        <v>2.0053333333333332</v>
      </c>
      <c r="S58" s="850">
        <v>376</v>
      </c>
    </row>
    <row r="59" spans="1:19" ht="14.4" customHeight="1" x14ac:dyDescent="0.3">
      <c r="A59" s="831" t="s">
        <v>3031</v>
      </c>
      <c r="B59" s="832" t="s">
        <v>3032</v>
      </c>
      <c r="C59" s="832" t="s">
        <v>602</v>
      </c>
      <c r="D59" s="832" t="s">
        <v>1272</v>
      </c>
      <c r="E59" s="832" t="s">
        <v>3079</v>
      </c>
      <c r="F59" s="832" t="s">
        <v>3213</v>
      </c>
      <c r="G59" s="832" t="s">
        <v>3214</v>
      </c>
      <c r="H59" s="849">
        <v>13</v>
      </c>
      <c r="I59" s="849">
        <v>2015</v>
      </c>
      <c r="J59" s="832">
        <v>0.40364583333333331</v>
      </c>
      <c r="K59" s="832">
        <v>155</v>
      </c>
      <c r="L59" s="849">
        <v>32</v>
      </c>
      <c r="M59" s="849">
        <v>4992</v>
      </c>
      <c r="N59" s="832">
        <v>1</v>
      </c>
      <c r="O59" s="832">
        <v>156</v>
      </c>
      <c r="P59" s="849">
        <v>9</v>
      </c>
      <c r="Q59" s="849">
        <v>1395</v>
      </c>
      <c r="R59" s="837">
        <v>0.27944711538461536</v>
      </c>
      <c r="S59" s="850">
        <v>155</v>
      </c>
    </row>
    <row r="60" spans="1:19" ht="14.4" customHeight="1" x14ac:dyDescent="0.3">
      <c r="A60" s="831" t="s">
        <v>3031</v>
      </c>
      <c r="B60" s="832" t="s">
        <v>3032</v>
      </c>
      <c r="C60" s="832" t="s">
        <v>602</v>
      </c>
      <c r="D60" s="832" t="s">
        <v>1272</v>
      </c>
      <c r="E60" s="832" t="s">
        <v>3079</v>
      </c>
      <c r="F60" s="832" t="s">
        <v>3215</v>
      </c>
      <c r="G60" s="832" t="s">
        <v>3216</v>
      </c>
      <c r="H60" s="849">
        <v>57</v>
      </c>
      <c r="I60" s="849">
        <v>8151</v>
      </c>
      <c r="J60" s="832">
        <v>0.7075520833333333</v>
      </c>
      <c r="K60" s="832">
        <v>143</v>
      </c>
      <c r="L60" s="849">
        <v>80</v>
      </c>
      <c r="M60" s="849">
        <v>11520</v>
      </c>
      <c r="N60" s="832">
        <v>1</v>
      </c>
      <c r="O60" s="832">
        <v>144</v>
      </c>
      <c r="P60" s="849">
        <v>29</v>
      </c>
      <c r="Q60" s="849">
        <v>4234</v>
      </c>
      <c r="R60" s="837">
        <v>0.36753472222222222</v>
      </c>
      <c r="S60" s="850">
        <v>146</v>
      </c>
    </row>
    <row r="61" spans="1:19" ht="14.4" customHeight="1" x14ac:dyDescent="0.3">
      <c r="A61" s="831" t="s">
        <v>3031</v>
      </c>
      <c r="B61" s="832" t="s">
        <v>3032</v>
      </c>
      <c r="C61" s="832" t="s">
        <v>602</v>
      </c>
      <c r="D61" s="832" t="s">
        <v>1272</v>
      </c>
      <c r="E61" s="832" t="s">
        <v>3079</v>
      </c>
      <c r="F61" s="832" t="s">
        <v>3217</v>
      </c>
      <c r="G61" s="832" t="s">
        <v>3218</v>
      </c>
      <c r="H61" s="849">
        <v>1</v>
      </c>
      <c r="I61" s="849">
        <v>156</v>
      </c>
      <c r="J61" s="832"/>
      <c r="K61" s="832">
        <v>156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3031</v>
      </c>
      <c r="B62" s="832" t="s">
        <v>3032</v>
      </c>
      <c r="C62" s="832" t="s">
        <v>602</v>
      </c>
      <c r="D62" s="832" t="s">
        <v>1272</v>
      </c>
      <c r="E62" s="832" t="s">
        <v>3079</v>
      </c>
      <c r="F62" s="832" t="s">
        <v>3219</v>
      </c>
      <c r="G62" s="832" t="s">
        <v>3220</v>
      </c>
      <c r="H62" s="849"/>
      <c r="I62" s="849"/>
      <c r="J62" s="832"/>
      <c r="K62" s="832"/>
      <c r="L62" s="849">
        <v>1</v>
      </c>
      <c r="M62" s="849">
        <v>260</v>
      </c>
      <c r="N62" s="832">
        <v>1</v>
      </c>
      <c r="O62" s="832">
        <v>260</v>
      </c>
      <c r="P62" s="849"/>
      <c r="Q62" s="849"/>
      <c r="R62" s="837"/>
      <c r="S62" s="850"/>
    </row>
    <row r="63" spans="1:19" ht="14.4" customHeight="1" x14ac:dyDescent="0.3">
      <c r="A63" s="831" t="s">
        <v>3031</v>
      </c>
      <c r="B63" s="832" t="s">
        <v>3032</v>
      </c>
      <c r="C63" s="832" t="s">
        <v>602</v>
      </c>
      <c r="D63" s="832" t="s">
        <v>1272</v>
      </c>
      <c r="E63" s="832" t="s">
        <v>3079</v>
      </c>
      <c r="F63" s="832" t="s">
        <v>3221</v>
      </c>
      <c r="G63" s="832" t="s">
        <v>3222</v>
      </c>
      <c r="H63" s="849">
        <v>1</v>
      </c>
      <c r="I63" s="849">
        <v>312</v>
      </c>
      <c r="J63" s="832"/>
      <c r="K63" s="832">
        <v>312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3031</v>
      </c>
      <c r="B64" s="832" t="s">
        <v>3032</v>
      </c>
      <c r="C64" s="832" t="s">
        <v>602</v>
      </c>
      <c r="D64" s="832" t="s">
        <v>1272</v>
      </c>
      <c r="E64" s="832" t="s">
        <v>3079</v>
      </c>
      <c r="F64" s="832" t="s">
        <v>3223</v>
      </c>
      <c r="G64" s="832" t="s">
        <v>3224</v>
      </c>
      <c r="H64" s="849"/>
      <c r="I64" s="849"/>
      <c r="J64" s="832"/>
      <c r="K64" s="832"/>
      <c r="L64" s="849">
        <v>1</v>
      </c>
      <c r="M64" s="849">
        <v>30</v>
      </c>
      <c r="N64" s="832">
        <v>1</v>
      </c>
      <c r="O64" s="832">
        <v>30</v>
      </c>
      <c r="P64" s="849">
        <v>2</v>
      </c>
      <c r="Q64" s="849">
        <v>62</v>
      </c>
      <c r="R64" s="837">
        <v>2.0666666666666669</v>
      </c>
      <c r="S64" s="850">
        <v>31</v>
      </c>
    </row>
    <row r="65" spans="1:19" ht="14.4" customHeight="1" x14ac:dyDescent="0.3">
      <c r="A65" s="831" t="s">
        <v>3031</v>
      </c>
      <c r="B65" s="832" t="s">
        <v>3032</v>
      </c>
      <c r="C65" s="832" t="s">
        <v>602</v>
      </c>
      <c r="D65" s="832" t="s">
        <v>1272</v>
      </c>
      <c r="E65" s="832" t="s">
        <v>3079</v>
      </c>
      <c r="F65" s="832" t="s">
        <v>3225</v>
      </c>
      <c r="G65" s="832" t="s">
        <v>3226</v>
      </c>
      <c r="H65" s="849">
        <v>3</v>
      </c>
      <c r="I65" s="849">
        <v>297</v>
      </c>
      <c r="J65" s="832">
        <v>2.97</v>
      </c>
      <c r="K65" s="832">
        <v>99</v>
      </c>
      <c r="L65" s="849">
        <v>1</v>
      </c>
      <c r="M65" s="849">
        <v>100</v>
      </c>
      <c r="N65" s="832">
        <v>1</v>
      </c>
      <c r="O65" s="832">
        <v>100</v>
      </c>
      <c r="P65" s="849"/>
      <c r="Q65" s="849"/>
      <c r="R65" s="837"/>
      <c r="S65" s="850"/>
    </row>
    <row r="66" spans="1:19" ht="14.4" customHeight="1" x14ac:dyDescent="0.3">
      <c r="A66" s="831" t="s">
        <v>3031</v>
      </c>
      <c r="B66" s="832" t="s">
        <v>3032</v>
      </c>
      <c r="C66" s="832" t="s">
        <v>602</v>
      </c>
      <c r="D66" s="832" t="s">
        <v>1272</v>
      </c>
      <c r="E66" s="832" t="s">
        <v>3079</v>
      </c>
      <c r="F66" s="832" t="s">
        <v>3227</v>
      </c>
      <c r="G66" s="832" t="s">
        <v>3228</v>
      </c>
      <c r="H66" s="849">
        <v>155</v>
      </c>
      <c r="I66" s="849">
        <v>61225</v>
      </c>
      <c r="J66" s="832">
        <v>0.20614478114478116</v>
      </c>
      <c r="K66" s="832">
        <v>395</v>
      </c>
      <c r="L66" s="849">
        <v>750</v>
      </c>
      <c r="M66" s="849">
        <v>297000</v>
      </c>
      <c r="N66" s="832">
        <v>1</v>
      </c>
      <c r="O66" s="832">
        <v>396</v>
      </c>
      <c r="P66" s="849">
        <v>316</v>
      </c>
      <c r="Q66" s="849">
        <v>125452</v>
      </c>
      <c r="R66" s="837">
        <v>0.42239730639730638</v>
      </c>
      <c r="S66" s="850">
        <v>397</v>
      </c>
    </row>
    <row r="67" spans="1:19" ht="14.4" customHeight="1" x14ac:dyDescent="0.3">
      <c r="A67" s="831" t="s">
        <v>3031</v>
      </c>
      <c r="B67" s="832" t="s">
        <v>3032</v>
      </c>
      <c r="C67" s="832" t="s">
        <v>602</v>
      </c>
      <c r="D67" s="832" t="s">
        <v>1272</v>
      </c>
      <c r="E67" s="832" t="s">
        <v>3079</v>
      </c>
      <c r="F67" s="832" t="s">
        <v>3229</v>
      </c>
      <c r="G67" s="832" t="s">
        <v>3230</v>
      </c>
      <c r="H67" s="849">
        <v>4</v>
      </c>
      <c r="I67" s="849">
        <v>608</v>
      </c>
      <c r="J67" s="832">
        <v>1.9869281045751634</v>
      </c>
      <c r="K67" s="832">
        <v>152</v>
      </c>
      <c r="L67" s="849">
        <v>2</v>
      </c>
      <c r="M67" s="849">
        <v>306</v>
      </c>
      <c r="N67" s="832">
        <v>1</v>
      </c>
      <c r="O67" s="832">
        <v>153</v>
      </c>
      <c r="P67" s="849">
        <v>3</v>
      </c>
      <c r="Q67" s="849">
        <v>462</v>
      </c>
      <c r="R67" s="837">
        <v>1.5098039215686274</v>
      </c>
      <c r="S67" s="850">
        <v>154</v>
      </c>
    </row>
    <row r="68" spans="1:19" ht="14.4" customHeight="1" x14ac:dyDescent="0.3">
      <c r="A68" s="831" t="s">
        <v>3031</v>
      </c>
      <c r="B68" s="832" t="s">
        <v>3032</v>
      </c>
      <c r="C68" s="832" t="s">
        <v>602</v>
      </c>
      <c r="D68" s="832" t="s">
        <v>1272</v>
      </c>
      <c r="E68" s="832" t="s">
        <v>3079</v>
      </c>
      <c r="F68" s="832" t="s">
        <v>3233</v>
      </c>
      <c r="G68" s="832" t="s">
        <v>3234</v>
      </c>
      <c r="H68" s="849">
        <v>1</v>
      </c>
      <c r="I68" s="849">
        <v>386</v>
      </c>
      <c r="J68" s="832"/>
      <c r="K68" s="832">
        <v>386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3031</v>
      </c>
      <c r="B69" s="832" t="s">
        <v>3032</v>
      </c>
      <c r="C69" s="832" t="s">
        <v>602</v>
      </c>
      <c r="D69" s="832" t="s">
        <v>1272</v>
      </c>
      <c r="E69" s="832" t="s">
        <v>3079</v>
      </c>
      <c r="F69" s="832" t="s">
        <v>3235</v>
      </c>
      <c r="G69" s="832" t="s">
        <v>3236</v>
      </c>
      <c r="H69" s="849">
        <v>1</v>
      </c>
      <c r="I69" s="849">
        <v>239</v>
      </c>
      <c r="J69" s="832">
        <v>1</v>
      </c>
      <c r="K69" s="832">
        <v>239</v>
      </c>
      <c r="L69" s="849">
        <v>1</v>
      </c>
      <c r="M69" s="849">
        <v>239</v>
      </c>
      <c r="N69" s="832">
        <v>1</v>
      </c>
      <c r="O69" s="832">
        <v>239</v>
      </c>
      <c r="P69" s="849">
        <v>1</v>
      </c>
      <c r="Q69" s="849">
        <v>241</v>
      </c>
      <c r="R69" s="837">
        <v>1.00836820083682</v>
      </c>
      <c r="S69" s="850">
        <v>241</v>
      </c>
    </row>
    <row r="70" spans="1:19" ht="14.4" customHeight="1" x14ac:dyDescent="0.3">
      <c r="A70" s="831" t="s">
        <v>3031</v>
      </c>
      <c r="B70" s="832" t="s">
        <v>3032</v>
      </c>
      <c r="C70" s="832" t="s">
        <v>602</v>
      </c>
      <c r="D70" s="832" t="s">
        <v>1272</v>
      </c>
      <c r="E70" s="832" t="s">
        <v>3079</v>
      </c>
      <c r="F70" s="832" t="s">
        <v>3245</v>
      </c>
      <c r="G70" s="832" t="s">
        <v>3246</v>
      </c>
      <c r="H70" s="849"/>
      <c r="I70" s="849"/>
      <c r="J70" s="832"/>
      <c r="K70" s="832"/>
      <c r="L70" s="849">
        <v>2</v>
      </c>
      <c r="M70" s="849">
        <v>320</v>
      </c>
      <c r="N70" s="832">
        <v>1</v>
      </c>
      <c r="O70" s="832">
        <v>160</v>
      </c>
      <c r="P70" s="849"/>
      <c r="Q70" s="849"/>
      <c r="R70" s="837"/>
      <c r="S70" s="850"/>
    </row>
    <row r="71" spans="1:19" ht="14.4" customHeight="1" x14ac:dyDescent="0.3">
      <c r="A71" s="831" t="s">
        <v>3031</v>
      </c>
      <c r="B71" s="832" t="s">
        <v>3032</v>
      </c>
      <c r="C71" s="832" t="s">
        <v>602</v>
      </c>
      <c r="D71" s="832" t="s">
        <v>1273</v>
      </c>
      <c r="E71" s="832" t="s">
        <v>3033</v>
      </c>
      <c r="F71" s="832" t="s">
        <v>3037</v>
      </c>
      <c r="G71" s="832" t="s">
        <v>797</v>
      </c>
      <c r="H71" s="849">
        <v>0.2</v>
      </c>
      <c r="I71" s="849">
        <v>10.82</v>
      </c>
      <c r="J71" s="832"/>
      <c r="K71" s="832">
        <v>54.1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3031</v>
      </c>
      <c r="B72" s="832" t="s">
        <v>3032</v>
      </c>
      <c r="C72" s="832" t="s">
        <v>602</v>
      </c>
      <c r="D72" s="832" t="s">
        <v>1273</v>
      </c>
      <c r="E72" s="832" t="s">
        <v>3033</v>
      </c>
      <c r="F72" s="832" t="s">
        <v>3038</v>
      </c>
      <c r="G72" s="832" t="s">
        <v>797</v>
      </c>
      <c r="H72" s="849">
        <v>0.01</v>
      </c>
      <c r="I72" s="849">
        <v>0.54</v>
      </c>
      <c r="J72" s="832"/>
      <c r="K72" s="832">
        <v>54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3031</v>
      </c>
      <c r="B73" s="832" t="s">
        <v>3032</v>
      </c>
      <c r="C73" s="832" t="s">
        <v>602</v>
      </c>
      <c r="D73" s="832" t="s">
        <v>1273</v>
      </c>
      <c r="E73" s="832" t="s">
        <v>3033</v>
      </c>
      <c r="F73" s="832" t="s">
        <v>3039</v>
      </c>
      <c r="G73" s="832" t="s">
        <v>3040</v>
      </c>
      <c r="H73" s="849"/>
      <c r="I73" s="849"/>
      <c r="J73" s="832"/>
      <c r="K73" s="832"/>
      <c r="L73" s="849"/>
      <c r="M73" s="849"/>
      <c r="N73" s="832"/>
      <c r="O73" s="832"/>
      <c r="P73" s="849">
        <v>0.1</v>
      </c>
      <c r="Q73" s="849">
        <v>6.97</v>
      </c>
      <c r="R73" s="837"/>
      <c r="S73" s="850">
        <v>69.699999999999989</v>
      </c>
    </row>
    <row r="74" spans="1:19" ht="14.4" customHeight="1" x14ac:dyDescent="0.3">
      <c r="A74" s="831" t="s">
        <v>3031</v>
      </c>
      <c r="B74" s="832" t="s">
        <v>3032</v>
      </c>
      <c r="C74" s="832" t="s">
        <v>602</v>
      </c>
      <c r="D74" s="832" t="s">
        <v>1273</v>
      </c>
      <c r="E74" s="832" t="s">
        <v>3033</v>
      </c>
      <c r="F74" s="832" t="s">
        <v>3055</v>
      </c>
      <c r="G74" s="832" t="s">
        <v>679</v>
      </c>
      <c r="H74" s="849">
        <v>1</v>
      </c>
      <c r="I74" s="849">
        <v>70.72</v>
      </c>
      <c r="J74" s="832"/>
      <c r="K74" s="832">
        <v>70.72</v>
      </c>
      <c r="L74" s="849"/>
      <c r="M74" s="849"/>
      <c r="N74" s="832"/>
      <c r="O74" s="832"/>
      <c r="P74" s="849">
        <v>0.60000000000000009</v>
      </c>
      <c r="Q74" s="849">
        <v>36.08</v>
      </c>
      <c r="R74" s="837"/>
      <c r="S74" s="850">
        <v>60.133333333333319</v>
      </c>
    </row>
    <row r="75" spans="1:19" ht="14.4" customHeight="1" x14ac:dyDescent="0.3">
      <c r="A75" s="831" t="s">
        <v>3031</v>
      </c>
      <c r="B75" s="832" t="s">
        <v>3032</v>
      </c>
      <c r="C75" s="832" t="s">
        <v>602</v>
      </c>
      <c r="D75" s="832" t="s">
        <v>1273</v>
      </c>
      <c r="E75" s="832" t="s">
        <v>3074</v>
      </c>
      <c r="F75" s="832" t="s">
        <v>3077</v>
      </c>
      <c r="G75" s="832" t="s">
        <v>3078</v>
      </c>
      <c r="H75" s="849"/>
      <c r="I75" s="849"/>
      <c r="J75" s="832"/>
      <c r="K75" s="832"/>
      <c r="L75" s="849"/>
      <c r="M75" s="849"/>
      <c r="N75" s="832"/>
      <c r="O75" s="832"/>
      <c r="P75" s="849">
        <v>1</v>
      </c>
      <c r="Q75" s="849">
        <v>5757.2</v>
      </c>
      <c r="R75" s="837"/>
      <c r="S75" s="850">
        <v>5757.2</v>
      </c>
    </row>
    <row r="76" spans="1:19" ht="14.4" customHeight="1" x14ac:dyDescent="0.3">
      <c r="A76" s="831" t="s">
        <v>3031</v>
      </c>
      <c r="B76" s="832" t="s">
        <v>3032</v>
      </c>
      <c r="C76" s="832" t="s">
        <v>602</v>
      </c>
      <c r="D76" s="832" t="s">
        <v>1273</v>
      </c>
      <c r="E76" s="832" t="s">
        <v>3079</v>
      </c>
      <c r="F76" s="832" t="s">
        <v>3090</v>
      </c>
      <c r="G76" s="832" t="s">
        <v>3091</v>
      </c>
      <c r="H76" s="849">
        <v>30</v>
      </c>
      <c r="I76" s="849">
        <v>1110</v>
      </c>
      <c r="J76" s="832">
        <v>3.3333333333333335</v>
      </c>
      <c r="K76" s="832">
        <v>37</v>
      </c>
      <c r="L76" s="849">
        <v>9</v>
      </c>
      <c r="M76" s="849">
        <v>333</v>
      </c>
      <c r="N76" s="832">
        <v>1</v>
      </c>
      <c r="O76" s="832">
        <v>37</v>
      </c>
      <c r="P76" s="849">
        <v>20</v>
      </c>
      <c r="Q76" s="849">
        <v>760</v>
      </c>
      <c r="R76" s="837">
        <v>2.2822822822822824</v>
      </c>
      <c r="S76" s="850">
        <v>38</v>
      </c>
    </row>
    <row r="77" spans="1:19" ht="14.4" customHeight="1" x14ac:dyDescent="0.3">
      <c r="A77" s="831" t="s">
        <v>3031</v>
      </c>
      <c r="B77" s="832" t="s">
        <v>3032</v>
      </c>
      <c r="C77" s="832" t="s">
        <v>602</v>
      </c>
      <c r="D77" s="832" t="s">
        <v>1273</v>
      </c>
      <c r="E77" s="832" t="s">
        <v>3079</v>
      </c>
      <c r="F77" s="832" t="s">
        <v>3092</v>
      </c>
      <c r="G77" s="832" t="s">
        <v>3093</v>
      </c>
      <c r="H77" s="849">
        <v>1</v>
      </c>
      <c r="I77" s="849">
        <v>5</v>
      </c>
      <c r="J77" s="832">
        <v>1</v>
      </c>
      <c r="K77" s="832">
        <v>5</v>
      </c>
      <c r="L77" s="849">
        <v>1</v>
      </c>
      <c r="M77" s="849">
        <v>5</v>
      </c>
      <c r="N77" s="832">
        <v>1</v>
      </c>
      <c r="O77" s="832">
        <v>5</v>
      </c>
      <c r="P77" s="849"/>
      <c r="Q77" s="849"/>
      <c r="R77" s="837"/>
      <c r="S77" s="850"/>
    </row>
    <row r="78" spans="1:19" ht="14.4" customHeight="1" x14ac:dyDescent="0.3">
      <c r="A78" s="831" t="s">
        <v>3031</v>
      </c>
      <c r="B78" s="832" t="s">
        <v>3032</v>
      </c>
      <c r="C78" s="832" t="s">
        <v>602</v>
      </c>
      <c r="D78" s="832" t="s">
        <v>1273</v>
      </c>
      <c r="E78" s="832" t="s">
        <v>3079</v>
      </c>
      <c r="F78" s="832" t="s">
        <v>3094</v>
      </c>
      <c r="G78" s="832" t="s">
        <v>3095</v>
      </c>
      <c r="H78" s="849"/>
      <c r="I78" s="849"/>
      <c r="J78" s="832"/>
      <c r="K78" s="832"/>
      <c r="L78" s="849">
        <v>1</v>
      </c>
      <c r="M78" s="849">
        <v>5</v>
      </c>
      <c r="N78" s="832">
        <v>1</v>
      </c>
      <c r="O78" s="832">
        <v>5</v>
      </c>
      <c r="P78" s="849">
        <v>1</v>
      </c>
      <c r="Q78" s="849">
        <v>5</v>
      </c>
      <c r="R78" s="837">
        <v>1</v>
      </c>
      <c r="S78" s="850">
        <v>5</v>
      </c>
    </row>
    <row r="79" spans="1:19" ht="14.4" customHeight="1" x14ac:dyDescent="0.3">
      <c r="A79" s="831" t="s">
        <v>3031</v>
      </c>
      <c r="B79" s="832" t="s">
        <v>3032</v>
      </c>
      <c r="C79" s="832" t="s">
        <v>602</v>
      </c>
      <c r="D79" s="832" t="s">
        <v>1273</v>
      </c>
      <c r="E79" s="832" t="s">
        <v>3079</v>
      </c>
      <c r="F79" s="832" t="s">
        <v>3096</v>
      </c>
      <c r="G79" s="832" t="s">
        <v>3097</v>
      </c>
      <c r="H79" s="849">
        <v>7</v>
      </c>
      <c r="I79" s="849">
        <v>602</v>
      </c>
      <c r="J79" s="832">
        <v>6.9195402298850572</v>
      </c>
      <c r="K79" s="832">
        <v>86</v>
      </c>
      <c r="L79" s="849">
        <v>1</v>
      </c>
      <c r="M79" s="849">
        <v>87</v>
      </c>
      <c r="N79" s="832">
        <v>1</v>
      </c>
      <c r="O79" s="832">
        <v>87</v>
      </c>
      <c r="P79" s="849">
        <v>2</v>
      </c>
      <c r="Q79" s="849">
        <v>174</v>
      </c>
      <c r="R79" s="837">
        <v>2</v>
      </c>
      <c r="S79" s="850">
        <v>87</v>
      </c>
    </row>
    <row r="80" spans="1:19" ht="14.4" customHeight="1" x14ac:dyDescent="0.3">
      <c r="A80" s="831" t="s">
        <v>3031</v>
      </c>
      <c r="B80" s="832" t="s">
        <v>3032</v>
      </c>
      <c r="C80" s="832" t="s">
        <v>602</v>
      </c>
      <c r="D80" s="832" t="s">
        <v>1273</v>
      </c>
      <c r="E80" s="832" t="s">
        <v>3079</v>
      </c>
      <c r="F80" s="832" t="s">
        <v>3101</v>
      </c>
      <c r="G80" s="832" t="s">
        <v>3102</v>
      </c>
      <c r="H80" s="849"/>
      <c r="I80" s="849"/>
      <c r="J80" s="832"/>
      <c r="K80" s="832"/>
      <c r="L80" s="849">
        <v>1</v>
      </c>
      <c r="M80" s="849">
        <v>374</v>
      </c>
      <c r="N80" s="832">
        <v>1</v>
      </c>
      <c r="O80" s="832">
        <v>374</v>
      </c>
      <c r="P80" s="849"/>
      <c r="Q80" s="849"/>
      <c r="R80" s="837"/>
      <c r="S80" s="850"/>
    </row>
    <row r="81" spans="1:19" ht="14.4" customHeight="1" x14ac:dyDescent="0.3">
      <c r="A81" s="831" t="s">
        <v>3031</v>
      </c>
      <c r="B81" s="832" t="s">
        <v>3032</v>
      </c>
      <c r="C81" s="832" t="s">
        <v>602</v>
      </c>
      <c r="D81" s="832" t="s">
        <v>1273</v>
      </c>
      <c r="E81" s="832" t="s">
        <v>3079</v>
      </c>
      <c r="F81" s="832" t="s">
        <v>3103</v>
      </c>
      <c r="G81" s="832" t="s">
        <v>3104</v>
      </c>
      <c r="H81" s="849">
        <v>24</v>
      </c>
      <c r="I81" s="849">
        <v>6024</v>
      </c>
      <c r="J81" s="832">
        <v>0.50861195542046611</v>
      </c>
      <c r="K81" s="832">
        <v>251</v>
      </c>
      <c r="L81" s="849">
        <v>47</v>
      </c>
      <c r="M81" s="849">
        <v>11844</v>
      </c>
      <c r="N81" s="832">
        <v>1</v>
      </c>
      <c r="O81" s="832">
        <v>252</v>
      </c>
      <c r="P81" s="849">
        <v>71</v>
      </c>
      <c r="Q81" s="849">
        <v>18034</v>
      </c>
      <c r="R81" s="837">
        <v>1.5226274907125972</v>
      </c>
      <c r="S81" s="850">
        <v>254</v>
      </c>
    </row>
    <row r="82" spans="1:19" ht="14.4" customHeight="1" x14ac:dyDescent="0.3">
      <c r="A82" s="831" t="s">
        <v>3031</v>
      </c>
      <c r="B82" s="832" t="s">
        <v>3032</v>
      </c>
      <c r="C82" s="832" t="s">
        <v>602</v>
      </c>
      <c r="D82" s="832" t="s">
        <v>1273</v>
      </c>
      <c r="E82" s="832" t="s">
        <v>3079</v>
      </c>
      <c r="F82" s="832" t="s">
        <v>3105</v>
      </c>
      <c r="G82" s="832" t="s">
        <v>3106</v>
      </c>
      <c r="H82" s="849">
        <v>413</v>
      </c>
      <c r="I82" s="849">
        <v>52038</v>
      </c>
      <c r="J82" s="832">
        <v>1.1574803149606299</v>
      </c>
      <c r="K82" s="832">
        <v>126</v>
      </c>
      <c r="L82" s="849">
        <v>354</v>
      </c>
      <c r="M82" s="849">
        <v>44958</v>
      </c>
      <c r="N82" s="832">
        <v>1</v>
      </c>
      <c r="O82" s="832">
        <v>127</v>
      </c>
      <c r="P82" s="849">
        <v>313</v>
      </c>
      <c r="Q82" s="849">
        <v>39438</v>
      </c>
      <c r="R82" s="837">
        <v>0.87721873748832246</v>
      </c>
      <c r="S82" s="850">
        <v>126</v>
      </c>
    </row>
    <row r="83" spans="1:19" ht="14.4" customHeight="1" x14ac:dyDescent="0.3">
      <c r="A83" s="831" t="s">
        <v>3031</v>
      </c>
      <c r="B83" s="832" t="s">
        <v>3032</v>
      </c>
      <c r="C83" s="832" t="s">
        <v>602</v>
      </c>
      <c r="D83" s="832" t="s">
        <v>1273</v>
      </c>
      <c r="E83" s="832" t="s">
        <v>3079</v>
      </c>
      <c r="F83" s="832" t="s">
        <v>3107</v>
      </c>
      <c r="G83" s="832" t="s">
        <v>3108</v>
      </c>
      <c r="H83" s="849">
        <v>177</v>
      </c>
      <c r="I83" s="849">
        <v>16107</v>
      </c>
      <c r="J83" s="832">
        <v>1.1750072950102131</v>
      </c>
      <c r="K83" s="832">
        <v>91</v>
      </c>
      <c r="L83" s="849">
        <v>149</v>
      </c>
      <c r="M83" s="849">
        <v>13708</v>
      </c>
      <c r="N83" s="832">
        <v>1</v>
      </c>
      <c r="O83" s="832">
        <v>92</v>
      </c>
      <c r="P83" s="849">
        <v>124</v>
      </c>
      <c r="Q83" s="849">
        <v>11532</v>
      </c>
      <c r="R83" s="837">
        <v>0.84126057776480889</v>
      </c>
      <c r="S83" s="850">
        <v>93</v>
      </c>
    </row>
    <row r="84" spans="1:19" ht="14.4" customHeight="1" x14ac:dyDescent="0.3">
      <c r="A84" s="831" t="s">
        <v>3031</v>
      </c>
      <c r="B84" s="832" t="s">
        <v>3032</v>
      </c>
      <c r="C84" s="832" t="s">
        <v>602</v>
      </c>
      <c r="D84" s="832" t="s">
        <v>1273</v>
      </c>
      <c r="E84" s="832" t="s">
        <v>3079</v>
      </c>
      <c r="F84" s="832" t="s">
        <v>3109</v>
      </c>
      <c r="G84" s="832" t="s">
        <v>3110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214</v>
      </c>
      <c r="R84" s="837"/>
      <c r="S84" s="850">
        <v>214</v>
      </c>
    </row>
    <row r="85" spans="1:19" ht="14.4" customHeight="1" x14ac:dyDescent="0.3">
      <c r="A85" s="831" t="s">
        <v>3031</v>
      </c>
      <c r="B85" s="832" t="s">
        <v>3032</v>
      </c>
      <c r="C85" s="832" t="s">
        <v>602</v>
      </c>
      <c r="D85" s="832" t="s">
        <v>1273</v>
      </c>
      <c r="E85" s="832" t="s">
        <v>3079</v>
      </c>
      <c r="F85" s="832" t="s">
        <v>3111</v>
      </c>
      <c r="G85" s="832" t="s">
        <v>3112</v>
      </c>
      <c r="H85" s="849">
        <v>1</v>
      </c>
      <c r="I85" s="849">
        <v>201</v>
      </c>
      <c r="J85" s="832"/>
      <c r="K85" s="832">
        <v>201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3031</v>
      </c>
      <c r="B86" s="832" t="s">
        <v>3032</v>
      </c>
      <c r="C86" s="832" t="s">
        <v>602</v>
      </c>
      <c r="D86" s="832" t="s">
        <v>1273</v>
      </c>
      <c r="E86" s="832" t="s">
        <v>3079</v>
      </c>
      <c r="F86" s="832" t="s">
        <v>3115</v>
      </c>
      <c r="G86" s="832" t="s">
        <v>3116</v>
      </c>
      <c r="H86" s="849">
        <v>375</v>
      </c>
      <c r="I86" s="849">
        <v>22125</v>
      </c>
      <c r="J86" s="832">
        <v>1.189516129032258</v>
      </c>
      <c r="K86" s="832">
        <v>59</v>
      </c>
      <c r="L86" s="849">
        <v>310</v>
      </c>
      <c r="M86" s="849">
        <v>18600</v>
      </c>
      <c r="N86" s="832">
        <v>1</v>
      </c>
      <c r="O86" s="832">
        <v>60</v>
      </c>
      <c r="P86" s="849">
        <v>222</v>
      </c>
      <c r="Q86" s="849">
        <v>13320</v>
      </c>
      <c r="R86" s="837">
        <v>0.71612903225806457</v>
      </c>
      <c r="S86" s="850">
        <v>60</v>
      </c>
    </row>
    <row r="87" spans="1:19" ht="14.4" customHeight="1" x14ac:dyDescent="0.3">
      <c r="A87" s="831" t="s">
        <v>3031</v>
      </c>
      <c r="B87" s="832" t="s">
        <v>3032</v>
      </c>
      <c r="C87" s="832" t="s">
        <v>602</v>
      </c>
      <c r="D87" s="832" t="s">
        <v>1273</v>
      </c>
      <c r="E87" s="832" t="s">
        <v>3079</v>
      </c>
      <c r="F87" s="832" t="s">
        <v>3117</v>
      </c>
      <c r="G87" s="832" t="s">
        <v>3118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251</v>
      </c>
      <c r="R87" s="837"/>
      <c r="S87" s="850">
        <v>251</v>
      </c>
    </row>
    <row r="88" spans="1:19" ht="14.4" customHeight="1" x14ac:dyDescent="0.3">
      <c r="A88" s="831" t="s">
        <v>3031</v>
      </c>
      <c r="B88" s="832" t="s">
        <v>3032</v>
      </c>
      <c r="C88" s="832" t="s">
        <v>602</v>
      </c>
      <c r="D88" s="832" t="s">
        <v>1273</v>
      </c>
      <c r="E88" s="832" t="s">
        <v>3079</v>
      </c>
      <c r="F88" s="832" t="s">
        <v>3123</v>
      </c>
      <c r="G88" s="832" t="s">
        <v>3124</v>
      </c>
      <c r="H88" s="849">
        <v>21</v>
      </c>
      <c r="I88" s="849">
        <v>8085</v>
      </c>
      <c r="J88" s="832">
        <v>0.99740932642487046</v>
      </c>
      <c r="K88" s="832">
        <v>385</v>
      </c>
      <c r="L88" s="849">
        <v>21</v>
      </c>
      <c r="M88" s="849">
        <v>8106</v>
      </c>
      <c r="N88" s="832">
        <v>1</v>
      </c>
      <c r="O88" s="832">
        <v>386</v>
      </c>
      <c r="P88" s="849">
        <v>41</v>
      </c>
      <c r="Q88" s="849">
        <v>15867</v>
      </c>
      <c r="R88" s="837">
        <v>1.957438934122872</v>
      </c>
      <c r="S88" s="850">
        <v>387</v>
      </c>
    </row>
    <row r="89" spans="1:19" ht="14.4" customHeight="1" x14ac:dyDescent="0.3">
      <c r="A89" s="831" t="s">
        <v>3031</v>
      </c>
      <c r="B89" s="832" t="s">
        <v>3032</v>
      </c>
      <c r="C89" s="832" t="s">
        <v>602</v>
      </c>
      <c r="D89" s="832" t="s">
        <v>1273</v>
      </c>
      <c r="E89" s="832" t="s">
        <v>3079</v>
      </c>
      <c r="F89" s="832" t="s">
        <v>3125</v>
      </c>
      <c r="G89" s="832" t="s">
        <v>3126</v>
      </c>
      <c r="H89" s="849">
        <v>11</v>
      </c>
      <c r="I89" s="849">
        <v>4290</v>
      </c>
      <c r="J89" s="832">
        <v>0.60954816709292414</v>
      </c>
      <c r="K89" s="832">
        <v>390</v>
      </c>
      <c r="L89" s="849">
        <v>18</v>
      </c>
      <c r="M89" s="849">
        <v>7038</v>
      </c>
      <c r="N89" s="832">
        <v>1</v>
      </c>
      <c r="O89" s="832">
        <v>391</v>
      </c>
      <c r="P89" s="849">
        <v>29</v>
      </c>
      <c r="Q89" s="849">
        <v>11368</v>
      </c>
      <c r="R89" s="837">
        <v>1.6152315998863314</v>
      </c>
      <c r="S89" s="850">
        <v>392</v>
      </c>
    </row>
    <row r="90" spans="1:19" ht="14.4" customHeight="1" x14ac:dyDescent="0.3">
      <c r="A90" s="831" t="s">
        <v>3031</v>
      </c>
      <c r="B90" s="832" t="s">
        <v>3032</v>
      </c>
      <c r="C90" s="832" t="s">
        <v>602</v>
      </c>
      <c r="D90" s="832" t="s">
        <v>1273</v>
      </c>
      <c r="E90" s="832" t="s">
        <v>3079</v>
      </c>
      <c r="F90" s="832" t="s">
        <v>3127</v>
      </c>
      <c r="G90" s="832" t="s">
        <v>3128</v>
      </c>
      <c r="H90" s="849">
        <v>38</v>
      </c>
      <c r="I90" s="849">
        <v>2394</v>
      </c>
      <c r="J90" s="832">
        <v>1.1176470588235294</v>
      </c>
      <c r="K90" s="832">
        <v>63</v>
      </c>
      <c r="L90" s="849">
        <v>34</v>
      </c>
      <c r="M90" s="849">
        <v>2142</v>
      </c>
      <c r="N90" s="832">
        <v>1</v>
      </c>
      <c r="O90" s="832">
        <v>63</v>
      </c>
      <c r="P90" s="849">
        <v>21</v>
      </c>
      <c r="Q90" s="849">
        <v>1344</v>
      </c>
      <c r="R90" s="837">
        <v>0.62745098039215685</v>
      </c>
      <c r="S90" s="850">
        <v>64</v>
      </c>
    </row>
    <row r="91" spans="1:19" ht="14.4" customHeight="1" x14ac:dyDescent="0.3">
      <c r="A91" s="831" t="s">
        <v>3031</v>
      </c>
      <c r="B91" s="832" t="s">
        <v>3032</v>
      </c>
      <c r="C91" s="832" t="s">
        <v>602</v>
      </c>
      <c r="D91" s="832" t="s">
        <v>1273</v>
      </c>
      <c r="E91" s="832" t="s">
        <v>3079</v>
      </c>
      <c r="F91" s="832" t="s">
        <v>3131</v>
      </c>
      <c r="G91" s="832" t="s">
        <v>3132</v>
      </c>
      <c r="H91" s="849">
        <v>10</v>
      </c>
      <c r="I91" s="849">
        <v>1530</v>
      </c>
      <c r="J91" s="832">
        <v>3.3116883116883118</v>
      </c>
      <c r="K91" s="832">
        <v>153</v>
      </c>
      <c r="L91" s="849">
        <v>3</v>
      </c>
      <c r="M91" s="849">
        <v>462</v>
      </c>
      <c r="N91" s="832">
        <v>1</v>
      </c>
      <c r="O91" s="832">
        <v>154</v>
      </c>
      <c r="P91" s="849">
        <v>5</v>
      </c>
      <c r="Q91" s="849">
        <v>770</v>
      </c>
      <c r="R91" s="837">
        <v>1.6666666666666667</v>
      </c>
      <c r="S91" s="850">
        <v>154</v>
      </c>
    </row>
    <row r="92" spans="1:19" ht="14.4" customHeight="1" x14ac:dyDescent="0.3">
      <c r="A92" s="831" t="s">
        <v>3031</v>
      </c>
      <c r="B92" s="832" t="s">
        <v>3032</v>
      </c>
      <c r="C92" s="832" t="s">
        <v>602</v>
      </c>
      <c r="D92" s="832" t="s">
        <v>1273</v>
      </c>
      <c r="E92" s="832" t="s">
        <v>3079</v>
      </c>
      <c r="F92" s="832" t="s">
        <v>3133</v>
      </c>
      <c r="G92" s="832" t="s">
        <v>3134</v>
      </c>
      <c r="H92" s="849"/>
      <c r="I92" s="849"/>
      <c r="J92" s="832"/>
      <c r="K92" s="832"/>
      <c r="L92" s="849"/>
      <c r="M92" s="849"/>
      <c r="N92" s="832"/>
      <c r="O92" s="832"/>
      <c r="P92" s="849">
        <v>2</v>
      </c>
      <c r="Q92" s="849">
        <v>170</v>
      </c>
      <c r="R92" s="837"/>
      <c r="S92" s="850">
        <v>85</v>
      </c>
    </row>
    <row r="93" spans="1:19" ht="14.4" customHeight="1" x14ac:dyDescent="0.3">
      <c r="A93" s="831" t="s">
        <v>3031</v>
      </c>
      <c r="B93" s="832" t="s">
        <v>3032</v>
      </c>
      <c r="C93" s="832" t="s">
        <v>602</v>
      </c>
      <c r="D93" s="832" t="s">
        <v>1273</v>
      </c>
      <c r="E93" s="832" t="s">
        <v>3079</v>
      </c>
      <c r="F93" s="832" t="s">
        <v>3137</v>
      </c>
      <c r="G93" s="832" t="s">
        <v>3138</v>
      </c>
      <c r="H93" s="849">
        <v>1</v>
      </c>
      <c r="I93" s="849">
        <v>418</v>
      </c>
      <c r="J93" s="832"/>
      <c r="K93" s="832">
        <v>418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3031</v>
      </c>
      <c r="B94" s="832" t="s">
        <v>3032</v>
      </c>
      <c r="C94" s="832" t="s">
        <v>602</v>
      </c>
      <c r="D94" s="832" t="s">
        <v>1273</v>
      </c>
      <c r="E94" s="832" t="s">
        <v>3079</v>
      </c>
      <c r="F94" s="832" t="s">
        <v>3147</v>
      </c>
      <c r="G94" s="832" t="s">
        <v>3148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164</v>
      </c>
      <c r="R94" s="837"/>
      <c r="S94" s="850">
        <v>164</v>
      </c>
    </row>
    <row r="95" spans="1:19" ht="14.4" customHeight="1" x14ac:dyDescent="0.3">
      <c r="A95" s="831" t="s">
        <v>3031</v>
      </c>
      <c r="B95" s="832" t="s">
        <v>3032</v>
      </c>
      <c r="C95" s="832" t="s">
        <v>602</v>
      </c>
      <c r="D95" s="832" t="s">
        <v>1273</v>
      </c>
      <c r="E95" s="832" t="s">
        <v>3079</v>
      </c>
      <c r="F95" s="832" t="s">
        <v>3155</v>
      </c>
      <c r="G95" s="832" t="s">
        <v>3156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44</v>
      </c>
      <c r="R95" s="837"/>
      <c r="S95" s="850">
        <v>44</v>
      </c>
    </row>
    <row r="96" spans="1:19" ht="14.4" customHeight="1" x14ac:dyDescent="0.3">
      <c r="A96" s="831" t="s">
        <v>3031</v>
      </c>
      <c r="B96" s="832" t="s">
        <v>3032</v>
      </c>
      <c r="C96" s="832" t="s">
        <v>602</v>
      </c>
      <c r="D96" s="832" t="s">
        <v>1273</v>
      </c>
      <c r="E96" s="832" t="s">
        <v>3079</v>
      </c>
      <c r="F96" s="832" t="s">
        <v>3157</v>
      </c>
      <c r="G96" s="832" t="s">
        <v>3158</v>
      </c>
      <c r="H96" s="849">
        <v>2</v>
      </c>
      <c r="I96" s="849">
        <v>116</v>
      </c>
      <c r="J96" s="832">
        <v>1.9661016949152543</v>
      </c>
      <c r="K96" s="832">
        <v>58</v>
      </c>
      <c r="L96" s="849">
        <v>1</v>
      </c>
      <c r="M96" s="849">
        <v>59</v>
      </c>
      <c r="N96" s="832">
        <v>1</v>
      </c>
      <c r="O96" s="832">
        <v>59</v>
      </c>
      <c r="P96" s="849">
        <v>1</v>
      </c>
      <c r="Q96" s="849">
        <v>59</v>
      </c>
      <c r="R96" s="837">
        <v>1</v>
      </c>
      <c r="S96" s="850">
        <v>59</v>
      </c>
    </row>
    <row r="97" spans="1:19" ht="14.4" customHeight="1" x14ac:dyDescent="0.3">
      <c r="A97" s="831" t="s">
        <v>3031</v>
      </c>
      <c r="B97" s="832" t="s">
        <v>3032</v>
      </c>
      <c r="C97" s="832" t="s">
        <v>602</v>
      </c>
      <c r="D97" s="832" t="s">
        <v>1273</v>
      </c>
      <c r="E97" s="832" t="s">
        <v>3079</v>
      </c>
      <c r="F97" s="832" t="s">
        <v>3165</v>
      </c>
      <c r="G97" s="832" t="s">
        <v>3166</v>
      </c>
      <c r="H97" s="849"/>
      <c r="I97" s="849"/>
      <c r="J97" s="832"/>
      <c r="K97" s="832"/>
      <c r="L97" s="849">
        <v>1</v>
      </c>
      <c r="M97" s="849">
        <v>156</v>
      </c>
      <c r="N97" s="832">
        <v>1</v>
      </c>
      <c r="O97" s="832">
        <v>156</v>
      </c>
      <c r="P97" s="849"/>
      <c r="Q97" s="849"/>
      <c r="R97" s="837"/>
      <c r="S97" s="850"/>
    </row>
    <row r="98" spans="1:19" ht="14.4" customHeight="1" x14ac:dyDescent="0.3">
      <c r="A98" s="831" t="s">
        <v>3031</v>
      </c>
      <c r="B98" s="832" t="s">
        <v>3032</v>
      </c>
      <c r="C98" s="832" t="s">
        <v>602</v>
      </c>
      <c r="D98" s="832" t="s">
        <v>1273</v>
      </c>
      <c r="E98" s="832" t="s">
        <v>3079</v>
      </c>
      <c r="F98" s="832" t="s">
        <v>3167</v>
      </c>
      <c r="G98" s="832" t="s">
        <v>3168</v>
      </c>
      <c r="H98" s="849"/>
      <c r="I98" s="849"/>
      <c r="J98" s="832"/>
      <c r="K98" s="832"/>
      <c r="L98" s="849">
        <v>1</v>
      </c>
      <c r="M98" s="849">
        <v>93</v>
      </c>
      <c r="N98" s="832">
        <v>1</v>
      </c>
      <c r="O98" s="832">
        <v>93</v>
      </c>
      <c r="P98" s="849">
        <v>2</v>
      </c>
      <c r="Q98" s="849">
        <v>186</v>
      </c>
      <c r="R98" s="837">
        <v>2</v>
      </c>
      <c r="S98" s="850">
        <v>93</v>
      </c>
    </row>
    <row r="99" spans="1:19" ht="14.4" customHeight="1" x14ac:dyDescent="0.3">
      <c r="A99" s="831" t="s">
        <v>3031</v>
      </c>
      <c r="B99" s="832" t="s">
        <v>3032</v>
      </c>
      <c r="C99" s="832" t="s">
        <v>602</v>
      </c>
      <c r="D99" s="832" t="s">
        <v>1273</v>
      </c>
      <c r="E99" s="832" t="s">
        <v>3079</v>
      </c>
      <c r="F99" s="832" t="s">
        <v>3169</v>
      </c>
      <c r="G99" s="832" t="s">
        <v>3170</v>
      </c>
      <c r="H99" s="849">
        <v>349</v>
      </c>
      <c r="I99" s="849">
        <v>11633.249999999998</v>
      </c>
      <c r="J99" s="832">
        <v>1.073844739400015</v>
      </c>
      <c r="K99" s="832">
        <v>33.33309455587392</v>
      </c>
      <c r="L99" s="849">
        <v>325</v>
      </c>
      <c r="M99" s="849">
        <v>10833.269999999999</v>
      </c>
      <c r="N99" s="832">
        <v>1</v>
      </c>
      <c r="O99" s="832">
        <v>33.333138461538461</v>
      </c>
      <c r="P99" s="849">
        <v>303</v>
      </c>
      <c r="Q99" s="849">
        <v>10099.889999999998</v>
      </c>
      <c r="R99" s="837">
        <v>0.93230298884824236</v>
      </c>
      <c r="S99" s="850">
        <v>33.332970297029696</v>
      </c>
    </row>
    <row r="100" spans="1:19" ht="14.4" customHeight="1" x14ac:dyDescent="0.3">
      <c r="A100" s="831" t="s">
        <v>3031</v>
      </c>
      <c r="B100" s="832" t="s">
        <v>3032</v>
      </c>
      <c r="C100" s="832" t="s">
        <v>602</v>
      </c>
      <c r="D100" s="832" t="s">
        <v>1273</v>
      </c>
      <c r="E100" s="832" t="s">
        <v>3079</v>
      </c>
      <c r="F100" s="832" t="s">
        <v>3171</v>
      </c>
      <c r="G100" s="832" t="s">
        <v>3172</v>
      </c>
      <c r="H100" s="849">
        <v>25</v>
      </c>
      <c r="I100" s="849">
        <v>2900</v>
      </c>
      <c r="J100" s="832">
        <v>1.0869565217391304</v>
      </c>
      <c r="K100" s="832">
        <v>116</v>
      </c>
      <c r="L100" s="849">
        <v>23</v>
      </c>
      <c r="M100" s="849">
        <v>2668</v>
      </c>
      <c r="N100" s="832">
        <v>1</v>
      </c>
      <c r="O100" s="832">
        <v>116</v>
      </c>
      <c r="P100" s="849">
        <v>22</v>
      </c>
      <c r="Q100" s="849">
        <v>2552</v>
      </c>
      <c r="R100" s="837">
        <v>0.95652173913043481</v>
      </c>
      <c r="S100" s="850">
        <v>116</v>
      </c>
    </row>
    <row r="101" spans="1:19" ht="14.4" customHeight="1" x14ac:dyDescent="0.3">
      <c r="A101" s="831" t="s">
        <v>3031</v>
      </c>
      <c r="B101" s="832" t="s">
        <v>3032</v>
      </c>
      <c r="C101" s="832" t="s">
        <v>602</v>
      </c>
      <c r="D101" s="832" t="s">
        <v>1273</v>
      </c>
      <c r="E101" s="832" t="s">
        <v>3079</v>
      </c>
      <c r="F101" s="832" t="s">
        <v>3177</v>
      </c>
      <c r="G101" s="832" t="s">
        <v>3178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87</v>
      </c>
      <c r="R101" s="837"/>
      <c r="S101" s="850">
        <v>87</v>
      </c>
    </row>
    <row r="102" spans="1:19" ht="14.4" customHeight="1" x14ac:dyDescent="0.3">
      <c r="A102" s="831" t="s">
        <v>3031</v>
      </c>
      <c r="B102" s="832" t="s">
        <v>3032</v>
      </c>
      <c r="C102" s="832" t="s">
        <v>602</v>
      </c>
      <c r="D102" s="832" t="s">
        <v>1273</v>
      </c>
      <c r="E102" s="832" t="s">
        <v>3079</v>
      </c>
      <c r="F102" s="832" t="s">
        <v>3179</v>
      </c>
      <c r="G102" s="832" t="s">
        <v>3180</v>
      </c>
      <c r="H102" s="849">
        <v>4</v>
      </c>
      <c r="I102" s="849">
        <v>128</v>
      </c>
      <c r="J102" s="832"/>
      <c r="K102" s="832">
        <v>32</v>
      </c>
      <c r="L102" s="849"/>
      <c r="M102" s="849"/>
      <c r="N102" s="832"/>
      <c r="O102" s="832"/>
      <c r="P102" s="849">
        <v>3</v>
      </c>
      <c r="Q102" s="849">
        <v>99</v>
      </c>
      <c r="R102" s="837"/>
      <c r="S102" s="850">
        <v>33</v>
      </c>
    </row>
    <row r="103" spans="1:19" ht="14.4" customHeight="1" x14ac:dyDescent="0.3">
      <c r="A103" s="831" t="s">
        <v>3031</v>
      </c>
      <c r="B103" s="832" t="s">
        <v>3032</v>
      </c>
      <c r="C103" s="832" t="s">
        <v>602</v>
      </c>
      <c r="D103" s="832" t="s">
        <v>1273</v>
      </c>
      <c r="E103" s="832" t="s">
        <v>3079</v>
      </c>
      <c r="F103" s="832" t="s">
        <v>3181</v>
      </c>
      <c r="G103" s="832" t="s">
        <v>3182</v>
      </c>
      <c r="H103" s="849"/>
      <c r="I103" s="849"/>
      <c r="J103" s="832"/>
      <c r="K103" s="832"/>
      <c r="L103" s="849">
        <v>2</v>
      </c>
      <c r="M103" s="849">
        <v>0</v>
      </c>
      <c r="N103" s="832"/>
      <c r="O103" s="832">
        <v>0</v>
      </c>
      <c r="P103" s="849"/>
      <c r="Q103" s="849"/>
      <c r="R103" s="837"/>
      <c r="S103" s="850"/>
    </row>
    <row r="104" spans="1:19" ht="14.4" customHeight="1" x14ac:dyDescent="0.3">
      <c r="A104" s="831" t="s">
        <v>3031</v>
      </c>
      <c r="B104" s="832" t="s">
        <v>3032</v>
      </c>
      <c r="C104" s="832" t="s">
        <v>602</v>
      </c>
      <c r="D104" s="832" t="s">
        <v>1273</v>
      </c>
      <c r="E104" s="832" t="s">
        <v>3079</v>
      </c>
      <c r="F104" s="832" t="s">
        <v>3183</v>
      </c>
      <c r="G104" s="832" t="s">
        <v>3184</v>
      </c>
      <c r="H104" s="849"/>
      <c r="I104" s="849"/>
      <c r="J104" s="832"/>
      <c r="K104" s="832"/>
      <c r="L104" s="849"/>
      <c r="M104" s="849"/>
      <c r="N104" s="832"/>
      <c r="O104" s="832"/>
      <c r="P104" s="849">
        <v>2</v>
      </c>
      <c r="Q104" s="849">
        <v>270</v>
      </c>
      <c r="R104" s="837"/>
      <c r="S104" s="850">
        <v>135</v>
      </c>
    </row>
    <row r="105" spans="1:19" ht="14.4" customHeight="1" x14ac:dyDescent="0.3">
      <c r="A105" s="831" t="s">
        <v>3031</v>
      </c>
      <c r="B105" s="832" t="s">
        <v>3032</v>
      </c>
      <c r="C105" s="832" t="s">
        <v>602</v>
      </c>
      <c r="D105" s="832" t="s">
        <v>1273</v>
      </c>
      <c r="E105" s="832" t="s">
        <v>3079</v>
      </c>
      <c r="F105" s="832" t="s">
        <v>3189</v>
      </c>
      <c r="G105" s="832" t="s">
        <v>3190</v>
      </c>
      <c r="H105" s="849"/>
      <c r="I105" s="849"/>
      <c r="J105" s="832"/>
      <c r="K105" s="832"/>
      <c r="L105" s="849">
        <v>2</v>
      </c>
      <c r="M105" s="849">
        <v>400</v>
      </c>
      <c r="N105" s="832">
        <v>1</v>
      </c>
      <c r="O105" s="832">
        <v>200</v>
      </c>
      <c r="P105" s="849">
        <v>1</v>
      </c>
      <c r="Q105" s="849">
        <v>200</v>
      </c>
      <c r="R105" s="837">
        <v>0.5</v>
      </c>
      <c r="S105" s="850">
        <v>200</v>
      </c>
    </row>
    <row r="106" spans="1:19" ht="14.4" customHeight="1" x14ac:dyDescent="0.3">
      <c r="A106" s="831" t="s">
        <v>3031</v>
      </c>
      <c r="B106" s="832" t="s">
        <v>3032</v>
      </c>
      <c r="C106" s="832" t="s">
        <v>602</v>
      </c>
      <c r="D106" s="832" t="s">
        <v>1273</v>
      </c>
      <c r="E106" s="832" t="s">
        <v>3079</v>
      </c>
      <c r="F106" s="832" t="s">
        <v>3191</v>
      </c>
      <c r="G106" s="832" t="s">
        <v>3192</v>
      </c>
      <c r="H106" s="849"/>
      <c r="I106" s="849"/>
      <c r="J106" s="832"/>
      <c r="K106" s="832"/>
      <c r="L106" s="849">
        <v>1</v>
      </c>
      <c r="M106" s="849">
        <v>114</v>
      </c>
      <c r="N106" s="832">
        <v>1</v>
      </c>
      <c r="O106" s="832">
        <v>114</v>
      </c>
      <c r="P106" s="849"/>
      <c r="Q106" s="849"/>
      <c r="R106" s="837"/>
      <c r="S106" s="850"/>
    </row>
    <row r="107" spans="1:19" ht="14.4" customHeight="1" x14ac:dyDescent="0.3">
      <c r="A107" s="831" t="s">
        <v>3031</v>
      </c>
      <c r="B107" s="832" t="s">
        <v>3032</v>
      </c>
      <c r="C107" s="832" t="s">
        <v>602</v>
      </c>
      <c r="D107" s="832" t="s">
        <v>1273</v>
      </c>
      <c r="E107" s="832" t="s">
        <v>3079</v>
      </c>
      <c r="F107" s="832" t="s">
        <v>3193</v>
      </c>
      <c r="G107" s="832" t="s">
        <v>3194</v>
      </c>
      <c r="H107" s="849">
        <v>25</v>
      </c>
      <c r="I107" s="849">
        <v>1850</v>
      </c>
      <c r="J107" s="832">
        <v>1.0869565217391304</v>
      </c>
      <c r="K107" s="832">
        <v>74</v>
      </c>
      <c r="L107" s="849">
        <v>23</v>
      </c>
      <c r="M107" s="849">
        <v>1702</v>
      </c>
      <c r="N107" s="832">
        <v>1</v>
      </c>
      <c r="O107" s="832">
        <v>74</v>
      </c>
      <c r="P107" s="849">
        <v>14</v>
      </c>
      <c r="Q107" s="849">
        <v>1050</v>
      </c>
      <c r="R107" s="837">
        <v>0.61692126909518219</v>
      </c>
      <c r="S107" s="850">
        <v>75</v>
      </c>
    </row>
    <row r="108" spans="1:19" ht="14.4" customHeight="1" x14ac:dyDescent="0.3">
      <c r="A108" s="831" t="s">
        <v>3031</v>
      </c>
      <c r="B108" s="832" t="s">
        <v>3032</v>
      </c>
      <c r="C108" s="832" t="s">
        <v>602</v>
      </c>
      <c r="D108" s="832" t="s">
        <v>1273</v>
      </c>
      <c r="E108" s="832" t="s">
        <v>3079</v>
      </c>
      <c r="F108" s="832" t="s">
        <v>3199</v>
      </c>
      <c r="G108" s="832" t="s">
        <v>3200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61</v>
      </c>
      <c r="R108" s="837"/>
      <c r="S108" s="850">
        <v>61</v>
      </c>
    </row>
    <row r="109" spans="1:19" ht="14.4" customHeight="1" x14ac:dyDescent="0.3">
      <c r="A109" s="831" t="s">
        <v>3031</v>
      </c>
      <c r="B109" s="832" t="s">
        <v>3032</v>
      </c>
      <c r="C109" s="832" t="s">
        <v>602</v>
      </c>
      <c r="D109" s="832" t="s">
        <v>1273</v>
      </c>
      <c r="E109" s="832" t="s">
        <v>3079</v>
      </c>
      <c r="F109" s="832" t="s">
        <v>3201</v>
      </c>
      <c r="G109" s="832" t="s">
        <v>3202</v>
      </c>
      <c r="H109" s="849">
        <v>2</v>
      </c>
      <c r="I109" s="849">
        <v>112</v>
      </c>
      <c r="J109" s="832">
        <v>0.65497076023391809</v>
      </c>
      <c r="K109" s="832">
        <v>56</v>
      </c>
      <c r="L109" s="849">
        <v>3</v>
      </c>
      <c r="M109" s="849">
        <v>171</v>
      </c>
      <c r="N109" s="832">
        <v>1</v>
      </c>
      <c r="O109" s="832">
        <v>57</v>
      </c>
      <c r="P109" s="849"/>
      <c r="Q109" s="849"/>
      <c r="R109" s="837"/>
      <c r="S109" s="850"/>
    </row>
    <row r="110" spans="1:19" ht="14.4" customHeight="1" x14ac:dyDescent="0.3">
      <c r="A110" s="831" t="s">
        <v>3031</v>
      </c>
      <c r="B110" s="832" t="s">
        <v>3032</v>
      </c>
      <c r="C110" s="832" t="s">
        <v>602</v>
      </c>
      <c r="D110" s="832" t="s">
        <v>1273</v>
      </c>
      <c r="E110" s="832" t="s">
        <v>3079</v>
      </c>
      <c r="F110" s="832" t="s">
        <v>3203</v>
      </c>
      <c r="G110" s="832" t="s">
        <v>3204</v>
      </c>
      <c r="H110" s="849"/>
      <c r="I110" s="849"/>
      <c r="J110" s="832"/>
      <c r="K110" s="832"/>
      <c r="L110" s="849">
        <v>1</v>
      </c>
      <c r="M110" s="849">
        <v>124</v>
      </c>
      <c r="N110" s="832">
        <v>1</v>
      </c>
      <c r="O110" s="832">
        <v>124</v>
      </c>
      <c r="P110" s="849">
        <v>2</v>
      </c>
      <c r="Q110" s="849">
        <v>250</v>
      </c>
      <c r="R110" s="837">
        <v>2.0161290322580645</v>
      </c>
      <c r="S110" s="850">
        <v>125</v>
      </c>
    </row>
    <row r="111" spans="1:19" ht="14.4" customHeight="1" x14ac:dyDescent="0.3">
      <c r="A111" s="831" t="s">
        <v>3031</v>
      </c>
      <c r="B111" s="832" t="s">
        <v>3032</v>
      </c>
      <c r="C111" s="832" t="s">
        <v>602</v>
      </c>
      <c r="D111" s="832" t="s">
        <v>1273</v>
      </c>
      <c r="E111" s="832" t="s">
        <v>3079</v>
      </c>
      <c r="F111" s="832" t="s">
        <v>3205</v>
      </c>
      <c r="G111" s="832" t="s">
        <v>3206</v>
      </c>
      <c r="H111" s="849">
        <v>3</v>
      </c>
      <c r="I111" s="849">
        <v>360</v>
      </c>
      <c r="J111" s="832">
        <v>0.5950413223140496</v>
      </c>
      <c r="K111" s="832">
        <v>120</v>
      </c>
      <c r="L111" s="849">
        <v>5</v>
      </c>
      <c r="M111" s="849">
        <v>605</v>
      </c>
      <c r="N111" s="832">
        <v>1</v>
      </c>
      <c r="O111" s="832">
        <v>121</v>
      </c>
      <c r="P111" s="849">
        <v>1</v>
      </c>
      <c r="Q111" s="849">
        <v>122</v>
      </c>
      <c r="R111" s="837">
        <v>0.20165289256198346</v>
      </c>
      <c r="S111" s="850">
        <v>122</v>
      </c>
    </row>
    <row r="112" spans="1:19" ht="14.4" customHeight="1" x14ac:dyDescent="0.3">
      <c r="A112" s="831" t="s">
        <v>3031</v>
      </c>
      <c r="B112" s="832" t="s">
        <v>3032</v>
      </c>
      <c r="C112" s="832" t="s">
        <v>602</v>
      </c>
      <c r="D112" s="832" t="s">
        <v>1273</v>
      </c>
      <c r="E112" s="832" t="s">
        <v>3079</v>
      </c>
      <c r="F112" s="832" t="s">
        <v>3207</v>
      </c>
      <c r="G112" s="832" t="s">
        <v>3208</v>
      </c>
      <c r="H112" s="849">
        <v>12</v>
      </c>
      <c r="I112" s="849">
        <v>708</v>
      </c>
      <c r="J112" s="832">
        <v>1</v>
      </c>
      <c r="K112" s="832">
        <v>59</v>
      </c>
      <c r="L112" s="849">
        <v>12</v>
      </c>
      <c r="M112" s="849">
        <v>708</v>
      </c>
      <c r="N112" s="832">
        <v>1</v>
      </c>
      <c r="O112" s="832">
        <v>59</v>
      </c>
      <c r="P112" s="849">
        <v>16</v>
      </c>
      <c r="Q112" s="849">
        <v>976</v>
      </c>
      <c r="R112" s="837">
        <v>1.3785310734463276</v>
      </c>
      <c r="S112" s="850">
        <v>61</v>
      </c>
    </row>
    <row r="113" spans="1:19" ht="14.4" customHeight="1" x14ac:dyDescent="0.3">
      <c r="A113" s="831" t="s">
        <v>3031</v>
      </c>
      <c r="B113" s="832" t="s">
        <v>3032</v>
      </c>
      <c r="C113" s="832" t="s">
        <v>602</v>
      </c>
      <c r="D113" s="832" t="s">
        <v>1273</v>
      </c>
      <c r="E113" s="832" t="s">
        <v>3079</v>
      </c>
      <c r="F113" s="832" t="s">
        <v>3213</v>
      </c>
      <c r="G113" s="832" t="s">
        <v>3214</v>
      </c>
      <c r="H113" s="849"/>
      <c r="I113" s="849"/>
      <c r="J113" s="832"/>
      <c r="K113" s="832"/>
      <c r="L113" s="849">
        <v>1</v>
      </c>
      <c r="M113" s="849">
        <v>156</v>
      </c>
      <c r="N113" s="832">
        <v>1</v>
      </c>
      <c r="O113" s="832">
        <v>156</v>
      </c>
      <c r="P113" s="849">
        <v>1</v>
      </c>
      <c r="Q113" s="849">
        <v>155</v>
      </c>
      <c r="R113" s="837">
        <v>0.99358974358974361</v>
      </c>
      <c r="S113" s="850">
        <v>155</v>
      </c>
    </row>
    <row r="114" spans="1:19" ht="14.4" customHeight="1" x14ac:dyDescent="0.3">
      <c r="A114" s="831" t="s">
        <v>3031</v>
      </c>
      <c r="B114" s="832" t="s">
        <v>3032</v>
      </c>
      <c r="C114" s="832" t="s">
        <v>602</v>
      </c>
      <c r="D114" s="832" t="s">
        <v>1273</v>
      </c>
      <c r="E114" s="832" t="s">
        <v>3079</v>
      </c>
      <c r="F114" s="832" t="s">
        <v>3215</v>
      </c>
      <c r="G114" s="832" t="s">
        <v>3216</v>
      </c>
      <c r="H114" s="849">
        <v>125</v>
      </c>
      <c r="I114" s="849">
        <v>17875</v>
      </c>
      <c r="J114" s="832">
        <v>1.0092028003613369</v>
      </c>
      <c r="K114" s="832">
        <v>143</v>
      </c>
      <c r="L114" s="849">
        <v>123</v>
      </c>
      <c r="M114" s="849">
        <v>17712</v>
      </c>
      <c r="N114" s="832">
        <v>1</v>
      </c>
      <c r="O114" s="832">
        <v>144</v>
      </c>
      <c r="P114" s="849">
        <v>112</v>
      </c>
      <c r="Q114" s="849">
        <v>16352</v>
      </c>
      <c r="R114" s="837">
        <v>0.92321589882565491</v>
      </c>
      <c r="S114" s="850">
        <v>146</v>
      </c>
    </row>
    <row r="115" spans="1:19" ht="14.4" customHeight="1" x14ac:dyDescent="0.3">
      <c r="A115" s="831" t="s">
        <v>3031</v>
      </c>
      <c r="B115" s="832" t="s">
        <v>3032</v>
      </c>
      <c r="C115" s="832" t="s">
        <v>602</v>
      </c>
      <c r="D115" s="832" t="s">
        <v>1273</v>
      </c>
      <c r="E115" s="832" t="s">
        <v>3079</v>
      </c>
      <c r="F115" s="832" t="s">
        <v>3217</v>
      </c>
      <c r="G115" s="832" t="s">
        <v>3218</v>
      </c>
      <c r="H115" s="849">
        <v>2</v>
      </c>
      <c r="I115" s="849">
        <v>312</v>
      </c>
      <c r="J115" s="832">
        <v>1.9872611464968153</v>
      </c>
      <c r="K115" s="832">
        <v>156</v>
      </c>
      <c r="L115" s="849">
        <v>1</v>
      </c>
      <c r="M115" s="849">
        <v>157</v>
      </c>
      <c r="N115" s="832">
        <v>1</v>
      </c>
      <c r="O115" s="832">
        <v>157</v>
      </c>
      <c r="P115" s="849">
        <v>2</v>
      </c>
      <c r="Q115" s="849">
        <v>316</v>
      </c>
      <c r="R115" s="837">
        <v>2.0127388535031847</v>
      </c>
      <c r="S115" s="850">
        <v>158</v>
      </c>
    </row>
    <row r="116" spans="1:19" ht="14.4" customHeight="1" x14ac:dyDescent="0.3">
      <c r="A116" s="831" t="s">
        <v>3031</v>
      </c>
      <c r="B116" s="832" t="s">
        <v>3032</v>
      </c>
      <c r="C116" s="832" t="s">
        <v>602</v>
      </c>
      <c r="D116" s="832" t="s">
        <v>1273</v>
      </c>
      <c r="E116" s="832" t="s">
        <v>3079</v>
      </c>
      <c r="F116" s="832" t="s">
        <v>3219</v>
      </c>
      <c r="G116" s="832" t="s">
        <v>3220</v>
      </c>
      <c r="H116" s="849">
        <v>9</v>
      </c>
      <c r="I116" s="849">
        <v>2331</v>
      </c>
      <c r="J116" s="832">
        <v>0.32019230769230766</v>
      </c>
      <c r="K116" s="832">
        <v>259</v>
      </c>
      <c r="L116" s="849">
        <v>28</v>
      </c>
      <c r="M116" s="849">
        <v>7280</v>
      </c>
      <c r="N116" s="832">
        <v>1</v>
      </c>
      <c r="O116" s="832">
        <v>260</v>
      </c>
      <c r="P116" s="849">
        <v>18</v>
      </c>
      <c r="Q116" s="849">
        <v>4698</v>
      </c>
      <c r="R116" s="837">
        <v>0.64532967032967037</v>
      </c>
      <c r="S116" s="850">
        <v>261</v>
      </c>
    </row>
    <row r="117" spans="1:19" ht="14.4" customHeight="1" x14ac:dyDescent="0.3">
      <c r="A117" s="831" t="s">
        <v>3031</v>
      </c>
      <c r="B117" s="832" t="s">
        <v>3032</v>
      </c>
      <c r="C117" s="832" t="s">
        <v>602</v>
      </c>
      <c r="D117" s="832" t="s">
        <v>1273</v>
      </c>
      <c r="E117" s="832" t="s">
        <v>3079</v>
      </c>
      <c r="F117" s="832" t="s">
        <v>3225</v>
      </c>
      <c r="G117" s="832" t="s">
        <v>3226</v>
      </c>
      <c r="H117" s="849"/>
      <c r="I117" s="849"/>
      <c r="J117" s="832"/>
      <c r="K117" s="832"/>
      <c r="L117" s="849"/>
      <c r="M117" s="849"/>
      <c r="N117" s="832"/>
      <c r="O117" s="832"/>
      <c r="P117" s="849">
        <v>2</v>
      </c>
      <c r="Q117" s="849">
        <v>200</v>
      </c>
      <c r="R117" s="837"/>
      <c r="S117" s="850">
        <v>100</v>
      </c>
    </row>
    <row r="118" spans="1:19" ht="14.4" customHeight="1" x14ac:dyDescent="0.3">
      <c r="A118" s="831" t="s">
        <v>3031</v>
      </c>
      <c r="B118" s="832" t="s">
        <v>3032</v>
      </c>
      <c r="C118" s="832" t="s">
        <v>602</v>
      </c>
      <c r="D118" s="832" t="s">
        <v>1273</v>
      </c>
      <c r="E118" s="832" t="s">
        <v>3079</v>
      </c>
      <c r="F118" s="832" t="s">
        <v>3227</v>
      </c>
      <c r="G118" s="832" t="s">
        <v>3228</v>
      </c>
      <c r="H118" s="849">
        <v>2</v>
      </c>
      <c r="I118" s="849">
        <v>790</v>
      </c>
      <c r="J118" s="832">
        <v>0.3324915824915825</v>
      </c>
      <c r="K118" s="832">
        <v>395</v>
      </c>
      <c r="L118" s="849">
        <v>6</v>
      </c>
      <c r="M118" s="849">
        <v>2376</v>
      </c>
      <c r="N118" s="832">
        <v>1</v>
      </c>
      <c r="O118" s="832">
        <v>396</v>
      </c>
      <c r="P118" s="849">
        <v>5</v>
      </c>
      <c r="Q118" s="849">
        <v>1985</v>
      </c>
      <c r="R118" s="837">
        <v>0.83543771043771042</v>
      </c>
      <c r="S118" s="850">
        <v>397</v>
      </c>
    </row>
    <row r="119" spans="1:19" ht="14.4" customHeight="1" x14ac:dyDescent="0.3">
      <c r="A119" s="831" t="s">
        <v>3031</v>
      </c>
      <c r="B119" s="832" t="s">
        <v>3032</v>
      </c>
      <c r="C119" s="832" t="s">
        <v>602</v>
      </c>
      <c r="D119" s="832" t="s">
        <v>1273</v>
      </c>
      <c r="E119" s="832" t="s">
        <v>3079</v>
      </c>
      <c r="F119" s="832" t="s">
        <v>3229</v>
      </c>
      <c r="G119" s="832" t="s">
        <v>3230</v>
      </c>
      <c r="H119" s="849">
        <v>2</v>
      </c>
      <c r="I119" s="849">
        <v>304</v>
      </c>
      <c r="J119" s="832"/>
      <c r="K119" s="832">
        <v>152</v>
      </c>
      <c r="L119" s="849"/>
      <c r="M119" s="849"/>
      <c r="N119" s="832"/>
      <c r="O119" s="832"/>
      <c r="P119" s="849">
        <v>1</v>
      </c>
      <c r="Q119" s="849">
        <v>154</v>
      </c>
      <c r="R119" s="837"/>
      <c r="S119" s="850">
        <v>154</v>
      </c>
    </row>
    <row r="120" spans="1:19" ht="14.4" customHeight="1" x14ac:dyDescent="0.3">
      <c r="A120" s="831" t="s">
        <v>3031</v>
      </c>
      <c r="B120" s="832" t="s">
        <v>3032</v>
      </c>
      <c r="C120" s="832" t="s">
        <v>602</v>
      </c>
      <c r="D120" s="832" t="s">
        <v>1273</v>
      </c>
      <c r="E120" s="832" t="s">
        <v>3079</v>
      </c>
      <c r="F120" s="832" t="s">
        <v>3233</v>
      </c>
      <c r="G120" s="832" t="s">
        <v>3234</v>
      </c>
      <c r="H120" s="849">
        <v>2</v>
      </c>
      <c r="I120" s="849">
        <v>772</v>
      </c>
      <c r="J120" s="832">
        <v>1.9948320413436693</v>
      </c>
      <c r="K120" s="832">
        <v>386</v>
      </c>
      <c r="L120" s="849">
        <v>1</v>
      </c>
      <c r="M120" s="849">
        <v>387</v>
      </c>
      <c r="N120" s="832">
        <v>1</v>
      </c>
      <c r="O120" s="832">
        <v>387</v>
      </c>
      <c r="P120" s="849"/>
      <c r="Q120" s="849"/>
      <c r="R120" s="837"/>
      <c r="S120" s="850"/>
    </row>
    <row r="121" spans="1:19" ht="14.4" customHeight="1" x14ac:dyDescent="0.3">
      <c r="A121" s="831" t="s">
        <v>3031</v>
      </c>
      <c r="B121" s="832" t="s">
        <v>3032</v>
      </c>
      <c r="C121" s="832" t="s">
        <v>602</v>
      </c>
      <c r="D121" s="832" t="s">
        <v>1273</v>
      </c>
      <c r="E121" s="832" t="s">
        <v>3079</v>
      </c>
      <c r="F121" s="832" t="s">
        <v>3249</v>
      </c>
      <c r="G121" s="832" t="s">
        <v>3250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355</v>
      </c>
      <c r="R121" s="837"/>
      <c r="S121" s="850">
        <v>355</v>
      </c>
    </row>
    <row r="122" spans="1:19" ht="14.4" customHeight="1" x14ac:dyDescent="0.3">
      <c r="A122" s="831" t="s">
        <v>3031</v>
      </c>
      <c r="B122" s="832" t="s">
        <v>3032</v>
      </c>
      <c r="C122" s="832" t="s">
        <v>602</v>
      </c>
      <c r="D122" s="832" t="s">
        <v>3023</v>
      </c>
      <c r="E122" s="832" t="s">
        <v>3033</v>
      </c>
      <c r="F122" s="832" t="s">
        <v>3050</v>
      </c>
      <c r="G122" s="832" t="s">
        <v>3051</v>
      </c>
      <c r="H122" s="849">
        <v>0.2</v>
      </c>
      <c r="I122" s="849">
        <v>54.34</v>
      </c>
      <c r="J122" s="832"/>
      <c r="K122" s="832">
        <v>271.7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3031</v>
      </c>
      <c r="B123" s="832" t="s">
        <v>3032</v>
      </c>
      <c r="C123" s="832" t="s">
        <v>602</v>
      </c>
      <c r="D123" s="832" t="s">
        <v>3023</v>
      </c>
      <c r="E123" s="832" t="s">
        <v>3033</v>
      </c>
      <c r="F123" s="832" t="s">
        <v>3055</v>
      </c>
      <c r="G123" s="832" t="s">
        <v>679</v>
      </c>
      <c r="H123" s="849">
        <v>0.4</v>
      </c>
      <c r="I123" s="849">
        <v>28.31</v>
      </c>
      <c r="J123" s="832"/>
      <c r="K123" s="832">
        <v>70.774999999999991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3031</v>
      </c>
      <c r="B124" s="832" t="s">
        <v>3032</v>
      </c>
      <c r="C124" s="832" t="s">
        <v>602</v>
      </c>
      <c r="D124" s="832" t="s">
        <v>3023</v>
      </c>
      <c r="E124" s="832" t="s">
        <v>3079</v>
      </c>
      <c r="F124" s="832" t="s">
        <v>3082</v>
      </c>
      <c r="G124" s="832" t="s">
        <v>3083</v>
      </c>
      <c r="H124" s="849"/>
      <c r="I124" s="849"/>
      <c r="J124" s="832"/>
      <c r="K124" s="832"/>
      <c r="L124" s="849">
        <v>1</v>
      </c>
      <c r="M124" s="849">
        <v>300</v>
      </c>
      <c r="N124" s="832">
        <v>1</v>
      </c>
      <c r="O124" s="832">
        <v>300</v>
      </c>
      <c r="P124" s="849"/>
      <c r="Q124" s="849"/>
      <c r="R124" s="837"/>
      <c r="S124" s="850"/>
    </row>
    <row r="125" spans="1:19" ht="14.4" customHeight="1" x14ac:dyDescent="0.3">
      <c r="A125" s="831" t="s">
        <v>3031</v>
      </c>
      <c r="B125" s="832" t="s">
        <v>3032</v>
      </c>
      <c r="C125" s="832" t="s">
        <v>602</v>
      </c>
      <c r="D125" s="832" t="s">
        <v>3023</v>
      </c>
      <c r="E125" s="832" t="s">
        <v>3079</v>
      </c>
      <c r="F125" s="832" t="s">
        <v>3090</v>
      </c>
      <c r="G125" s="832" t="s">
        <v>3091</v>
      </c>
      <c r="H125" s="849">
        <v>6</v>
      </c>
      <c r="I125" s="849">
        <v>222</v>
      </c>
      <c r="J125" s="832">
        <v>2</v>
      </c>
      <c r="K125" s="832">
        <v>37</v>
      </c>
      <c r="L125" s="849">
        <v>3</v>
      </c>
      <c r="M125" s="849">
        <v>111</v>
      </c>
      <c r="N125" s="832">
        <v>1</v>
      </c>
      <c r="O125" s="832">
        <v>37</v>
      </c>
      <c r="P125" s="849">
        <v>2</v>
      </c>
      <c r="Q125" s="849">
        <v>76</v>
      </c>
      <c r="R125" s="837">
        <v>0.68468468468468469</v>
      </c>
      <c r="S125" s="850">
        <v>38</v>
      </c>
    </row>
    <row r="126" spans="1:19" ht="14.4" customHeight="1" x14ac:dyDescent="0.3">
      <c r="A126" s="831" t="s">
        <v>3031</v>
      </c>
      <c r="B126" s="832" t="s">
        <v>3032</v>
      </c>
      <c r="C126" s="832" t="s">
        <v>602</v>
      </c>
      <c r="D126" s="832" t="s">
        <v>3023</v>
      </c>
      <c r="E126" s="832" t="s">
        <v>3079</v>
      </c>
      <c r="F126" s="832" t="s">
        <v>3096</v>
      </c>
      <c r="G126" s="832" t="s">
        <v>3097</v>
      </c>
      <c r="H126" s="849">
        <v>2</v>
      </c>
      <c r="I126" s="849">
        <v>172</v>
      </c>
      <c r="J126" s="832"/>
      <c r="K126" s="832">
        <v>86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3031</v>
      </c>
      <c r="B127" s="832" t="s">
        <v>3032</v>
      </c>
      <c r="C127" s="832" t="s">
        <v>602</v>
      </c>
      <c r="D127" s="832" t="s">
        <v>3023</v>
      </c>
      <c r="E127" s="832" t="s">
        <v>3079</v>
      </c>
      <c r="F127" s="832" t="s">
        <v>3103</v>
      </c>
      <c r="G127" s="832" t="s">
        <v>3104</v>
      </c>
      <c r="H127" s="849">
        <v>2</v>
      </c>
      <c r="I127" s="849">
        <v>502</v>
      </c>
      <c r="J127" s="832">
        <v>1.7026183692850361E-2</v>
      </c>
      <c r="K127" s="832">
        <v>251</v>
      </c>
      <c r="L127" s="849">
        <v>117</v>
      </c>
      <c r="M127" s="849">
        <v>29484</v>
      </c>
      <c r="N127" s="832">
        <v>1</v>
      </c>
      <c r="O127" s="832">
        <v>252</v>
      </c>
      <c r="P127" s="849">
        <v>26</v>
      </c>
      <c r="Q127" s="849">
        <v>6604</v>
      </c>
      <c r="R127" s="837">
        <v>0.22398589065255731</v>
      </c>
      <c r="S127" s="850">
        <v>254</v>
      </c>
    </row>
    <row r="128" spans="1:19" ht="14.4" customHeight="1" x14ac:dyDescent="0.3">
      <c r="A128" s="831" t="s">
        <v>3031</v>
      </c>
      <c r="B128" s="832" t="s">
        <v>3032</v>
      </c>
      <c r="C128" s="832" t="s">
        <v>602</v>
      </c>
      <c r="D128" s="832" t="s">
        <v>3023</v>
      </c>
      <c r="E128" s="832" t="s">
        <v>3079</v>
      </c>
      <c r="F128" s="832" t="s">
        <v>3105</v>
      </c>
      <c r="G128" s="832" t="s">
        <v>3106</v>
      </c>
      <c r="H128" s="849"/>
      <c r="I128" s="849"/>
      <c r="J128" s="832"/>
      <c r="K128" s="832"/>
      <c r="L128" s="849">
        <v>17</v>
      </c>
      <c r="M128" s="849">
        <v>2159</v>
      </c>
      <c r="N128" s="832">
        <v>1</v>
      </c>
      <c r="O128" s="832">
        <v>127</v>
      </c>
      <c r="P128" s="849">
        <v>9</v>
      </c>
      <c r="Q128" s="849">
        <v>1134</v>
      </c>
      <c r="R128" s="837">
        <v>0.52524316813339511</v>
      </c>
      <c r="S128" s="850">
        <v>126</v>
      </c>
    </row>
    <row r="129" spans="1:19" ht="14.4" customHeight="1" x14ac:dyDescent="0.3">
      <c r="A129" s="831" t="s">
        <v>3031</v>
      </c>
      <c r="B129" s="832" t="s">
        <v>3032</v>
      </c>
      <c r="C129" s="832" t="s">
        <v>602</v>
      </c>
      <c r="D129" s="832" t="s">
        <v>3023</v>
      </c>
      <c r="E129" s="832" t="s">
        <v>3079</v>
      </c>
      <c r="F129" s="832" t="s">
        <v>3107</v>
      </c>
      <c r="G129" s="832" t="s">
        <v>3108</v>
      </c>
      <c r="H129" s="849"/>
      <c r="I129" s="849"/>
      <c r="J129" s="832"/>
      <c r="K129" s="832"/>
      <c r="L129" s="849">
        <v>1</v>
      </c>
      <c r="M129" s="849">
        <v>92</v>
      </c>
      <c r="N129" s="832">
        <v>1</v>
      </c>
      <c r="O129" s="832">
        <v>92</v>
      </c>
      <c r="P129" s="849"/>
      <c r="Q129" s="849"/>
      <c r="R129" s="837"/>
      <c r="S129" s="850"/>
    </row>
    <row r="130" spans="1:19" ht="14.4" customHeight="1" x14ac:dyDescent="0.3">
      <c r="A130" s="831" t="s">
        <v>3031</v>
      </c>
      <c r="B130" s="832" t="s">
        <v>3032</v>
      </c>
      <c r="C130" s="832" t="s">
        <v>602</v>
      </c>
      <c r="D130" s="832" t="s">
        <v>3023</v>
      </c>
      <c r="E130" s="832" t="s">
        <v>3079</v>
      </c>
      <c r="F130" s="832" t="s">
        <v>3115</v>
      </c>
      <c r="G130" s="832" t="s">
        <v>3116</v>
      </c>
      <c r="H130" s="849">
        <v>1</v>
      </c>
      <c r="I130" s="849">
        <v>59</v>
      </c>
      <c r="J130" s="832"/>
      <c r="K130" s="832">
        <v>59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3031</v>
      </c>
      <c r="B131" s="832" t="s">
        <v>3032</v>
      </c>
      <c r="C131" s="832" t="s">
        <v>602</v>
      </c>
      <c r="D131" s="832" t="s">
        <v>3023</v>
      </c>
      <c r="E131" s="832" t="s">
        <v>3079</v>
      </c>
      <c r="F131" s="832" t="s">
        <v>3121</v>
      </c>
      <c r="G131" s="832" t="s">
        <v>3122</v>
      </c>
      <c r="H131" s="849"/>
      <c r="I131" s="849"/>
      <c r="J131" s="832"/>
      <c r="K131" s="832"/>
      <c r="L131" s="849">
        <v>1</v>
      </c>
      <c r="M131" s="849">
        <v>433</v>
      </c>
      <c r="N131" s="832">
        <v>1</v>
      </c>
      <c r="O131" s="832">
        <v>433</v>
      </c>
      <c r="P131" s="849"/>
      <c r="Q131" s="849"/>
      <c r="R131" s="837"/>
      <c r="S131" s="850"/>
    </row>
    <row r="132" spans="1:19" ht="14.4" customHeight="1" x14ac:dyDescent="0.3">
      <c r="A132" s="831" t="s">
        <v>3031</v>
      </c>
      <c r="B132" s="832" t="s">
        <v>3032</v>
      </c>
      <c r="C132" s="832" t="s">
        <v>602</v>
      </c>
      <c r="D132" s="832" t="s">
        <v>3023</v>
      </c>
      <c r="E132" s="832" t="s">
        <v>3079</v>
      </c>
      <c r="F132" s="832" t="s">
        <v>3123</v>
      </c>
      <c r="G132" s="832" t="s">
        <v>3124</v>
      </c>
      <c r="H132" s="849">
        <v>1</v>
      </c>
      <c r="I132" s="849">
        <v>385</v>
      </c>
      <c r="J132" s="832">
        <v>0.33246977547495682</v>
      </c>
      <c r="K132" s="832">
        <v>385</v>
      </c>
      <c r="L132" s="849">
        <v>3</v>
      </c>
      <c r="M132" s="849">
        <v>1158</v>
      </c>
      <c r="N132" s="832">
        <v>1</v>
      </c>
      <c r="O132" s="832">
        <v>386</v>
      </c>
      <c r="P132" s="849"/>
      <c r="Q132" s="849"/>
      <c r="R132" s="837"/>
      <c r="S132" s="850"/>
    </row>
    <row r="133" spans="1:19" ht="14.4" customHeight="1" x14ac:dyDescent="0.3">
      <c r="A133" s="831" t="s">
        <v>3031</v>
      </c>
      <c r="B133" s="832" t="s">
        <v>3032</v>
      </c>
      <c r="C133" s="832" t="s">
        <v>602</v>
      </c>
      <c r="D133" s="832" t="s">
        <v>3023</v>
      </c>
      <c r="E133" s="832" t="s">
        <v>3079</v>
      </c>
      <c r="F133" s="832" t="s">
        <v>3125</v>
      </c>
      <c r="G133" s="832" t="s">
        <v>3126</v>
      </c>
      <c r="H133" s="849"/>
      <c r="I133" s="849"/>
      <c r="J133" s="832"/>
      <c r="K133" s="832"/>
      <c r="L133" s="849">
        <v>2</v>
      </c>
      <c r="M133" s="849">
        <v>782</v>
      </c>
      <c r="N133" s="832">
        <v>1</v>
      </c>
      <c r="O133" s="832">
        <v>391</v>
      </c>
      <c r="P133" s="849"/>
      <c r="Q133" s="849"/>
      <c r="R133" s="837"/>
      <c r="S133" s="850"/>
    </row>
    <row r="134" spans="1:19" ht="14.4" customHeight="1" x14ac:dyDescent="0.3">
      <c r="A134" s="831" t="s">
        <v>3031</v>
      </c>
      <c r="B134" s="832" t="s">
        <v>3032</v>
      </c>
      <c r="C134" s="832" t="s">
        <v>602</v>
      </c>
      <c r="D134" s="832" t="s">
        <v>3023</v>
      </c>
      <c r="E134" s="832" t="s">
        <v>3079</v>
      </c>
      <c r="F134" s="832" t="s">
        <v>3133</v>
      </c>
      <c r="G134" s="832" t="s">
        <v>3134</v>
      </c>
      <c r="H134" s="849"/>
      <c r="I134" s="849"/>
      <c r="J134" s="832"/>
      <c r="K134" s="832"/>
      <c r="L134" s="849">
        <v>1</v>
      </c>
      <c r="M134" s="849">
        <v>85</v>
      </c>
      <c r="N134" s="832">
        <v>1</v>
      </c>
      <c r="O134" s="832">
        <v>85</v>
      </c>
      <c r="P134" s="849"/>
      <c r="Q134" s="849"/>
      <c r="R134" s="837"/>
      <c r="S134" s="850"/>
    </row>
    <row r="135" spans="1:19" ht="14.4" customHeight="1" x14ac:dyDescent="0.3">
      <c r="A135" s="831" t="s">
        <v>3031</v>
      </c>
      <c r="B135" s="832" t="s">
        <v>3032</v>
      </c>
      <c r="C135" s="832" t="s">
        <v>602</v>
      </c>
      <c r="D135" s="832" t="s">
        <v>3023</v>
      </c>
      <c r="E135" s="832" t="s">
        <v>3079</v>
      </c>
      <c r="F135" s="832" t="s">
        <v>3149</v>
      </c>
      <c r="G135" s="832" t="s">
        <v>3150</v>
      </c>
      <c r="H135" s="849"/>
      <c r="I135" s="849"/>
      <c r="J135" s="832"/>
      <c r="K135" s="832"/>
      <c r="L135" s="849">
        <v>1</v>
      </c>
      <c r="M135" s="849">
        <v>307</v>
      </c>
      <c r="N135" s="832">
        <v>1</v>
      </c>
      <c r="O135" s="832">
        <v>307</v>
      </c>
      <c r="P135" s="849"/>
      <c r="Q135" s="849"/>
      <c r="R135" s="837"/>
      <c r="S135" s="850"/>
    </row>
    <row r="136" spans="1:19" ht="14.4" customHeight="1" x14ac:dyDescent="0.3">
      <c r="A136" s="831" t="s">
        <v>3031</v>
      </c>
      <c r="B136" s="832" t="s">
        <v>3032</v>
      </c>
      <c r="C136" s="832" t="s">
        <v>602</v>
      </c>
      <c r="D136" s="832" t="s">
        <v>3023</v>
      </c>
      <c r="E136" s="832" t="s">
        <v>3079</v>
      </c>
      <c r="F136" s="832" t="s">
        <v>3163</v>
      </c>
      <c r="G136" s="832" t="s">
        <v>3164</v>
      </c>
      <c r="H136" s="849"/>
      <c r="I136" s="849"/>
      <c r="J136" s="832"/>
      <c r="K136" s="832"/>
      <c r="L136" s="849">
        <v>2</v>
      </c>
      <c r="M136" s="849">
        <v>0</v>
      </c>
      <c r="N136" s="832"/>
      <c r="O136" s="832">
        <v>0</v>
      </c>
      <c r="P136" s="849"/>
      <c r="Q136" s="849"/>
      <c r="R136" s="837"/>
      <c r="S136" s="850"/>
    </row>
    <row r="137" spans="1:19" ht="14.4" customHeight="1" x14ac:dyDescent="0.3">
      <c r="A137" s="831" t="s">
        <v>3031</v>
      </c>
      <c r="B137" s="832" t="s">
        <v>3032</v>
      </c>
      <c r="C137" s="832" t="s">
        <v>602</v>
      </c>
      <c r="D137" s="832" t="s">
        <v>3023</v>
      </c>
      <c r="E137" s="832" t="s">
        <v>3079</v>
      </c>
      <c r="F137" s="832" t="s">
        <v>3169</v>
      </c>
      <c r="G137" s="832" t="s">
        <v>3170</v>
      </c>
      <c r="H137" s="849">
        <v>1</v>
      </c>
      <c r="I137" s="849">
        <v>33.33</v>
      </c>
      <c r="J137" s="832">
        <v>8.6949035812672205E-3</v>
      </c>
      <c r="K137" s="832">
        <v>33.33</v>
      </c>
      <c r="L137" s="849">
        <v>115</v>
      </c>
      <c r="M137" s="849">
        <v>3833.2799999999988</v>
      </c>
      <c r="N137" s="832">
        <v>1</v>
      </c>
      <c r="O137" s="832">
        <v>33.332869565217379</v>
      </c>
      <c r="P137" s="849">
        <v>33</v>
      </c>
      <c r="Q137" s="849">
        <v>1100</v>
      </c>
      <c r="R137" s="837">
        <v>0.28696051423324159</v>
      </c>
      <c r="S137" s="850">
        <v>33.333333333333336</v>
      </c>
    </row>
    <row r="138" spans="1:19" ht="14.4" customHeight="1" x14ac:dyDescent="0.3">
      <c r="A138" s="831" t="s">
        <v>3031</v>
      </c>
      <c r="B138" s="832" t="s">
        <v>3032</v>
      </c>
      <c r="C138" s="832" t="s">
        <v>602</v>
      </c>
      <c r="D138" s="832" t="s">
        <v>3023</v>
      </c>
      <c r="E138" s="832" t="s">
        <v>3079</v>
      </c>
      <c r="F138" s="832" t="s">
        <v>3171</v>
      </c>
      <c r="G138" s="832" t="s">
        <v>3172</v>
      </c>
      <c r="H138" s="849">
        <v>434</v>
      </c>
      <c r="I138" s="849">
        <v>50344</v>
      </c>
      <c r="J138" s="832">
        <v>1.014018691588785</v>
      </c>
      <c r="K138" s="832">
        <v>116</v>
      </c>
      <c r="L138" s="849">
        <v>428</v>
      </c>
      <c r="M138" s="849">
        <v>49648</v>
      </c>
      <c r="N138" s="832">
        <v>1</v>
      </c>
      <c r="O138" s="832">
        <v>116</v>
      </c>
      <c r="P138" s="849">
        <v>337</v>
      </c>
      <c r="Q138" s="849">
        <v>39092</v>
      </c>
      <c r="R138" s="837">
        <v>0.78738317757009346</v>
      </c>
      <c r="S138" s="850">
        <v>116</v>
      </c>
    </row>
    <row r="139" spans="1:19" ht="14.4" customHeight="1" x14ac:dyDescent="0.3">
      <c r="A139" s="831" t="s">
        <v>3031</v>
      </c>
      <c r="B139" s="832" t="s">
        <v>3032</v>
      </c>
      <c r="C139" s="832" t="s">
        <v>602</v>
      </c>
      <c r="D139" s="832" t="s">
        <v>3023</v>
      </c>
      <c r="E139" s="832" t="s">
        <v>3079</v>
      </c>
      <c r="F139" s="832" t="s">
        <v>3177</v>
      </c>
      <c r="G139" s="832" t="s">
        <v>3178</v>
      </c>
      <c r="H139" s="849"/>
      <c r="I139" s="849"/>
      <c r="J139" s="832"/>
      <c r="K139" s="832"/>
      <c r="L139" s="849">
        <v>1</v>
      </c>
      <c r="M139" s="849">
        <v>86</v>
      </c>
      <c r="N139" s="832">
        <v>1</v>
      </c>
      <c r="O139" s="832">
        <v>86</v>
      </c>
      <c r="P139" s="849"/>
      <c r="Q139" s="849"/>
      <c r="R139" s="837"/>
      <c r="S139" s="850"/>
    </row>
    <row r="140" spans="1:19" ht="14.4" customHeight="1" x14ac:dyDescent="0.3">
      <c r="A140" s="831" t="s">
        <v>3031</v>
      </c>
      <c r="B140" s="832" t="s">
        <v>3032</v>
      </c>
      <c r="C140" s="832" t="s">
        <v>602</v>
      </c>
      <c r="D140" s="832" t="s">
        <v>3023</v>
      </c>
      <c r="E140" s="832" t="s">
        <v>3079</v>
      </c>
      <c r="F140" s="832" t="s">
        <v>3179</v>
      </c>
      <c r="G140" s="832" t="s">
        <v>3180</v>
      </c>
      <c r="H140" s="849"/>
      <c r="I140" s="849"/>
      <c r="J140" s="832"/>
      <c r="K140" s="832"/>
      <c r="L140" s="849">
        <v>20</v>
      </c>
      <c r="M140" s="849">
        <v>640</v>
      </c>
      <c r="N140" s="832">
        <v>1</v>
      </c>
      <c r="O140" s="832">
        <v>32</v>
      </c>
      <c r="P140" s="849">
        <v>1</v>
      </c>
      <c r="Q140" s="849">
        <v>33</v>
      </c>
      <c r="R140" s="837">
        <v>5.1562499999999997E-2</v>
      </c>
      <c r="S140" s="850">
        <v>33</v>
      </c>
    </row>
    <row r="141" spans="1:19" ht="14.4" customHeight="1" x14ac:dyDescent="0.3">
      <c r="A141" s="831" t="s">
        <v>3031</v>
      </c>
      <c r="B141" s="832" t="s">
        <v>3032</v>
      </c>
      <c r="C141" s="832" t="s">
        <v>602</v>
      </c>
      <c r="D141" s="832" t="s">
        <v>3023</v>
      </c>
      <c r="E141" s="832" t="s">
        <v>3079</v>
      </c>
      <c r="F141" s="832" t="s">
        <v>3181</v>
      </c>
      <c r="G141" s="832" t="s">
        <v>3182</v>
      </c>
      <c r="H141" s="849">
        <v>55</v>
      </c>
      <c r="I141" s="849">
        <v>0</v>
      </c>
      <c r="J141" s="832"/>
      <c r="K141" s="832">
        <v>0</v>
      </c>
      <c r="L141" s="849">
        <v>62</v>
      </c>
      <c r="M141" s="849">
        <v>0</v>
      </c>
      <c r="N141" s="832"/>
      <c r="O141" s="832">
        <v>0</v>
      </c>
      <c r="P141" s="849">
        <v>44</v>
      </c>
      <c r="Q141" s="849">
        <v>0</v>
      </c>
      <c r="R141" s="837"/>
      <c r="S141" s="850">
        <v>0</v>
      </c>
    </row>
    <row r="142" spans="1:19" ht="14.4" customHeight="1" x14ac:dyDescent="0.3">
      <c r="A142" s="831" t="s">
        <v>3031</v>
      </c>
      <c r="B142" s="832" t="s">
        <v>3032</v>
      </c>
      <c r="C142" s="832" t="s">
        <v>602</v>
      </c>
      <c r="D142" s="832" t="s">
        <v>3023</v>
      </c>
      <c r="E142" s="832" t="s">
        <v>3079</v>
      </c>
      <c r="F142" s="832" t="s">
        <v>3183</v>
      </c>
      <c r="G142" s="832" t="s">
        <v>3184</v>
      </c>
      <c r="H142" s="849">
        <v>5</v>
      </c>
      <c r="I142" s="849">
        <v>660</v>
      </c>
      <c r="J142" s="832">
        <v>1.25</v>
      </c>
      <c r="K142" s="832">
        <v>132</v>
      </c>
      <c r="L142" s="849">
        <v>4</v>
      </c>
      <c r="M142" s="849">
        <v>528</v>
      </c>
      <c r="N142" s="832">
        <v>1</v>
      </c>
      <c r="O142" s="832">
        <v>132</v>
      </c>
      <c r="P142" s="849"/>
      <c r="Q142" s="849"/>
      <c r="R142" s="837"/>
      <c r="S142" s="850"/>
    </row>
    <row r="143" spans="1:19" ht="14.4" customHeight="1" x14ac:dyDescent="0.3">
      <c r="A143" s="831" t="s">
        <v>3031</v>
      </c>
      <c r="B143" s="832" t="s">
        <v>3032</v>
      </c>
      <c r="C143" s="832" t="s">
        <v>602</v>
      </c>
      <c r="D143" s="832" t="s">
        <v>3023</v>
      </c>
      <c r="E143" s="832" t="s">
        <v>3079</v>
      </c>
      <c r="F143" s="832" t="s">
        <v>3189</v>
      </c>
      <c r="G143" s="832" t="s">
        <v>3190</v>
      </c>
      <c r="H143" s="849"/>
      <c r="I143" s="849"/>
      <c r="J143" s="832"/>
      <c r="K143" s="832"/>
      <c r="L143" s="849"/>
      <c r="M143" s="849"/>
      <c r="N143" s="832"/>
      <c r="O143" s="832"/>
      <c r="P143" s="849">
        <v>2</v>
      </c>
      <c r="Q143" s="849">
        <v>400</v>
      </c>
      <c r="R143" s="837"/>
      <c r="S143" s="850">
        <v>200</v>
      </c>
    </row>
    <row r="144" spans="1:19" ht="14.4" customHeight="1" x14ac:dyDescent="0.3">
      <c r="A144" s="831" t="s">
        <v>3031</v>
      </c>
      <c r="B144" s="832" t="s">
        <v>3032</v>
      </c>
      <c r="C144" s="832" t="s">
        <v>602</v>
      </c>
      <c r="D144" s="832" t="s">
        <v>3023</v>
      </c>
      <c r="E144" s="832" t="s">
        <v>3079</v>
      </c>
      <c r="F144" s="832" t="s">
        <v>3193</v>
      </c>
      <c r="G144" s="832" t="s">
        <v>3194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75</v>
      </c>
      <c r="R144" s="837"/>
      <c r="S144" s="850">
        <v>75</v>
      </c>
    </row>
    <row r="145" spans="1:19" ht="14.4" customHeight="1" x14ac:dyDescent="0.3">
      <c r="A145" s="831" t="s">
        <v>3031</v>
      </c>
      <c r="B145" s="832" t="s">
        <v>3032</v>
      </c>
      <c r="C145" s="832" t="s">
        <v>602</v>
      </c>
      <c r="D145" s="832" t="s">
        <v>3023</v>
      </c>
      <c r="E145" s="832" t="s">
        <v>3079</v>
      </c>
      <c r="F145" s="832" t="s">
        <v>3195</v>
      </c>
      <c r="G145" s="832" t="s">
        <v>3196</v>
      </c>
      <c r="H145" s="849"/>
      <c r="I145" s="849"/>
      <c r="J145" s="832"/>
      <c r="K145" s="832"/>
      <c r="L145" s="849">
        <v>1</v>
      </c>
      <c r="M145" s="849">
        <v>689</v>
      </c>
      <c r="N145" s="832">
        <v>1</v>
      </c>
      <c r="O145" s="832">
        <v>689</v>
      </c>
      <c r="P145" s="849"/>
      <c r="Q145" s="849"/>
      <c r="R145" s="837"/>
      <c r="S145" s="850"/>
    </row>
    <row r="146" spans="1:19" ht="14.4" customHeight="1" x14ac:dyDescent="0.3">
      <c r="A146" s="831" t="s">
        <v>3031</v>
      </c>
      <c r="B146" s="832" t="s">
        <v>3032</v>
      </c>
      <c r="C146" s="832" t="s">
        <v>602</v>
      </c>
      <c r="D146" s="832" t="s">
        <v>3023</v>
      </c>
      <c r="E146" s="832" t="s">
        <v>3079</v>
      </c>
      <c r="F146" s="832" t="s">
        <v>3227</v>
      </c>
      <c r="G146" s="832" t="s">
        <v>3228</v>
      </c>
      <c r="H146" s="849"/>
      <c r="I146" s="849"/>
      <c r="J146" s="832"/>
      <c r="K146" s="832"/>
      <c r="L146" s="849">
        <v>1</v>
      </c>
      <c r="M146" s="849">
        <v>396</v>
      </c>
      <c r="N146" s="832">
        <v>1</v>
      </c>
      <c r="O146" s="832">
        <v>396</v>
      </c>
      <c r="P146" s="849"/>
      <c r="Q146" s="849"/>
      <c r="R146" s="837"/>
      <c r="S146" s="850"/>
    </row>
    <row r="147" spans="1:19" ht="14.4" customHeight="1" x14ac:dyDescent="0.3">
      <c r="A147" s="831" t="s">
        <v>3031</v>
      </c>
      <c r="B147" s="832" t="s">
        <v>3032</v>
      </c>
      <c r="C147" s="832" t="s">
        <v>602</v>
      </c>
      <c r="D147" s="832" t="s">
        <v>1274</v>
      </c>
      <c r="E147" s="832" t="s">
        <v>3074</v>
      </c>
      <c r="F147" s="832" t="s">
        <v>3077</v>
      </c>
      <c r="G147" s="832" t="s">
        <v>3078</v>
      </c>
      <c r="H147" s="849"/>
      <c r="I147" s="849"/>
      <c r="J147" s="832"/>
      <c r="K147" s="832"/>
      <c r="L147" s="849"/>
      <c r="M147" s="849"/>
      <c r="N147" s="832"/>
      <c r="O147" s="832"/>
      <c r="P147" s="849">
        <v>2</v>
      </c>
      <c r="Q147" s="849">
        <v>11514.4</v>
      </c>
      <c r="R147" s="837"/>
      <c r="S147" s="850">
        <v>5757.2</v>
      </c>
    </row>
    <row r="148" spans="1:19" ht="14.4" customHeight="1" x14ac:dyDescent="0.3">
      <c r="A148" s="831" t="s">
        <v>3031</v>
      </c>
      <c r="B148" s="832" t="s">
        <v>3032</v>
      </c>
      <c r="C148" s="832" t="s">
        <v>602</v>
      </c>
      <c r="D148" s="832" t="s">
        <v>1274</v>
      </c>
      <c r="E148" s="832" t="s">
        <v>3079</v>
      </c>
      <c r="F148" s="832" t="s">
        <v>3090</v>
      </c>
      <c r="G148" s="832" t="s">
        <v>3091</v>
      </c>
      <c r="H148" s="849">
        <v>32</v>
      </c>
      <c r="I148" s="849">
        <v>1184</v>
      </c>
      <c r="J148" s="832">
        <v>1.2307692307692308</v>
      </c>
      <c r="K148" s="832">
        <v>37</v>
      </c>
      <c r="L148" s="849">
        <v>26</v>
      </c>
      <c r="M148" s="849">
        <v>962</v>
      </c>
      <c r="N148" s="832">
        <v>1</v>
      </c>
      <c r="O148" s="832">
        <v>37</v>
      </c>
      <c r="P148" s="849">
        <v>31</v>
      </c>
      <c r="Q148" s="849">
        <v>1178</v>
      </c>
      <c r="R148" s="837">
        <v>1.2245322245322245</v>
      </c>
      <c r="S148" s="850">
        <v>38</v>
      </c>
    </row>
    <row r="149" spans="1:19" ht="14.4" customHeight="1" x14ac:dyDescent="0.3">
      <c r="A149" s="831" t="s">
        <v>3031</v>
      </c>
      <c r="B149" s="832" t="s">
        <v>3032</v>
      </c>
      <c r="C149" s="832" t="s">
        <v>602</v>
      </c>
      <c r="D149" s="832" t="s">
        <v>1274</v>
      </c>
      <c r="E149" s="832" t="s">
        <v>3079</v>
      </c>
      <c r="F149" s="832" t="s">
        <v>3092</v>
      </c>
      <c r="G149" s="832" t="s">
        <v>3093</v>
      </c>
      <c r="H149" s="849"/>
      <c r="I149" s="849"/>
      <c r="J149" s="832"/>
      <c r="K149" s="832"/>
      <c r="L149" s="849">
        <v>2</v>
      </c>
      <c r="M149" s="849">
        <v>10</v>
      </c>
      <c r="N149" s="832">
        <v>1</v>
      </c>
      <c r="O149" s="832">
        <v>5</v>
      </c>
      <c r="P149" s="849">
        <v>1</v>
      </c>
      <c r="Q149" s="849">
        <v>5</v>
      </c>
      <c r="R149" s="837">
        <v>0.5</v>
      </c>
      <c r="S149" s="850">
        <v>5</v>
      </c>
    </row>
    <row r="150" spans="1:19" ht="14.4" customHeight="1" x14ac:dyDescent="0.3">
      <c r="A150" s="831" t="s">
        <v>3031</v>
      </c>
      <c r="B150" s="832" t="s">
        <v>3032</v>
      </c>
      <c r="C150" s="832" t="s">
        <v>602</v>
      </c>
      <c r="D150" s="832" t="s">
        <v>1274</v>
      </c>
      <c r="E150" s="832" t="s">
        <v>3079</v>
      </c>
      <c r="F150" s="832" t="s">
        <v>3094</v>
      </c>
      <c r="G150" s="832" t="s">
        <v>3095</v>
      </c>
      <c r="H150" s="849"/>
      <c r="I150" s="849"/>
      <c r="J150" s="832"/>
      <c r="K150" s="832"/>
      <c r="L150" s="849">
        <v>2</v>
      </c>
      <c r="M150" s="849">
        <v>10</v>
      </c>
      <c r="N150" s="832">
        <v>1</v>
      </c>
      <c r="O150" s="832">
        <v>5</v>
      </c>
      <c r="P150" s="849">
        <v>1</v>
      </c>
      <c r="Q150" s="849">
        <v>5</v>
      </c>
      <c r="R150" s="837">
        <v>0.5</v>
      </c>
      <c r="S150" s="850">
        <v>5</v>
      </c>
    </row>
    <row r="151" spans="1:19" ht="14.4" customHeight="1" x14ac:dyDescent="0.3">
      <c r="A151" s="831" t="s">
        <v>3031</v>
      </c>
      <c r="B151" s="832" t="s">
        <v>3032</v>
      </c>
      <c r="C151" s="832" t="s">
        <v>602</v>
      </c>
      <c r="D151" s="832" t="s">
        <v>1274</v>
      </c>
      <c r="E151" s="832" t="s">
        <v>3079</v>
      </c>
      <c r="F151" s="832" t="s">
        <v>3103</v>
      </c>
      <c r="G151" s="832" t="s">
        <v>3104</v>
      </c>
      <c r="H151" s="849">
        <v>335</v>
      </c>
      <c r="I151" s="849">
        <v>84085</v>
      </c>
      <c r="J151" s="832">
        <v>0.9560763178241688</v>
      </c>
      <c r="K151" s="832">
        <v>251</v>
      </c>
      <c r="L151" s="849">
        <v>349</v>
      </c>
      <c r="M151" s="849">
        <v>87948</v>
      </c>
      <c r="N151" s="832">
        <v>1</v>
      </c>
      <c r="O151" s="832">
        <v>252</v>
      </c>
      <c r="P151" s="849">
        <v>363</v>
      </c>
      <c r="Q151" s="849">
        <v>92202</v>
      </c>
      <c r="R151" s="837">
        <v>1.0483694910629009</v>
      </c>
      <c r="S151" s="850">
        <v>254</v>
      </c>
    </row>
    <row r="152" spans="1:19" ht="14.4" customHeight="1" x14ac:dyDescent="0.3">
      <c r="A152" s="831" t="s">
        <v>3031</v>
      </c>
      <c r="B152" s="832" t="s">
        <v>3032</v>
      </c>
      <c r="C152" s="832" t="s">
        <v>602</v>
      </c>
      <c r="D152" s="832" t="s">
        <v>1274</v>
      </c>
      <c r="E152" s="832" t="s">
        <v>3079</v>
      </c>
      <c r="F152" s="832" t="s">
        <v>3105</v>
      </c>
      <c r="G152" s="832" t="s">
        <v>3106</v>
      </c>
      <c r="H152" s="849">
        <v>90</v>
      </c>
      <c r="I152" s="849">
        <v>11340</v>
      </c>
      <c r="J152" s="832">
        <v>1.130270108641483</v>
      </c>
      <c r="K152" s="832">
        <v>126</v>
      </c>
      <c r="L152" s="849">
        <v>79</v>
      </c>
      <c r="M152" s="849">
        <v>10033</v>
      </c>
      <c r="N152" s="832">
        <v>1</v>
      </c>
      <c r="O152" s="832">
        <v>127</v>
      </c>
      <c r="P152" s="849">
        <v>53</v>
      </c>
      <c r="Q152" s="849">
        <v>6678</v>
      </c>
      <c r="R152" s="837">
        <v>0.66560350842220672</v>
      </c>
      <c r="S152" s="850">
        <v>126</v>
      </c>
    </row>
    <row r="153" spans="1:19" ht="14.4" customHeight="1" x14ac:dyDescent="0.3">
      <c r="A153" s="831" t="s">
        <v>3031</v>
      </c>
      <c r="B153" s="832" t="s">
        <v>3032</v>
      </c>
      <c r="C153" s="832" t="s">
        <v>602</v>
      </c>
      <c r="D153" s="832" t="s">
        <v>1274</v>
      </c>
      <c r="E153" s="832" t="s">
        <v>3079</v>
      </c>
      <c r="F153" s="832" t="s">
        <v>3107</v>
      </c>
      <c r="G153" s="832" t="s">
        <v>3108</v>
      </c>
      <c r="H153" s="849"/>
      <c r="I153" s="849"/>
      <c r="J153" s="832"/>
      <c r="K153" s="832"/>
      <c r="L153" s="849">
        <v>8</v>
      </c>
      <c r="M153" s="849">
        <v>736</v>
      </c>
      <c r="N153" s="832">
        <v>1</v>
      </c>
      <c r="O153" s="832">
        <v>92</v>
      </c>
      <c r="P153" s="849">
        <v>11</v>
      </c>
      <c r="Q153" s="849">
        <v>1023</v>
      </c>
      <c r="R153" s="837">
        <v>1.3899456521739131</v>
      </c>
      <c r="S153" s="850">
        <v>93</v>
      </c>
    </row>
    <row r="154" spans="1:19" ht="14.4" customHeight="1" x14ac:dyDescent="0.3">
      <c r="A154" s="831" t="s">
        <v>3031</v>
      </c>
      <c r="B154" s="832" t="s">
        <v>3032</v>
      </c>
      <c r="C154" s="832" t="s">
        <v>602</v>
      </c>
      <c r="D154" s="832" t="s">
        <v>1274</v>
      </c>
      <c r="E154" s="832" t="s">
        <v>3079</v>
      </c>
      <c r="F154" s="832" t="s">
        <v>3115</v>
      </c>
      <c r="G154" s="832" t="s">
        <v>3116</v>
      </c>
      <c r="H154" s="849">
        <v>20</v>
      </c>
      <c r="I154" s="849">
        <v>1180</v>
      </c>
      <c r="J154" s="832">
        <v>9.8333333333333339</v>
      </c>
      <c r="K154" s="832">
        <v>59</v>
      </c>
      <c r="L154" s="849">
        <v>2</v>
      </c>
      <c r="M154" s="849">
        <v>120</v>
      </c>
      <c r="N154" s="832">
        <v>1</v>
      </c>
      <c r="O154" s="832">
        <v>60</v>
      </c>
      <c r="P154" s="849">
        <v>7</v>
      </c>
      <c r="Q154" s="849">
        <v>420</v>
      </c>
      <c r="R154" s="837">
        <v>3.5</v>
      </c>
      <c r="S154" s="850">
        <v>60</v>
      </c>
    </row>
    <row r="155" spans="1:19" ht="14.4" customHeight="1" x14ac:dyDescent="0.3">
      <c r="A155" s="831" t="s">
        <v>3031</v>
      </c>
      <c r="B155" s="832" t="s">
        <v>3032</v>
      </c>
      <c r="C155" s="832" t="s">
        <v>602</v>
      </c>
      <c r="D155" s="832" t="s">
        <v>1274</v>
      </c>
      <c r="E155" s="832" t="s">
        <v>3079</v>
      </c>
      <c r="F155" s="832" t="s">
        <v>3123</v>
      </c>
      <c r="G155" s="832" t="s">
        <v>3124</v>
      </c>
      <c r="H155" s="849">
        <v>103</v>
      </c>
      <c r="I155" s="849">
        <v>39655</v>
      </c>
      <c r="J155" s="832">
        <v>0.91726036269430056</v>
      </c>
      <c r="K155" s="832">
        <v>385</v>
      </c>
      <c r="L155" s="849">
        <v>112</v>
      </c>
      <c r="M155" s="849">
        <v>43232</v>
      </c>
      <c r="N155" s="832">
        <v>1</v>
      </c>
      <c r="O155" s="832">
        <v>386</v>
      </c>
      <c r="P155" s="849">
        <v>74</v>
      </c>
      <c r="Q155" s="849">
        <v>28638</v>
      </c>
      <c r="R155" s="837">
        <v>0.66242598075499626</v>
      </c>
      <c r="S155" s="850">
        <v>387</v>
      </c>
    </row>
    <row r="156" spans="1:19" ht="14.4" customHeight="1" x14ac:dyDescent="0.3">
      <c r="A156" s="831" t="s">
        <v>3031</v>
      </c>
      <c r="B156" s="832" t="s">
        <v>3032</v>
      </c>
      <c r="C156" s="832" t="s">
        <v>602</v>
      </c>
      <c r="D156" s="832" t="s">
        <v>1274</v>
      </c>
      <c r="E156" s="832" t="s">
        <v>3079</v>
      </c>
      <c r="F156" s="832" t="s">
        <v>3125</v>
      </c>
      <c r="G156" s="832" t="s">
        <v>3126</v>
      </c>
      <c r="H156" s="849">
        <v>18</v>
      </c>
      <c r="I156" s="849">
        <v>7020</v>
      </c>
      <c r="J156" s="832">
        <v>0.85495067592254292</v>
      </c>
      <c r="K156" s="832">
        <v>390</v>
      </c>
      <c r="L156" s="849">
        <v>21</v>
      </c>
      <c r="M156" s="849">
        <v>8211</v>
      </c>
      <c r="N156" s="832">
        <v>1</v>
      </c>
      <c r="O156" s="832">
        <v>391</v>
      </c>
      <c r="P156" s="849">
        <v>11</v>
      </c>
      <c r="Q156" s="849">
        <v>4312</v>
      </c>
      <c r="R156" s="837">
        <v>0.52514919011082695</v>
      </c>
      <c r="S156" s="850">
        <v>392</v>
      </c>
    </row>
    <row r="157" spans="1:19" ht="14.4" customHeight="1" x14ac:dyDescent="0.3">
      <c r="A157" s="831" t="s">
        <v>3031</v>
      </c>
      <c r="B157" s="832" t="s">
        <v>3032</v>
      </c>
      <c r="C157" s="832" t="s">
        <v>602</v>
      </c>
      <c r="D157" s="832" t="s">
        <v>1274</v>
      </c>
      <c r="E157" s="832" t="s">
        <v>3079</v>
      </c>
      <c r="F157" s="832" t="s">
        <v>3131</v>
      </c>
      <c r="G157" s="832" t="s">
        <v>3132</v>
      </c>
      <c r="H157" s="849">
        <v>4</v>
      </c>
      <c r="I157" s="849">
        <v>612</v>
      </c>
      <c r="J157" s="832">
        <v>1.9870129870129871</v>
      </c>
      <c r="K157" s="832">
        <v>153</v>
      </c>
      <c r="L157" s="849">
        <v>2</v>
      </c>
      <c r="M157" s="849">
        <v>308</v>
      </c>
      <c r="N157" s="832">
        <v>1</v>
      </c>
      <c r="O157" s="832">
        <v>154</v>
      </c>
      <c r="P157" s="849">
        <v>2</v>
      </c>
      <c r="Q157" s="849">
        <v>308</v>
      </c>
      <c r="R157" s="837">
        <v>1</v>
      </c>
      <c r="S157" s="850">
        <v>154</v>
      </c>
    </row>
    <row r="158" spans="1:19" ht="14.4" customHeight="1" x14ac:dyDescent="0.3">
      <c r="A158" s="831" t="s">
        <v>3031</v>
      </c>
      <c r="B158" s="832" t="s">
        <v>3032</v>
      </c>
      <c r="C158" s="832" t="s">
        <v>602</v>
      </c>
      <c r="D158" s="832" t="s">
        <v>1274</v>
      </c>
      <c r="E158" s="832" t="s">
        <v>3079</v>
      </c>
      <c r="F158" s="832" t="s">
        <v>3141</v>
      </c>
      <c r="G158" s="832" t="s">
        <v>3142</v>
      </c>
      <c r="H158" s="849">
        <v>1</v>
      </c>
      <c r="I158" s="849">
        <v>237</v>
      </c>
      <c r="J158" s="832">
        <v>0.49789915966386555</v>
      </c>
      <c r="K158" s="832">
        <v>237</v>
      </c>
      <c r="L158" s="849">
        <v>2</v>
      </c>
      <c r="M158" s="849">
        <v>476</v>
      </c>
      <c r="N158" s="832">
        <v>1</v>
      </c>
      <c r="O158" s="832">
        <v>238</v>
      </c>
      <c r="P158" s="849">
        <v>1</v>
      </c>
      <c r="Q158" s="849">
        <v>238</v>
      </c>
      <c r="R158" s="837">
        <v>0.5</v>
      </c>
      <c r="S158" s="850">
        <v>238</v>
      </c>
    </row>
    <row r="159" spans="1:19" ht="14.4" customHeight="1" x14ac:dyDescent="0.3">
      <c r="A159" s="831" t="s">
        <v>3031</v>
      </c>
      <c r="B159" s="832" t="s">
        <v>3032</v>
      </c>
      <c r="C159" s="832" t="s">
        <v>602</v>
      </c>
      <c r="D159" s="832" t="s">
        <v>1274</v>
      </c>
      <c r="E159" s="832" t="s">
        <v>3079</v>
      </c>
      <c r="F159" s="832" t="s">
        <v>3149</v>
      </c>
      <c r="G159" s="832" t="s">
        <v>3150</v>
      </c>
      <c r="H159" s="849"/>
      <c r="I159" s="849"/>
      <c r="J159" s="832"/>
      <c r="K159" s="832"/>
      <c r="L159" s="849"/>
      <c r="M159" s="849"/>
      <c r="N159" s="832"/>
      <c r="O159" s="832"/>
      <c r="P159" s="849">
        <v>2</v>
      </c>
      <c r="Q159" s="849">
        <v>616</v>
      </c>
      <c r="R159" s="837"/>
      <c r="S159" s="850">
        <v>308</v>
      </c>
    </row>
    <row r="160" spans="1:19" ht="14.4" customHeight="1" x14ac:dyDescent="0.3">
      <c r="A160" s="831" t="s">
        <v>3031</v>
      </c>
      <c r="B160" s="832" t="s">
        <v>3032</v>
      </c>
      <c r="C160" s="832" t="s">
        <v>602</v>
      </c>
      <c r="D160" s="832" t="s">
        <v>1274</v>
      </c>
      <c r="E160" s="832" t="s">
        <v>3079</v>
      </c>
      <c r="F160" s="832" t="s">
        <v>3151</v>
      </c>
      <c r="G160" s="832" t="s">
        <v>3152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67</v>
      </c>
      <c r="R160" s="837"/>
      <c r="S160" s="850">
        <v>67</v>
      </c>
    </row>
    <row r="161" spans="1:19" ht="14.4" customHeight="1" x14ac:dyDescent="0.3">
      <c r="A161" s="831" t="s">
        <v>3031</v>
      </c>
      <c r="B161" s="832" t="s">
        <v>3032</v>
      </c>
      <c r="C161" s="832" t="s">
        <v>602</v>
      </c>
      <c r="D161" s="832" t="s">
        <v>1274</v>
      </c>
      <c r="E161" s="832" t="s">
        <v>3079</v>
      </c>
      <c r="F161" s="832" t="s">
        <v>3169</v>
      </c>
      <c r="G161" s="832" t="s">
        <v>3170</v>
      </c>
      <c r="H161" s="849">
        <v>405</v>
      </c>
      <c r="I161" s="849">
        <v>13499.939999999999</v>
      </c>
      <c r="J161" s="832">
        <v>0.97826219282430626</v>
      </c>
      <c r="K161" s="832">
        <v>33.333185185185179</v>
      </c>
      <c r="L161" s="849">
        <v>414</v>
      </c>
      <c r="M161" s="849">
        <v>13799.919999999998</v>
      </c>
      <c r="N161" s="832">
        <v>1</v>
      </c>
      <c r="O161" s="832">
        <v>33.333140096618351</v>
      </c>
      <c r="P161" s="849">
        <v>386</v>
      </c>
      <c r="Q161" s="849">
        <v>12866.59</v>
      </c>
      <c r="R161" s="837">
        <v>0.93236699922898114</v>
      </c>
      <c r="S161" s="850">
        <v>33.333134715025906</v>
      </c>
    </row>
    <row r="162" spans="1:19" ht="14.4" customHeight="1" x14ac:dyDescent="0.3">
      <c r="A162" s="831" t="s">
        <v>3031</v>
      </c>
      <c r="B162" s="832" t="s">
        <v>3032</v>
      </c>
      <c r="C162" s="832" t="s">
        <v>602</v>
      </c>
      <c r="D162" s="832" t="s">
        <v>1274</v>
      </c>
      <c r="E162" s="832" t="s">
        <v>3079</v>
      </c>
      <c r="F162" s="832" t="s">
        <v>3177</v>
      </c>
      <c r="G162" s="832" t="s">
        <v>3178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87</v>
      </c>
      <c r="R162" s="837"/>
      <c r="S162" s="850">
        <v>87</v>
      </c>
    </row>
    <row r="163" spans="1:19" ht="14.4" customHeight="1" x14ac:dyDescent="0.3">
      <c r="A163" s="831" t="s">
        <v>3031</v>
      </c>
      <c r="B163" s="832" t="s">
        <v>3032</v>
      </c>
      <c r="C163" s="832" t="s">
        <v>602</v>
      </c>
      <c r="D163" s="832" t="s">
        <v>1274</v>
      </c>
      <c r="E163" s="832" t="s">
        <v>3079</v>
      </c>
      <c r="F163" s="832" t="s">
        <v>3181</v>
      </c>
      <c r="G163" s="832" t="s">
        <v>3182</v>
      </c>
      <c r="H163" s="849">
        <v>5</v>
      </c>
      <c r="I163" s="849">
        <v>0</v>
      </c>
      <c r="J163" s="832"/>
      <c r="K163" s="832">
        <v>0</v>
      </c>
      <c r="L163" s="849">
        <v>1</v>
      </c>
      <c r="M163" s="849">
        <v>0</v>
      </c>
      <c r="N163" s="832"/>
      <c r="O163" s="832">
        <v>0</v>
      </c>
      <c r="P163" s="849"/>
      <c r="Q163" s="849"/>
      <c r="R163" s="837"/>
      <c r="S163" s="850"/>
    </row>
    <row r="164" spans="1:19" ht="14.4" customHeight="1" x14ac:dyDescent="0.3">
      <c r="A164" s="831" t="s">
        <v>3031</v>
      </c>
      <c r="B164" s="832" t="s">
        <v>3032</v>
      </c>
      <c r="C164" s="832" t="s">
        <v>602</v>
      </c>
      <c r="D164" s="832" t="s">
        <v>1274</v>
      </c>
      <c r="E164" s="832" t="s">
        <v>3079</v>
      </c>
      <c r="F164" s="832" t="s">
        <v>3189</v>
      </c>
      <c r="G164" s="832" t="s">
        <v>3190</v>
      </c>
      <c r="H164" s="849"/>
      <c r="I164" s="849"/>
      <c r="J164" s="832"/>
      <c r="K164" s="832"/>
      <c r="L164" s="849"/>
      <c r="M164" s="849"/>
      <c r="N164" s="832"/>
      <c r="O164" s="832"/>
      <c r="P164" s="849">
        <v>1</v>
      </c>
      <c r="Q164" s="849">
        <v>200</v>
      </c>
      <c r="R164" s="837"/>
      <c r="S164" s="850">
        <v>200</v>
      </c>
    </row>
    <row r="165" spans="1:19" ht="14.4" customHeight="1" x14ac:dyDescent="0.3">
      <c r="A165" s="831" t="s">
        <v>3031</v>
      </c>
      <c r="B165" s="832" t="s">
        <v>3032</v>
      </c>
      <c r="C165" s="832" t="s">
        <v>602</v>
      </c>
      <c r="D165" s="832" t="s">
        <v>1274</v>
      </c>
      <c r="E165" s="832" t="s">
        <v>3079</v>
      </c>
      <c r="F165" s="832" t="s">
        <v>3191</v>
      </c>
      <c r="G165" s="832" t="s">
        <v>3192</v>
      </c>
      <c r="H165" s="849">
        <v>10</v>
      </c>
      <c r="I165" s="849">
        <v>1130</v>
      </c>
      <c r="J165" s="832">
        <v>0.76248313090418351</v>
      </c>
      <c r="K165" s="832">
        <v>113</v>
      </c>
      <c r="L165" s="849">
        <v>13</v>
      </c>
      <c r="M165" s="849">
        <v>1482</v>
      </c>
      <c r="N165" s="832">
        <v>1</v>
      </c>
      <c r="O165" s="832">
        <v>114</v>
      </c>
      <c r="P165" s="849">
        <v>18</v>
      </c>
      <c r="Q165" s="849">
        <v>2052</v>
      </c>
      <c r="R165" s="837">
        <v>1.3846153846153846</v>
      </c>
      <c r="S165" s="850">
        <v>114</v>
      </c>
    </row>
    <row r="166" spans="1:19" ht="14.4" customHeight="1" x14ac:dyDescent="0.3">
      <c r="A166" s="831" t="s">
        <v>3031</v>
      </c>
      <c r="B166" s="832" t="s">
        <v>3032</v>
      </c>
      <c r="C166" s="832" t="s">
        <v>602</v>
      </c>
      <c r="D166" s="832" t="s">
        <v>1274</v>
      </c>
      <c r="E166" s="832" t="s">
        <v>3079</v>
      </c>
      <c r="F166" s="832" t="s">
        <v>3209</v>
      </c>
      <c r="G166" s="832" t="s">
        <v>3210</v>
      </c>
      <c r="H166" s="849"/>
      <c r="I166" s="849"/>
      <c r="J166" s="832"/>
      <c r="K166" s="832"/>
      <c r="L166" s="849"/>
      <c r="M166" s="849"/>
      <c r="N166" s="832"/>
      <c r="O166" s="832"/>
      <c r="P166" s="849">
        <v>1</v>
      </c>
      <c r="Q166" s="849">
        <v>92</v>
      </c>
      <c r="R166" s="837"/>
      <c r="S166" s="850">
        <v>92</v>
      </c>
    </row>
    <row r="167" spans="1:19" ht="14.4" customHeight="1" x14ac:dyDescent="0.3">
      <c r="A167" s="831" t="s">
        <v>3031</v>
      </c>
      <c r="B167" s="832" t="s">
        <v>3032</v>
      </c>
      <c r="C167" s="832" t="s">
        <v>602</v>
      </c>
      <c r="D167" s="832" t="s">
        <v>1274</v>
      </c>
      <c r="E167" s="832" t="s">
        <v>3079</v>
      </c>
      <c r="F167" s="832" t="s">
        <v>3215</v>
      </c>
      <c r="G167" s="832" t="s">
        <v>3216</v>
      </c>
      <c r="H167" s="849"/>
      <c r="I167" s="849"/>
      <c r="J167" s="832"/>
      <c r="K167" s="832"/>
      <c r="L167" s="849">
        <v>2</v>
      </c>
      <c r="M167" s="849">
        <v>288</v>
      </c>
      <c r="N167" s="832">
        <v>1</v>
      </c>
      <c r="O167" s="832">
        <v>144</v>
      </c>
      <c r="P167" s="849">
        <v>4</v>
      </c>
      <c r="Q167" s="849">
        <v>584</v>
      </c>
      <c r="R167" s="837">
        <v>2.0277777777777777</v>
      </c>
      <c r="S167" s="850">
        <v>146</v>
      </c>
    </row>
    <row r="168" spans="1:19" ht="14.4" customHeight="1" x14ac:dyDescent="0.3">
      <c r="A168" s="831" t="s">
        <v>3031</v>
      </c>
      <c r="B168" s="832" t="s">
        <v>3032</v>
      </c>
      <c r="C168" s="832" t="s">
        <v>602</v>
      </c>
      <c r="D168" s="832" t="s">
        <v>1274</v>
      </c>
      <c r="E168" s="832" t="s">
        <v>3079</v>
      </c>
      <c r="F168" s="832" t="s">
        <v>3225</v>
      </c>
      <c r="G168" s="832" t="s">
        <v>3226</v>
      </c>
      <c r="H168" s="849"/>
      <c r="I168" s="849"/>
      <c r="J168" s="832"/>
      <c r="K168" s="832"/>
      <c r="L168" s="849">
        <v>1</v>
      </c>
      <c r="M168" s="849">
        <v>100</v>
      </c>
      <c r="N168" s="832">
        <v>1</v>
      </c>
      <c r="O168" s="832">
        <v>100</v>
      </c>
      <c r="P168" s="849"/>
      <c r="Q168" s="849"/>
      <c r="R168" s="837"/>
      <c r="S168" s="850"/>
    </row>
    <row r="169" spans="1:19" ht="14.4" customHeight="1" x14ac:dyDescent="0.3">
      <c r="A169" s="831" t="s">
        <v>3031</v>
      </c>
      <c r="B169" s="832" t="s">
        <v>3032</v>
      </c>
      <c r="C169" s="832" t="s">
        <v>602</v>
      </c>
      <c r="D169" s="832" t="s">
        <v>1274</v>
      </c>
      <c r="E169" s="832" t="s">
        <v>3079</v>
      </c>
      <c r="F169" s="832" t="s">
        <v>3227</v>
      </c>
      <c r="G169" s="832" t="s">
        <v>3228</v>
      </c>
      <c r="H169" s="849">
        <v>10</v>
      </c>
      <c r="I169" s="849">
        <v>3950</v>
      </c>
      <c r="J169" s="832">
        <v>0.47498797498797501</v>
      </c>
      <c r="K169" s="832">
        <v>395</v>
      </c>
      <c r="L169" s="849">
        <v>21</v>
      </c>
      <c r="M169" s="849">
        <v>8316</v>
      </c>
      <c r="N169" s="832">
        <v>1</v>
      </c>
      <c r="O169" s="832">
        <v>396</v>
      </c>
      <c r="P169" s="849">
        <v>42</v>
      </c>
      <c r="Q169" s="849">
        <v>16674</v>
      </c>
      <c r="R169" s="837">
        <v>2.0050505050505052</v>
      </c>
      <c r="S169" s="850">
        <v>397</v>
      </c>
    </row>
    <row r="170" spans="1:19" ht="14.4" customHeight="1" x14ac:dyDescent="0.3">
      <c r="A170" s="831" t="s">
        <v>3031</v>
      </c>
      <c r="B170" s="832" t="s">
        <v>3032</v>
      </c>
      <c r="C170" s="832" t="s">
        <v>602</v>
      </c>
      <c r="D170" s="832" t="s">
        <v>1274</v>
      </c>
      <c r="E170" s="832" t="s">
        <v>3079</v>
      </c>
      <c r="F170" s="832" t="s">
        <v>3249</v>
      </c>
      <c r="G170" s="832" t="s">
        <v>3250</v>
      </c>
      <c r="H170" s="849"/>
      <c r="I170" s="849"/>
      <c r="J170" s="832"/>
      <c r="K170" s="832"/>
      <c r="L170" s="849"/>
      <c r="M170" s="849"/>
      <c r="N170" s="832"/>
      <c r="O170" s="832"/>
      <c r="P170" s="849">
        <v>2</v>
      </c>
      <c r="Q170" s="849">
        <v>710</v>
      </c>
      <c r="R170" s="837"/>
      <c r="S170" s="850">
        <v>355</v>
      </c>
    </row>
    <row r="171" spans="1:19" ht="14.4" customHeight="1" x14ac:dyDescent="0.3">
      <c r="A171" s="831" t="s">
        <v>3031</v>
      </c>
      <c r="B171" s="832" t="s">
        <v>3032</v>
      </c>
      <c r="C171" s="832" t="s">
        <v>602</v>
      </c>
      <c r="D171" s="832" t="s">
        <v>1274</v>
      </c>
      <c r="E171" s="832" t="s">
        <v>3079</v>
      </c>
      <c r="F171" s="832" t="s">
        <v>3259</v>
      </c>
      <c r="G171" s="832" t="s">
        <v>3260</v>
      </c>
      <c r="H171" s="849"/>
      <c r="I171" s="849"/>
      <c r="J171" s="832"/>
      <c r="K171" s="832"/>
      <c r="L171" s="849"/>
      <c r="M171" s="849"/>
      <c r="N171" s="832"/>
      <c r="O171" s="832"/>
      <c r="P171" s="849">
        <v>7</v>
      </c>
      <c r="Q171" s="849">
        <v>4116</v>
      </c>
      <c r="R171" s="837"/>
      <c r="S171" s="850">
        <v>588</v>
      </c>
    </row>
    <row r="172" spans="1:19" ht="14.4" customHeight="1" x14ac:dyDescent="0.3">
      <c r="A172" s="831" t="s">
        <v>3031</v>
      </c>
      <c r="B172" s="832" t="s">
        <v>3032</v>
      </c>
      <c r="C172" s="832" t="s">
        <v>602</v>
      </c>
      <c r="D172" s="832" t="s">
        <v>1275</v>
      </c>
      <c r="E172" s="832" t="s">
        <v>3033</v>
      </c>
      <c r="F172" s="832" t="s">
        <v>3034</v>
      </c>
      <c r="G172" s="832" t="s">
        <v>648</v>
      </c>
      <c r="H172" s="849">
        <v>0.1</v>
      </c>
      <c r="I172" s="849">
        <v>8.19</v>
      </c>
      <c r="J172" s="832"/>
      <c r="K172" s="832">
        <v>81.899999999999991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3031</v>
      </c>
      <c r="B173" s="832" t="s">
        <v>3032</v>
      </c>
      <c r="C173" s="832" t="s">
        <v>602</v>
      </c>
      <c r="D173" s="832" t="s">
        <v>1275</v>
      </c>
      <c r="E173" s="832" t="s">
        <v>3033</v>
      </c>
      <c r="F173" s="832" t="s">
        <v>3037</v>
      </c>
      <c r="G173" s="832" t="s">
        <v>797</v>
      </c>
      <c r="H173" s="849"/>
      <c r="I173" s="849"/>
      <c r="J173" s="832"/>
      <c r="K173" s="832"/>
      <c r="L173" s="849"/>
      <c r="M173" s="849"/>
      <c r="N173" s="832"/>
      <c r="O173" s="832"/>
      <c r="P173" s="849">
        <v>0.2</v>
      </c>
      <c r="Q173" s="849">
        <v>10.88</v>
      </c>
      <c r="R173" s="837"/>
      <c r="S173" s="850">
        <v>54.4</v>
      </c>
    </row>
    <row r="174" spans="1:19" ht="14.4" customHeight="1" x14ac:dyDescent="0.3">
      <c r="A174" s="831" t="s">
        <v>3031</v>
      </c>
      <c r="B174" s="832" t="s">
        <v>3032</v>
      </c>
      <c r="C174" s="832" t="s">
        <v>602</v>
      </c>
      <c r="D174" s="832" t="s">
        <v>1275</v>
      </c>
      <c r="E174" s="832" t="s">
        <v>3033</v>
      </c>
      <c r="F174" s="832" t="s">
        <v>3038</v>
      </c>
      <c r="G174" s="832" t="s">
        <v>797</v>
      </c>
      <c r="H174" s="849">
        <v>0.2</v>
      </c>
      <c r="I174" s="849">
        <v>21.65</v>
      </c>
      <c r="J174" s="832"/>
      <c r="K174" s="832">
        <v>108.24999999999999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3031</v>
      </c>
      <c r="B175" s="832" t="s">
        <v>3032</v>
      </c>
      <c r="C175" s="832" t="s">
        <v>602</v>
      </c>
      <c r="D175" s="832" t="s">
        <v>1275</v>
      </c>
      <c r="E175" s="832" t="s">
        <v>3033</v>
      </c>
      <c r="F175" s="832" t="s">
        <v>3041</v>
      </c>
      <c r="G175" s="832" t="s">
        <v>679</v>
      </c>
      <c r="H175" s="849">
        <v>0.05</v>
      </c>
      <c r="I175" s="849">
        <v>35.370000000000005</v>
      </c>
      <c r="J175" s="832">
        <v>0.95465587044534428</v>
      </c>
      <c r="K175" s="832">
        <v>707.40000000000009</v>
      </c>
      <c r="L175" s="849">
        <v>0.05</v>
      </c>
      <c r="M175" s="849">
        <v>37.049999999999997</v>
      </c>
      <c r="N175" s="832">
        <v>1</v>
      </c>
      <c r="O175" s="832">
        <v>740.99999999999989</v>
      </c>
      <c r="P175" s="849">
        <v>0.05</v>
      </c>
      <c r="Q175" s="849">
        <v>37.07</v>
      </c>
      <c r="R175" s="837">
        <v>1.000539811066127</v>
      </c>
      <c r="S175" s="850">
        <v>741.4</v>
      </c>
    </row>
    <row r="176" spans="1:19" ht="14.4" customHeight="1" x14ac:dyDescent="0.3">
      <c r="A176" s="831" t="s">
        <v>3031</v>
      </c>
      <c r="B176" s="832" t="s">
        <v>3032</v>
      </c>
      <c r="C176" s="832" t="s">
        <v>602</v>
      </c>
      <c r="D176" s="832" t="s">
        <v>1275</v>
      </c>
      <c r="E176" s="832" t="s">
        <v>3033</v>
      </c>
      <c r="F176" s="832" t="s">
        <v>3044</v>
      </c>
      <c r="G176" s="832" t="s">
        <v>826</v>
      </c>
      <c r="H176" s="849">
        <v>0.1</v>
      </c>
      <c r="I176" s="849">
        <v>6.14</v>
      </c>
      <c r="J176" s="832"/>
      <c r="K176" s="832">
        <v>61.399999999999991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3031</v>
      </c>
      <c r="B177" s="832" t="s">
        <v>3032</v>
      </c>
      <c r="C177" s="832" t="s">
        <v>602</v>
      </c>
      <c r="D177" s="832" t="s">
        <v>1275</v>
      </c>
      <c r="E177" s="832" t="s">
        <v>3033</v>
      </c>
      <c r="F177" s="832" t="s">
        <v>3047</v>
      </c>
      <c r="G177" s="832" t="s">
        <v>826</v>
      </c>
      <c r="H177" s="849"/>
      <c r="I177" s="849"/>
      <c r="J177" s="832"/>
      <c r="K177" s="832"/>
      <c r="L177" s="849">
        <v>0.2</v>
      </c>
      <c r="M177" s="849">
        <v>15.37</v>
      </c>
      <c r="N177" s="832">
        <v>1</v>
      </c>
      <c r="O177" s="832">
        <v>76.849999999999994</v>
      </c>
      <c r="P177" s="849"/>
      <c r="Q177" s="849"/>
      <c r="R177" s="837"/>
      <c r="S177" s="850"/>
    </row>
    <row r="178" spans="1:19" ht="14.4" customHeight="1" x14ac:dyDescent="0.3">
      <c r="A178" s="831" t="s">
        <v>3031</v>
      </c>
      <c r="B178" s="832" t="s">
        <v>3032</v>
      </c>
      <c r="C178" s="832" t="s">
        <v>602</v>
      </c>
      <c r="D178" s="832" t="s">
        <v>1275</v>
      </c>
      <c r="E178" s="832" t="s">
        <v>3033</v>
      </c>
      <c r="F178" s="832" t="s">
        <v>3048</v>
      </c>
      <c r="G178" s="832" t="s">
        <v>3049</v>
      </c>
      <c r="H178" s="849"/>
      <c r="I178" s="849"/>
      <c r="J178" s="832"/>
      <c r="K178" s="832"/>
      <c r="L178" s="849"/>
      <c r="M178" s="849"/>
      <c r="N178" s="832"/>
      <c r="O178" s="832"/>
      <c r="P178" s="849">
        <v>0.2</v>
      </c>
      <c r="Q178" s="849">
        <v>46.36</v>
      </c>
      <c r="R178" s="837"/>
      <c r="S178" s="850">
        <v>231.79999999999998</v>
      </c>
    </row>
    <row r="179" spans="1:19" ht="14.4" customHeight="1" x14ac:dyDescent="0.3">
      <c r="A179" s="831" t="s">
        <v>3031</v>
      </c>
      <c r="B179" s="832" t="s">
        <v>3032</v>
      </c>
      <c r="C179" s="832" t="s">
        <v>602</v>
      </c>
      <c r="D179" s="832" t="s">
        <v>1275</v>
      </c>
      <c r="E179" s="832" t="s">
        <v>3033</v>
      </c>
      <c r="F179" s="832" t="s">
        <v>3050</v>
      </c>
      <c r="G179" s="832" t="s">
        <v>3051</v>
      </c>
      <c r="H179" s="849">
        <v>0.60000000000000009</v>
      </c>
      <c r="I179" s="849">
        <v>163.02000000000001</v>
      </c>
      <c r="J179" s="832">
        <v>3</v>
      </c>
      <c r="K179" s="832">
        <v>271.7</v>
      </c>
      <c r="L179" s="849">
        <v>0.2</v>
      </c>
      <c r="M179" s="849">
        <v>54.34</v>
      </c>
      <c r="N179" s="832">
        <v>1</v>
      </c>
      <c r="O179" s="832">
        <v>271.7</v>
      </c>
      <c r="P179" s="849">
        <v>0.2</v>
      </c>
      <c r="Q179" s="849">
        <v>36.32</v>
      </c>
      <c r="R179" s="837">
        <v>0.66838424733161572</v>
      </c>
      <c r="S179" s="850">
        <v>181.6</v>
      </c>
    </row>
    <row r="180" spans="1:19" ht="14.4" customHeight="1" x14ac:dyDescent="0.3">
      <c r="A180" s="831" t="s">
        <v>3031</v>
      </c>
      <c r="B180" s="832" t="s">
        <v>3032</v>
      </c>
      <c r="C180" s="832" t="s">
        <v>602</v>
      </c>
      <c r="D180" s="832" t="s">
        <v>1275</v>
      </c>
      <c r="E180" s="832" t="s">
        <v>3033</v>
      </c>
      <c r="F180" s="832" t="s">
        <v>3054</v>
      </c>
      <c r="G180" s="832" t="s">
        <v>3053</v>
      </c>
      <c r="H180" s="849">
        <v>4</v>
      </c>
      <c r="I180" s="849">
        <v>134.12</v>
      </c>
      <c r="J180" s="832"/>
      <c r="K180" s="832">
        <v>33.53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3031</v>
      </c>
      <c r="B181" s="832" t="s">
        <v>3032</v>
      </c>
      <c r="C181" s="832" t="s">
        <v>602</v>
      </c>
      <c r="D181" s="832" t="s">
        <v>1275</v>
      </c>
      <c r="E181" s="832" t="s">
        <v>3033</v>
      </c>
      <c r="F181" s="832" t="s">
        <v>3055</v>
      </c>
      <c r="G181" s="832" t="s">
        <v>679</v>
      </c>
      <c r="H181" s="849">
        <v>5.3000000000000007</v>
      </c>
      <c r="I181" s="849">
        <v>374.85999999999996</v>
      </c>
      <c r="J181" s="832">
        <v>4.8924562777342722</v>
      </c>
      <c r="K181" s="832">
        <v>70.728301886792437</v>
      </c>
      <c r="L181" s="849">
        <v>0.89999999999999991</v>
      </c>
      <c r="M181" s="849">
        <v>76.62</v>
      </c>
      <c r="N181" s="832">
        <v>1</v>
      </c>
      <c r="O181" s="832">
        <v>85.13333333333334</v>
      </c>
      <c r="P181" s="849">
        <v>2.2000000000000002</v>
      </c>
      <c r="Q181" s="849">
        <v>132.39999999999998</v>
      </c>
      <c r="R181" s="837">
        <v>1.7280083529104668</v>
      </c>
      <c r="S181" s="850">
        <v>60.181818181818166</v>
      </c>
    </row>
    <row r="182" spans="1:19" ht="14.4" customHeight="1" x14ac:dyDescent="0.3">
      <c r="A182" s="831" t="s">
        <v>3031</v>
      </c>
      <c r="B182" s="832" t="s">
        <v>3032</v>
      </c>
      <c r="C182" s="832" t="s">
        <v>602</v>
      </c>
      <c r="D182" s="832" t="s">
        <v>1275</v>
      </c>
      <c r="E182" s="832" t="s">
        <v>3033</v>
      </c>
      <c r="F182" s="832" t="s">
        <v>3064</v>
      </c>
      <c r="G182" s="832" t="s">
        <v>3063</v>
      </c>
      <c r="H182" s="849">
        <v>2</v>
      </c>
      <c r="I182" s="849">
        <v>4.88</v>
      </c>
      <c r="J182" s="832"/>
      <c r="K182" s="832">
        <v>2.44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3031</v>
      </c>
      <c r="B183" s="832" t="s">
        <v>3032</v>
      </c>
      <c r="C183" s="832" t="s">
        <v>602</v>
      </c>
      <c r="D183" s="832" t="s">
        <v>1275</v>
      </c>
      <c r="E183" s="832" t="s">
        <v>3033</v>
      </c>
      <c r="F183" s="832" t="s">
        <v>3065</v>
      </c>
      <c r="G183" s="832" t="s">
        <v>3063</v>
      </c>
      <c r="H183" s="849">
        <v>1</v>
      </c>
      <c r="I183" s="849">
        <v>6.09</v>
      </c>
      <c r="J183" s="832">
        <v>1</v>
      </c>
      <c r="K183" s="832">
        <v>6.09</v>
      </c>
      <c r="L183" s="849">
        <v>1</v>
      </c>
      <c r="M183" s="849">
        <v>6.09</v>
      </c>
      <c r="N183" s="832">
        <v>1</v>
      </c>
      <c r="O183" s="832">
        <v>6.09</v>
      </c>
      <c r="P183" s="849"/>
      <c r="Q183" s="849"/>
      <c r="R183" s="837"/>
      <c r="S183" s="850"/>
    </row>
    <row r="184" spans="1:19" ht="14.4" customHeight="1" x14ac:dyDescent="0.3">
      <c r="A184" s="831" t="s">
        <v>3031</v>
      </c>
      <c r="B184" s="832" t="s">
        <v>3032</v>
      </c>
      <c r="C184" s="832" t="s">
        <v>602</v>
      </c>
      <c r="D184" s="832" t="s">
        <v>1275</v>
      </c>
      <c r="E184" s="832" t="s">
        <v>3033</v>
      </c>
      <c r="F184" s="832" t="s">
        <v>3067</v>
      </c>
      <c r="G184" s="832" t="s">
        <v>862</v>
      </c>
      <c r="H184" s="849"/>
      <c r="I184" s="849"/>
      <c r="J184" s="832"/>
      <c r="K184" s="832"/>
      <c r="L184" s="849">
        <v>1</v>
      </c>
      <c r="M184" s="849">
        <v>171.69</v>
      </c>
      <c r="N184" s="832">
        <v>1</v>
      </c>
      <c r="O184" s="832">
        <v>171.69</v>
      </c>
      <c r="P184" s="849"/>
      <c r="Q184" s="849"/>
      <c r="R184" s="837"/>
      <c r="S184" s="850"/>
    </row>
    <row r="185" spans="1:19" ht="14.4" customHeight="1" x14ac:dyDescent="0.3">
      <c r="A185" s="831" t="s">
        <v>3031</v>
      </c>
      <c r="B185" s="832" t="s">
        <v>3032</v>
      </c>
      <c r="C185" s="832" t="s">
        <v>602</v>
      </c>
      <c r="D185" s="832" t="s">
        <v>1275</v>
      </c>
      <c r="E185" s="832" t="s">
        <v>3033</v>
      </c>
      <c r="F185" s="832" t="s">
        <v>3068</v>
      </c>
      <c r="G185" s="832" t="s">
        <v>3049</v>
      </c>
      <c r="H185" s="849"/>
      <c r="I185" s="849"/>
      <c r="J185" s="832"/>
      <c r="K185" s="832"/>
      <c r="L185" s="849"/>
      <c r="M185" s="849"/>
      <c r="N185" s="832"/>
      <c r="O185" s="832"/>
      <c r="P185" s="849">
        <v>0.1</v>
      </c>
      <c r="Q185" s="849">
        <v>14.37</v>
      </c>
      <c r="R185" s="837"/>
      <c r="S185" s="850">
        <v>143.69999999999999</v>
      </c>
    </row>
    <row r="186" spans="1:19" ht="14.4" customHeight="1" x14ac:dyDescent="0.3">
      <c r="A186" s="831" t="s">
        <v>3031</v>
      </c>
      <c r="B186" s="832" t="s">
        <v>3032</v>
      </c>
      <c r="C186" s="832" t="s">
        <v>602</v>
      </c>
      <c r="D186" s="832" t="s">
        <v>1275</v>
      </c>
      <c r="E186" s="832" t="s">
        <v>3033</v>
      </c>
      <c r="F186" s="832" t="s">
        <v>3072</v>
      </c>
      <c r="G186" s="832" t="s">
        <v>3073</v>
      </c>
      <c r="H186" s="849"/>
      <c r="I186" s="849"/>
      <c r="J186" s="832"/>
      <c r="K186" s="832"/>
      <c r="L186" s="849">
        <v>0.1</v>
      </c>
      <c r="M186" s="849">
        <v>6.23</v>
      </c>
      <c r="N186" s="832">
        <v>1</v>
      </c>
      <c r="O186" s="832">
        <v>62.300000000000004</v>
      </c>
      <c r="P186" s="849"/>
      <c r="Q186" s="849"/>
      <c r="R186" s="837"/>
      <c r="S186" s="850"/>
    </row>
    <row r="187" spans="1:19" ht="14.4" customHeight="1" x14ac:dyDescent="0.3">
      <c r="A187" s="831" t="s">
        <v>3031</v>
      </c>
      <c r="B187" s="832" t="s">
        <v>3032</v>
      </c>
      <c r="C187" s="832" t="s">
        <v>602</v>
      </c>
      <c r="D187" s="832" t="s">
        <v>1275</v>
      </c>
      <c r="E187" s="832" t="s">
        <v>3079</v>
      </c>
      <c r="F187" s="832" t="s">
        <v>3080</v>
      </c>
      <c r="G187" s="832" t="s">
        <v>3081</v>
      </c>
      <c r="H187" s="849">
        <v>1</v>
      </c>
      <c r="I187" s="849">
        <v>347</v>
      </c>
      <c r="J187" s="832"/>
      <c r="K187" s="832">
        <v>347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3031</v>
      </c>
      <c r="B188" s="832" t="s">
        <v>3032</v>
      </c>
      <c r="C188" s="832" t="s">
        <v>602</v>
      </c>
      <c r="D188" s="832" t="s">
        <v>1275</v>
      </c>
      <c r="E188" s="832" t="s">
        <v>3079</v>
      </c>
      <c r="F188" s="832" t="s">
        <v>3082</v>
      </c>
      <c r="G188" s="832" t="s">
        <v>3083</v>
      </c>
      <c r="H188" s="849">
        <v>2</v>
      </c>
      <c r="I188" s="849">
        <v>600</v>
      </c>
      <c r="J188" s="832"/>
      <c r="K188" s="832">
        <v>300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3031</v>
      </c>
      <c r="B189" s="832" t="s">
        <v>3032</v>
      </c>
      <c r="C189" s="832" t="s">
        <v>602</v>
      </c>
      <c r="D189" s="832" t="s">
        <v>1275</v>
      </c>
      <c r="E189" s="832" t="s">
        <v>3079</v>
      </c>
      <c r="F189" s="832" t="s">
        <v>3090</v>
      </c>
      <c r="G189" s="832" t="s">
        <v>3091</v>
      </c>
      <c r="H189" s="849">
        <v>11</v>
      </c>
      <c r="I189" s="849">
        <v>407</v>
      </c>
      <c r="J189" s="832">
        <v>0.44</v>
      </c>
      <c r="K189" s="832">
        <v>37</v>
      </c>
      <c r="L189" s="849">
        <v>25</v>
      </c>
      <c r="M189" s="849">
        <v>925</v>
      </c>
      <c r="N189" s="832">
        <v>1</v>
      </c>
      <c r="O189" s="832">
        <v>37</v>
      </c>
      <c r="P189" s="849">
        <v>37</v>
      </c>
      <c r="Q189" s="849">
        <v>1406</v>
      </c>
      <c r="R189" s="837">
        <v>1.52</v>
      </c>
      <c r="S189" s="850">
        <v>38</v>
      </c>
    </row>
    <row r="190" spans="1:19" ht="14.4" customHeight="1" x14ac:dyDescent="0.3">
      <c r="A190" s="831" t="s">
        <v>3031</v>
      </c>
      <c r="B190" s="832" t="s">
        <v>3032</v>
      </c>
      <c r="C190" s="832" t="s">
        <v>602</v>
      </c>
      <c r="D190" s="832" t="s">
        <v>1275</v>
      </c>
      <c r="E190" s="832" t="s">
        <v>3079</v>
      </c>
      <c r="F190" s="832" t="s">
        <v>3094</v>
      </c>
      <c r="G190" s="832" t="s">
        <v>3095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5</v>
      </c>
      <c r="R190" s="837"/>
      <c r="S190" s="850">
        <v>5</v>
      </c>
    </row>
    <row r="191" spans="1:19" ht="14.4" customHeight="1" x14ac:dyDescent="0.3">
      <c r="A191" s="831" t="s">
        <v>3031</v>
      </c>
      <c r="B191" s="832" t="s">
        <v>3032</v>
      </c>
      <c r="C191" s="832" t="s">
        <v>602</v>
      </c>
      <c r="D191" s="832" t="s">
        <v>1275</v>
      </c>
      <c r="E191" s="832" t="s">
        <v>3079</v>
      </c>
      <c r="F191" s="832" t="s">
        <v>3096</v>
      </c>
      <c r="G191" s="832" t="s">
        <v>3097</v>
      </c>
      <c r="H191" s="849">
        <v>15</v>
      </c>
      <c r="I191" s="849">
        <v>1290</v>
      </c>
      <c r="J191" s="832">
        <v>3.7068965517241379</v>
      </c>
      <c r="K191" s="832">
        <v>86</v>
      </c>
      <c r="L191" s="849">
        <v>4</v>
      </c>
      <c r="M191" s="849">
        <v>348</v>
      </c>
      <c r="N191" s="832">
        <v>1</v>
      </c>
      <c r="O191" s="832">
        <v>87</v>
      </c>
      <c r="P191" s="849">
        <v>1</v>
      </c>
      <c r="Q191" s="849">
        <v>87</v>
      </c>
      <c r="R191" s="837">
        <v>0.25</v>
      </c>
      <c r="S191" s="850">
        <v>87</v>
      </c>
    </row>
    <row r="192" spans="1:19" ht="14.4" customHeight="1" x14ac:dyDescent="0.3">
      <c r="A192" s="831" t="s">
        <v>3031</v>
      </c>
      <c r="B192" s="832" t="s">
        <v>3032</v>
      </c>
      <c r="C192" s="832" t="s">
        <v>602</v>
      </c>
      <c r="D192" s="832" t="s">
        <v>1275</v>
      </c>
      <c r="E192" s="832" t="s">
        <v>3079</v>
      </c>
      <c r="F192" s="832" t="s">
        <v>3099</v>
      </c>
      <c r="G192" s="832" t="s">
        <v>3100</v>
      </c>
      <c r="H192" s="849">
        <v>2</v>
      </c>
      <c r="I192" s="849">
        <v>1358</v>
      </c>
      <c r="J192" s="832"/>
      <c r="K192" s="832">
        <v>679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3031</v>
      </c>
      <c r="B193" s="832" t="s">
        <v>3032</v>
      </c>
      <c r="C193" s="832" t="s">
        <v>602</v>
      </c>
      <c r="D193" s="832" t="s">
        <v>1275</v>
      </c>
      <c r="E193" s="832" t="s">
        <v>3079</v>
      </c>
      <c r="F193" s="832" t="s">
        <v>3103</v>
      </c>
      <c r="G193" s="832" t="s">
        <v>3104</v>
      </c>
      <c r="H193" s="849">
        <v>689</v>
      </c>
      <c r="I193" s="849">
        <v>172939</v>
      </c>
      <c r="J193" s="832">
        <v>1.1176968615893697</v>
      </c>
      <c r="K193" s="832">
        <v>251</v>
      </c>
      <c r="L193" s="849">
        <v>614</v>
      </c>
      <c r="M193" s="849">
        <v>154728</v>
      </c>
      <c r="N193" s="832">
        <v>1</v>
      </c>
      <c r="O193" s="832">
        <v>252</v>
      </c>
      <c r="P193" s="849">
        <v>812</v>
      </c>
      <c r="Q193" s="849">
        <v>206248</v>
      </c>
      <c r="R193" s="837">
        <v>1.3329714078899746</v>
      </c>
      <c r="S193" s="850">
        <v>254</v>
      </c>
    </row>
    <row r="194" spans="1:19" ht="14.4" customHeight="1" x14ac:dyDescent="0.3">
      <c r="A194" s="831" t="s">
        <v>3031</v>
      </c>
      <c r="B194" s="832" t="s">
        <v>3032</v>
      </c>
      <c r="C194" s="832" t="s">
        <v>602</v>
      </c>
      <c r="D194" s="832" t="s">
        <v>1275</v>
      </c>
      <c r="E194" s="832" t="s">
        <v>3079</v>
      </c>
      <c r="F194" s="832" t="s">
        <v>3105</v>
      </c>
      <c r="G194" s="832" t="s">
        <v>3106</v>
      </c>
      <c r="H194" s="849">
        <v>1</v>
      </c>
      <c r="I194" s="849">
        <v>126</v>
      </c>
      <c r="J194" s="832">
        <v>0.49606299212598426</v>
      </c>
      <c r="K194" s="832">
        <v>126</v>
      </c>
      <c r="L194" s="849">
        <v>2</v>
      </c>
      <c r="M194" s="849">
        <v>254</v>
      </c>
      <c r="N194" s="832">
        <v>1</v>
      </c>
      <c r="O194" s="832">
        <v>127</v>
      </c>
      <c r="P194" s="849">
        <v>9</v>
      </c>
      <c r="Q194" s="849">
        <v>1134</v>
      </c>
      <c r="R194" s="837">
        <v>4.4645669291338583</v>
      </c>
      <c r="S194" s="850">
        <v>126</v>
      </c>
    </row>
    <row r="195" spans="1:19" ht="14.4" customHeight="1" x14ac:dyDescent="0.3">
      <c r="A195" s="831" t="s">
        <v>3031</v>
      </c>
      <c r="B195" s="832" t="s">
        <v>3032</v>
      </c>
      <c r="C195" s="832" t="s">
        <v>602</v>
      </c>
      <c r="D195" s="832" t="s">
        <v>1275</v>
      </c>
      <c r="E195" s="832" t="s">
        <v>3079</v>
      </c>
      <c r="F195" s="832" t="s">
        <v>3107</v>
      </c>
      <c r="G195" s="832" t="s">
        <v>3108</v>
      </c>
      <c r="H195" s="849">
        <v>49</v>
      </c>
      <c r="I195" s="849">
        <v>4459</v>
      </c>
      <c r="J195" s="832">
        <v>0.43664316490403449</v>
      </c>
      <c r="K195" s="832">
        <v>91</v>
      </c>
      <c r="L195" s="849">
        <v>111</v>
      </c>
      <c r="M195" s="849">
        <v>10212</v>
      </c>
      <c r="N195" s="832">
        <v>1</v>
      </c>
      <c r="O195" s="832">
        <v>92</v>
      </c>
      <c r="P195" s="849">
        <v>133</v>
      </c>
      <c r="Q195" s="849">
        <v>12369</v>
      </c>
      <c r="R195" s="837">
        <v>1.2112220916568743</v>
      </c>
      <c r="S195" s="850">
        <v>93</v>
      </c>
    </row>
    <row r="196" spans="1:19" ht="14.4" customHeight="1" x14ac:dyDescent="0.3">
      <c r="A196" s="831" t="s">
        <v>3031</v>
      </c>
      <c r="B196" s="832" t="s">
        <v>3032</v>
      </c>
      <c r="C196" s="832" t="s">
        <v>602</v>
      </c>
      <c r="D196" s="832" t="s">
        <v>1275</v>
      </c>
      <c r="E196" s="832" t="s">
        <v>3079</v>
      </c>
      <c r="F196" s="832" t="s">
        <v>3109</v>
      </c>
      <c r="G196" s="832" t="s">
        <v>3110</v>
      </c>
      <c r="H196" s="849"/>
      <c r="I196" s="849"/>
      <c r="J196" s="832"/>
      <c r="K196" s="832"/>
      <c r="L196" s="849">
        <v>4</v>
      </c>
      <c r="M196" s="849">
        <v>840</v>
      </c>
      <c r="N196" s="832">
        <v>1</v>
      </c>
      <c r="O196" s="832">
        <v>210</v>
      </c>
      <c r="P196" s="849">
        <v>2</v>
      </c>
      <c r="Q196" s="849">
        <v>428</v>
      </c>
      <c r="R196" s="837">
        <v>0.50952380952380949</v>
      </c>
      <c r="S196" s="850">
        <v>214</v>
      </c>
    </row>
    <row r="197" spans="1:19" ht="14.4" customHeight="1" x14ac:dyDescent="0.3">
      <c r="A197" s="831" t="s">
        <v>3031</v>
      </c>
      <c r="B197" s="832" t="s">
        <v>3032</v>
      </c>
      <c r="C197" s="832" t="s">
        <v>602</v>
      </c>
      <c r="D197" s="832" t="s">
        <v>1275</v>
      </c>
      <c r="E197" s="832" t="s">
        <v>3079</v>
      </c>
      <c r="F197" s="832" t="s">
        <v>3115</v>
      </c>
      <c r="G197" s="832" t="s">
        <v>3116</v>
      </c>
      <c r="H197" s="849">
        <v>441</v>
      </c>
      <c r="I197" s="849">
        <v>26019</v>
      </c>
      <c r="J197" s="832">
        <v>1.2425501432664756</v>
      </c>
      <c r="K197" s="832">
        <v>59</v>
      </c>
      <c r="L197" s="849">
        <v>349</v>
      </c>
      <c r="M197" s="849">
        <v>20940</v>
      </c>
      <c r="N197" s="832">
        <v>1</v>
      </c>
      <c r="O197" s="832">
        <v>60</v>
      </c>
      <c r="P197" s="849">
        <v>413</v>
      </c>
      <c r="Q197" s="849">
        <v>24780</v>
      </c>
      <c r="R197" s="837">
        <v>1.183381088825215</v>
      </c>
      <c r="S197" s="850">
        <v>60</v>
      </c>
    </row>
    <row r="198" spans="1:19" ht="14.4" customHeight="1" x14ac:dyDescent="0.3">
      <c r="A198" s="831" t="s">
        <v>3031</v>
      </c>
      <c r="B198" s="832" t="s">
        <v>3032</v>
      </c>
      <c r="C198" s="832" t="s">
        <v>602</v>
      </c>
      <c r="D198" s="832" t="s">
        <v>1275</v>
      </c>
      <c r="E198" s="832" t="s">
        <v>3079</v>
      </c>
      <c r="F198" s="832" t="s">
        <v>3117</v>
      </c>
      <c r="G198" s="832" t="s">
        <v>3118</v>
      </c>
      <c r="H198" s="849">
        <v>1</v>
      </c>
      <c r="I198" s="849">
        <v>253</v>
      </c>
      <c r="J198" s="832"/>
      <c r="K198" s="832">
        <v>253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3031</v>
      </c>
      <c r="B199" s="832" t="s">
        <v>3032</v>
      </c>
      <c r="C199" s="832" t="s">
        <v>602</v>
      </c>
      <c r="D199" s="832" t="s">
        <v>1275</v>
      </c>
      <c r="E199" s="832" t="s">
        <v>3079</v>
      </c>
      <c r="F199" s="832" t="s">
        <v>3123</v>
      </c>
      <c r="G199" s="832" t="s">
        <v>3124</v>
      </c>
      <c r="H199" s="849">
        <v>148</v>
      </c>
      <c r="I199" s="849">
        <v>56980</v>
      </c>
      <c r="J199" s="832">
        <v>2.2032325419534451</v>
      </c>
      <c r="K199" s="832">
        <v>385</v>
      </c>
      <c r="L199" s="849">
        <v>67</v>
      </c>
      <c r="M199" s="849">
        <v>25862</v>
      </c>
      <c r="N199" s="832">
        <v>1</v>
      </c>
      <c r="O199" s="832">
        <v>386</v>
      </c>
      <c r="P199" s="849">
        <v>103</v>
      </c>
      <c r="Q199" s="849">
        <v>39861</v>
      </c>
      <c r="R199" s="837">
        <v>1.5412961101229603</v>
      </c>
      <c r="S199" s="850">
        <v>387</v>
      </c>
    </row>
    <row r="200" spans="1:19" ht="14.4" customHeight="1" x14ac:dyDescent="0.3">
      <c r="A200" s="831" t="s">
        <v>3031</v>
      </c>
      <c r="B200" s="832" t="s">
        <v>3032</v>
      </c>
      <c r="C200" s="832" t="s">
        <v>602</v>
      </c>
      <c r="D200" s="832" t="s">
        <v>1275</v>
      </c>
      <c r="E200" s="832" t="s">
        <v>3079</v>
      </c>
      <c r="F200" s="832" t="s">
        <v>3125</v>
      </c>
      <c r="G200" s="832" t="s">
        <v>3126</v>
      </c>
      <c r="H200" s="849">
        <v>208</v>
      </c>
      <c r="I200" s="849">
        <v>81120</v>
      </c>
      <c r="J200" s="832">
        <v>3.0965377715005533</v>
      </c>
      <c r="K200" s="832">
        <v>390</v>
      </c>
      <c r="L200" s="849">
        <v>67</v>
      </c>
      <c r="M200" s="849">
        <v>26197</v>
      </c>
      <c r="N200" s="832">
        <v>1</v>
      </c>
      <c r="O200" s="832">
        <v>391</v>
      </c>
      <c r="P200" s="849">
        <v>70</v>
      </c>
      <c r="Q200" s="849">
        <v>27440</v>
      </c>
      <c r="R200" s="837">
        <v>1.0474481810894378</v>
      </c>
      <c r="S200" s="850">
        <v>392</v>
      </c>
    </row>
    <row r="201" spans="1:19" ht="14.4" customHeight="1" x14ac:dyDescent="0.3">
      <c r="A201" s="831" t="s">
        <v>3031</v>
      </c>
      <c r="B201" s="832" t="s">
        <v>3032</v>
      </c>
      <c r="C201" s="832" t="s">
        <v>602</v>
      </c>
      <c r="D201" s="832" t="s">
        <v>1275</v>
      </c>
      <c r="E201" s="832" t="s">
        <v>3079</v>
      </c>
      <c r="F201" s="832" t="s">
        <v>3127</v>
      </c>
      <c r="G201" s="832" t="s">
        <v>3128</v>
      </c>
      <c r="H201" s="849">
        <v>3</v>
      </c>
      <c r="I201" s="849">
        <v>189</v>
      </c>
      <c r="J201" s="832">
        <v>0.33333333333333331</v>
      </c>
      <c r="K201" s="832">
        <v>63</v>
      </c>
      <c r="L201" s="849">
        <v>9</v>
      </c>
      <c r="M201" s="849">
        <v>567</v>
      </c>
      <c r="N201" s="832">
        <v>1</v>
      </c>
      <c r="O201" s="832">
        <v>63</v>
      </c>
      <c r="P201" s="849">
        <v>13</v>
      </c>
      <c r="Q201" s="849">
        <v>832</v>
      </c>
      <c r="R201" s="837">
        <v>1.4673721340388006</v>
      </c>
      <c r="S201" s="850">
        <v>64</v>
      </c>
    </row>
    <row r="202" spans="1:19" ht="14.4" customHeight="1" x14ac:dyDescent="0.3">
      <c r="A202" s="831" t="s">
        <v>3031</v>
      </c>
      <c r="B202" s="832" t="s">
        <v>3032</v>
      </c>
      <c r="C202" s="832" t="s">
        <v>602</v>
      </c>
      <c r="D202" s="832" t="s">
        <v>1275</v>
      </c>
      <c r="E202" s="832" t="s">
        <v>3079</v>
      </c>
      <c r="F202" s="832" t="s">
        <v>3129</v>
      </c>
      <c r="G202" s="832" t="s">
        <v>3130</v>
      </c>
      <c r="H202" s="849">
        <v>1</v>
      </c>
      <c r="I202" s="849">
        <v>247</v>
      </c>
      <c r="J202" s="832"/>
      <c r="K202" s="832">
        <v>247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3031</v>
      </c>
      <c r="B203" s="832" t="s">
        <v>3032</v>
      </c>
      <c r="C203" s="832" t="s">
        <v>602</v>
      </c>
      <c r="D203" s="832" t="s">
        <v>1275</v>
      </c>
      <c r="E203" s="832" t="s">
        <v>3079</v>
      </c>
      <c r="F203" s="832" t="s">
        <v>3131</v>
      </c>
      <c r="G203" s="832" t="s">
        <v>3132</v>
      </c>
      <c r="H203" s="849">
        <v>47</v>
      </c>
      <c r="I203" s="849">
        <v>7191</v>
      </c>
      <c r="J203" s="832">
        <v>1.8677922077922078</v>
      </c>
      <c r="K203" s="832">
        <v>153</v>
      </c>
      <c r="L203" s="849">
        <v>25</v>
      </c>
      <c r="M203" s="849">
        <v>3850</v>
      </c>
      <c r="N203" s="832">
        <v>1</v>
      </c>
      <c r="O203" s="832">
        <v>154</v>
      </c>
      <c r="P203" s="849">
        <v>35</v>
      </c>
      <c r="Q203" s="849">
        <v>5390</v>
      </c>
      <c r="R203" s="837">
        <v>1.4</v>
      </c>
      <c r="S203" s="850">
        <v>154</v>
      </c>
    </row>
    <row r="204" spans="1:19" ht="14.4" customHeight="1" x14ac:dyDescent="0.3">
      <c r="A204" s="831" t="s">
        <v>3031</v>
      </c>
      <c r="B204" s="832" t="s">
        <v>3032</v>
      </c>
      <c r="C204" s="832" t="s">
        <v>602</v>
      </c>
      <c r="D204" s="832" t="s">
        <v>1275</v>
      </c>
      <c r="E204" s="832" t="s">
        <v>3079</v>
      </c>
      <c r="F204" s="832" t="s">
        <v>3135</v>
      </c>
      <c r="G204" s="832" t="s">
        <v>3136</v>
      </c>
      <c r="H204" s="849">
        <v>9</v>
      </c>
      <c r="I204" s="849">
        <v>1242</v>
      </c>
      <c r="J204" s="832">
        <v>0.9928057553956835</v>
      </c>
      <c r="K204" s="832">
        <v>138</v>
      </c>
      <c r="L204" s="849">
        <v>9</v>
      </c>
      <c r="M204" s="849">
        <v>1251</v>
      </c>
      <c r="N204" s="832">
        <v>1</v>
      </c>
      <c r="O204" s="832">
        <v>139</v>
      </c>
      <c r="P204" s="849">
        <v>9</v>
      </c>
      <c r="Q204" s="849">
        <v>1251</v>
      </c>
      <c r="R204" s="837">
        <v>1</v>
      </c>
      <c r="S204" s="850">
        <v>139</v>
      </c>
    </row>
    <row r="205" spans="1:19" ht="14.4" customHeight="1" x14ac:dyDescent="0.3">
      <c r="A205" s="831" t="s">
        <v>3031</v>
      </c>
      <c r="B205" s="832" t="s">
        <v>3032</v>
      </c>
      <c r="C205" s="832" t="s">
        <v>602</v>
      </c>
      <c r="D205" s="832" t="s">
        <v>1275</v>
      </c>
      <c r="E205" s="832" t="s">
        <v>3079</v>
      </c>
      <c r="F205" s="832" t="s">
        <v>3137</v>
      </c>
      <c r="G205" s="832" t="s">
        <v>3138</v>
      </c>
      <c r="H205" s="849">
        <v>1</v>
      </c>
      <c r="I205" s="849">
        <v>418</v>
      </c>
      <c r="J205" s="832">
        <v>0.99761336515513122</v>
      </c>
      <c r="K205" s="832">
        <v>418</v>
      </c>
      <c r="L205" s="849">
        <v>1</v>
      </c>
      <c r="M205" s="849">
        <v>419</v>
      </c>
      <c r="N205" s="832">
        <v>1</v>
      </c>
      <c r="O205" s="832">
        <v>419</v>
      </c>
      <c r="P205" s="849">
        <v>3</v>
      </c>
      <c r="Q205" s="849">
        <v>1266</v>
      </c>
      <c r="R205" s="837">
        <v>3.0214797136038185</v>
      </c>
      <c r="S205" s="850">
        <v>422</v>
      </c>
    </row>
    <row r="206" spans="1:19" ht="14.4" customHeight="1" x14ac:dyDescent="0.3">
      <c r="A206" s="831" t="s">
        <v>3031</v>
      </c>
      <c r="B206" s="832" t="s">
        <v>3032</v>
      </c>
      <c r="C206" s="832" t="s">
        <v>602</v>
      </c>
      <c r="D206" s="832" t="s">
        <v>1275</v>
      </c>
      <c r="E206" s="832" t="s">
        <v>3079</v>
      </c>
      <c r="F206" s="832" t="s">
        <v>3139</v>
      </c>
      <c r="G206" s="832" t="s">
        <v>3140</v>
      </c>
      <c r="H206" s="849"/>
      <c r="I206" s="849"/>
      <c r="J206" s="832"/>
      <c r="K206" s="832"/>
      <c r="L206" s="849"/>
      <c r="M206" s="849"/>
      <c r="N206" s="832"/>
      <c r="O206" s="832"/>
      <c r="P206" s="849">
        <v>2</v>
      </c>
      <c r="Q206" s="849">
        <v>194</v>
      </c>
      <c r="R206" s="837"/>
      <c r="S206" s="850">
        <v>97</v>
      </c>
    </row>
    <row r="207" spans="1:19" ht="14.4" customHeight="1" x14ac:dyDescent="0.3">
      <c r="A207" s="831" t="s">
        <v>3031</v>
      </c>
      <c r="B207" s="832" t="s">
        <v>3032</v>
      </c>
      <c r="C207" s="832" t="s">
        <v>602</v>
      </c>
      <c r="D207" s="832" t="s">
        <v>1275</v>
      </c>
      <c r="E207" s="832" t="s">
        <v>3079</v>
      </c>
      <c r="F207" s="832" t="s">
        <v>3147</v>
      </c>
      <c r="G207" s="832" t="s">
        <v>3148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164</v>
      </c>
      <c r="R207" s="837"/>
      <c r="S207" s="850">
        <v>164</v>
      </c>
    </row>
    <row r="208" spans="1:19" ht="14.4" customHeight="1" x14ac:dyDescent="0.3">
      <c r="A208" s="831" t="s">
        <v>3031</v>
      </c>
      <c r="B208" s="832" t="s">
        <v>3032</v>
      </c>
      <c r="C208" s="832" t="s">
        <v>602</v>
      </c>
      <c r="D208" s="832" t="s">
        <v>1275</v>
      </c>
      <c r="E208" s="832" t="s">
        <v>3079</v>
      </c>
      <c r="F208" s="832" t="s">
        <v>3149</v>
      </c>
      <c r="G208" s="832" t="s">
        <v>3150</v>
      </c>
      <c r="H208" s="849">
        <v>2</v>
      </c>
      <c r="I208" s="849">
        <v>612</v>
      </c>
      <c r="J208" s="832">
        <v>1.993485342019544</v>
      </c>
      <c r="K208" s="832">
        <v>306</v>
      </c>
      <c r="L208" s="849">
        <v>1</v>
      </c>
      <c r="M208" s="849">
        <v>307</v>
      </c>
      <c r="N208" s="832">
        <v>1</v>
      </c>
      <c r="O208" s="832">
        <v>307</v>
      </c>
      <c r="P208" s="849">
        <v>1</v>
      </c>
      <c r="Q208" s="849">
        <v>308</v>
      </c>
      <c r="R208" s="837">
        <v>1.003257328990228</v>
      </c>
      <c r="S208" s="850">
        <v>308</v>
      </c>
    </row>
    <row r="209" spans="1:19" ht="14.4" customHeight="1" x14ac:dyDescent="0.3">
      <c r="A209" s="831" t="s">
        <v>3031</v>
      </c>
      <c r="B209" s="832" t="s">
        <v>3032</v>
      </c>
      <c r="C209" s="832" t="s">
        <v>602</v>
      </c>
      <c r="D209" s="832" t="s">
        <v>1275</v>
      </c>
      <c r="E209" s="832" t="s">
        <v>3079</v>
      </c>
      <c r="F209" s="832" t="s">
        <v>3157</v>
      </c>
      <c r="G209" s="832" t="s">
        <v>3158</v>
      </c>
      <c r="H209" s="849">
        <v>6</v>
      </c>
      <c r="I209" s="849">
        <v>348</v>
      </c>
      <c r="J209" s="832">
        <v>1.4745762711864407</v>
      </c>
      <c r="K209" s="832">
        <v>58</v>
      </c>
      <c r="L209" s="849">
        <v>4</v>
      </c>
      <c r="M209" s="849">
        <v>236</v>
      </c>
      <c r="N209" s="832">
        <v>1</v>
      </c>
      <c r="O209" s="832">
        <v>59</v>
      </c>
      <c r="P209" s="849">
        <v>5</v>
      </c>
      <c r="Q209" s="849">
        <v>295</v>
      </c>
      <c r="R209" s="837">
        <v>1.25</v>
      </c>
      <c r="S209" s="850">
        <v>59</v>
      </c>
    </row>
    <row r="210" spans="1:19" ht="14.4" customHeight="1" x14ac:dyDescent="0.3">
      <c r="A210" s="831" t="s">
        <v>3031</v>
      </c>
      <c r="B210" s="832" t="s">
        <v>3032</v>
      </c>
      <c r="C210" s="832" t="s">
        <v>602</v>
      </c>
      <c r="D210" s="832" t="s">
        <v>1275</v>
      </c>
      <c r="E210" s="832" t="s">
        <v>3079</v>
      </c>
      <c r="F210" s="832" t="s">
        <v>3167</v>
      </c>
      <c r="G210" s="832" t="s">
        <v>3168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93</v>
      </c>
      <c r="R210" s="837"/>
      <c r="S210" s="850">
        <v>93</v>
      </c>
    </row>
    <row r="211" spans="1:19" ht="14.4" customHeight="1" x14ac:dyDescent="0.3">
      <c r="A211" s="831" t="s">
        <v>3031</v>
      </c>
      <c r="B211" s="832" t="s">
        <v>3032</v>
      </c>
      <c r="C211" s="832" t="s">
        <v>602</v>
      </c>
      <c r="D211" s="832" t="s">
        <v>1275</v>
      </c>
      <c r="E211" s="832" t="s">
        <v>3079</v>
      </c>
      <c r="F211" s="832" t="s">
        <v>3169</v>
      </c>
      <c r="G211" s="832" t="s">
        <v>3170</v>
      </c>
      <c r="H211" s="849">
        <v>184</v>
      </c>
      <c r="I211" s="849">
        <v>6133.2299999999977</v>
      </c>
      <c r="J211" s="832">
        <v>0.44230172890004904</v>
      </c>
      <c r="K211" s="832">
        <v>33.332771739130422</v>
      </c>
      <c r="L211" s="849">
        <v>416</v>
      </c>
      <c r="M211" s="849">
        <v>13866.619999999999</v>
      </c>
      <c r="N211" s="832">
        <v>1</v>
      </c>
      <c r="O211" s="832">
        <v>33.333221153846154</v>
      </c>
      <c r="P211" s="849">
        <v>483</v>
      </c>
      <c r="Q211" s="849">
        <v>16099.929999999998</v>
      </c>
      <c r="R211" s="837">
        <v>1.1610565516326257</v>
      </c>
      <c r="S211" s="850">
        <v>33.333188405797095</v>
      </c>
    </row>
    <row r="212" spans="1:19" ht="14.4" customHeight="1" x14ac:dyDescent="0.3">
      <c r="A212" s="831" t="s">
        <v>3031</v>
      </c>
      <c r="B212" s="832" t="s">
        <v>3032</v>
      </c>
      <c r="C212" s="832" t="s">
        <v>602</v>
      </c>
      <c r="D212" s="832" t="s">
        <v>1275</v>
      </c>
      <c r="E212" s="832" t="s">
        <v>3079</v>
      </c>
      <c r="F212" s="832" t="s">
        <v>3171</v>
      </c>
      <c r="G212" s="832" t="s">
        <v>3172</v>
      </c>
      <c r="H212" s="849">
        <v>179</v>
      </c>
      <c r="I212" s="849">
        <v>20764</v>
      </c>
      <c r="J212" s="832">
        <v>2.7538461538461538</v>
      </c>
      <c r="K212" s="832">
        <v>116</v>
      </c>
      <c r="L212" s="849">
        <v>65</v>
      </c>
      <c r="M212" s="849">
        <v>7540</v>
      </c>
      <c r="N212" s="832">
        <v>1</v>
      </c>
      <c r="O212" s="832">
        <v>116</v>
      </c>
      <c r="P212" s="849">
        <v>97</v>
      </c>
      <c r="Q212" s="849">
        <v>11252</v>
      </c>
      <c r="R212" s="837">
        <v>1.4923076923076923</v>
      </c>
      <c r="S212" s="850">
        <v>116</v>
      </c>
    </row>
    <row r="213" spans="1:19" ht="14.4" customHeight="1" x14ac:dyDescent="0.3">
      <c r="A213" s="831" t="s">
        <v>3031</v>
      </c>
      <c r="B213" s="832" t="s">
        <v>3032</v>
      </c>
      <c r="C213" s="832" t="s">
        <v>602</v>
      </c>
      <c r="D213" s="832" t="s">
        <v>1275</v>
      </c>
      <c r="E213" s="832" t="s">
        <v>3079</v>
      </c>
      <c r="F213" s="832" t="s">
        <v>3173</v>
      </c>
      <c r="G213" s="832" t="s">
        <v>3174</v>
      </c>
      <c r="H213" s="849">
        <v>5</v>
      </c>
      <c r="I213" s="849">
        <v>185</v>
      </c>
      <c r="J213" s="832">
        <v>2.5</v>
      </c>
      <c r="K213" s="832">
        <v>37</v>
      </c>
      <c r="L213" s="849">
        <v>2</v>
      </c>
      <c r="M213" s="849">
        <v>74</v>
      </c>
      <c r="N213" s="832">
        <v>1</v>
      </c>
      <c r="O213" s="832">
        <v>37</v>
      </c>
      <c r="P213" s="849">
        <v>3</v>
      </c>
      <c r="Q213" s="849">
        <v>114</v>
      </c>
      <c r="R213" s="837">
        <v>1.5405405405405406</v>
      </c>
      <c r="S213" s="850">
        <v>38</v>
      </c>
    </row>
    <row r="214" spans="1:19" ht="14.4" customHeight="1" x14ac:dyDescent="0.3">
      <c r="A214" s="831" t="s">
        <v>3031</v>
      </c>
      <c r="B214" s="832" t="s">
        <v>3032</v>
      </c>
      <c r="C214" s="832" t="s">
        <v>602</v>
      </c>
      <c r="D214" s="832" t="s">
        <v>1275</v>
      </c>
      <c r="E214" s="832" t="s">
        <v>3079</v>
      </c>
      <c r="F214" s="832" t="s">
        <v>3175</v>
      </c>
      <c r="G214" s="832" t="s">
        <v>3176</v>
      </c>
      <c r="H214" s="849">
        <v>1</v>
      </c>
      <c r="I214" s="849">
        <v>58</v>
      </c>
      <c r="J214" s="832"/>
      <c r="K214" s="832">
        <v>58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3031</v>
      </c>
      <c r="B215" s="832" t="s">
        <v>3032</v>
      </c>
      <c r="C215" s="832" t="s">
        <v>602</v>
      </c>
      <c r="D215" s="832" t="s">
        <v>1275</v>
      </c>
      <c r="E215" s="832" t="s">
        <v>3079</v>
      </c>
      <c r="F215" s="832" t="s">
        <v>3177</v>
      </c>
      <c r="G215" s="832" t="s">
        <v>3178</v>
      </c>
      <c r="H215" s="849">
        <v>3</v>
      </c>
      <c r="I215" s="849">
        <v>258</v>
      </c>
      <c r="J215" s="832"/>
      <c r="K215" s="832">
        <v>86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3031</v>
      </c>
      <c r="B216" s="832" t="s">
        <v>3032</v>
      </c>
      <c r="C216" s="832" t="s">
        <v>602</v>
      </c>
      <c r="D216" s="832" t="s">
        <v>1275</v>
      </c>
      <c r="E216" s="832" t="s">
        <v>3079</v>
      </c>
      <c r="F216" s="832" t="s">
        <v>3179</v>
      </c>
      <c r="G216" s="832" t="s">
        <v>3180</v>
      </c>
      <c r="H216" s="849">
        <v>7</v>
      </c>
      <c r="I216" s="849">
        <v>224</v>
      </c>
      <c r="J216" s="832">
        <v>1.75</v>
      </c>
      <c r="K216" s="832">
        <v>32</v>
      </c>
      <c r="L216" s="849">
        <v>4</v>
      </c>
      <c r="M216" s="849">
        <v>128</v>
      </c>
      <c r="N216" s="832">
        <v>1</v>
      </c>
      <c r="O216" s="832">
        <v>32</v>
      </c>
      <c r="P216" s="849">
        <v>12</v>
      </c>
      <c r="Q216" s="849">
        <v>396</v>
      </c>
      <c r="R216" s="837">
        <v>3.09375</v>
      </c>
      <c r="S216" s="850">
        <v>33</v>
      </c>
    </row>
    <row r="217" spans="1:19" ht="14.4" customHeight="1" x14ac:dyDescent="0.3">
      <c r="A217" s="831" t="s">
        <v>3031</v>
      </c>
      <c r="B217" s="832" t="s">
        <v>3032</v>
      </c>
      <c r="C217" s="832" t="s">
        <v>602</v>
      </c>
      <c r="D217" s="832" t="s">
        <v>1275</v>
      </c>
      <c r="E217" s="832" t="s">
        <v>3079</v>
      </c>
      <c r="F217" s="832" t="s">
        <v>3181</v>
      </c>
      <c r="G217" s="832" t="s">
        <v>3182</v>
      </c>
      <c r="H217" s="849">
        <v>299</v>
      </c>
      <c r="I217" s="849">
        <v>0</v>
      </c>
      <c r="J217" s="832"/>
      <c r="K217" s="832">
        <v>0</v>
      </c>
      <c r="L217" s="849">
        <v>136</v>
      </c>
      <c r="M217" s="849">
        <v>0</v>
      </c>
      <c r="N217" s="832"/>
      <c r="O217" s="832">
        <v>0</v>
      </c>
      <c r="P217" s="849">
        <v>292</v>
      </c>
      <c r="Q217" s="849">
        <v>0</v>
      </c>
      <c r="R217" s="837"/>
      <c r="S217" s="850">
        <v>0</v>
      </c>
    </row>
    <row r="218" spans="1:19" ht="14.4" customHeight="1" x14ac:dyDescent="0.3">
      <c r="A218" s="831" t="s">
        <v>3031</v>
      </c>
      <c r="B218" s="832" t="s">
        <v>3032</v>
      </c>
      <c r="C218" s="832" t="s">
        <v>602</v>
      </c>
      <c r="D218" s="832" t="s">
        <v>1275</v>
      </c>
      <c r="E218" s="832" t="s">
        <v>3079</v>
      </c>
      <c r="F218" s="832" t="s">
        <v>3183</v>
      </c>
      <c r="G218" s="832" t="s">
        <v>3184</v>
      </c>
      <c r="H218" s="849">
        <v>16</v>
      </c>
      <c r="I218" s="849">
        <v>2112</v>
      </c>
      <c r="J218" s="832">
        <v>3.2</v>
      </c>
      <c r="K218" s="832">
        <v>132</v>
      </c>
      <c r="L218" s="849">
        <v>5</v>
      </c>
      <c r="M218" s="849">
        <v>660</v>
      </c>
      <c r="N218" s="832">
        <v>1</v>
      </c>
      <c r="O218" s="832">
        <v>132</v>
      </c>
      <c r="P218" s="849">
        <v>7</v>
      </c>
      <c r="Q218" s="849">
        <v>945</v>
      </c>
      <c r="R218" s="837">
        <v>1.4318181818181819</v>
      </c>
      <c r="S218" s="850">
        <v>135</v>
      </c>
    </row>
    <row r="219" spans="1:19" ht="14.4" customHeight="1" x14ac:dyDescent="0.3">
      <c r="A219" s="831" t="s">
        <v>3031</v>
      </c>
      <c r="B219" s="832" t="s">
        <v>3032</v>
      </c>
      <c r="C219" s="832" t="s">
        <v>602</v>
      </c>
      <c r="D219" s="832" t="s">
        <v>1275</v>
      </c>
      <c r="E219" s="832" t="s">
        <v>3079</v>
      </c>
      <c r="F219" s="832" t="s">
        <v>3185</v>
      </c>
      <c r="G219" s="832" t="s">
        <v>3186</v>
      </c>
      <c r="H219" s="849"/>
      <c r="I219" s="849"/>
      <c r="J219" s="832"/>
      <c r="K219" s="832"/>
      <c r="L219" s="849">
        <v>1</v>
      </c>
      <c r="M219" s="849">
        <v>123</v>
      </c>
      <c r="N219" s="832">
        <v>1</v>
      </c>
      <c r="O219" s="832">
        <v>123</v>
      </c>
      <c r="P219" s="849">
        <v>1</v>
      </c>
      <c r="Q219" s="849">
        <v>123</v>
      </c>
      <c r="R219" s="837">
        <v>1</v>
      </c>
      <c r="S219" s="850">
        <v>123</v>
      </c>
    </row>
    <row r="220" spans="1:19" ht="14.4" customHeight="1" x14ac:dyDescent="0.3">
      <c r="A220" s="831" t="s">
        <v>3031</v>
      </c>
      <c r="B220" s="832" t="s">
        <v>3032</v>
      </c>
      <c r="C220" s="832" t="s">
        <v>602</v>
      </c>
      <c r="D220" s="832" t="s">
        <v>1275</v>
      </c>
      <c r="E220" s="832" t="s">
        <v>3079</v>
      </c>
      <c r="F220" s="832" t="s">
        <v>3189</v>
      </c>
      <c r="G220" s="832" t="s">
        <v>3190</v>
      </c>
      <c r="H220" s="849">
        <v>342</v>
      </c>
      <c r="I220" s="849">
        <v>68400</v>
      </c>
      <c r="J220" s="832">
        <v>2.2352941176470589</v>
      </c>
      <c r="K220" s="832">
        <v>200</v>
      </c>
      <c r="L220" s="849">
        <v>153</v>
      </c>
      <c r="M220" s="849">
        <v>30600</v>
      </c>
      <c r="N220" s="832">
        <v>1</v>
      </c>
      <c r="O220" s="832">
        <v>200</v>
      </c>
      <c r="P220" s="849">
        <v>355</v>
      </c>
      <c r="Q220" s="849">
        <v>71000</v>
      </c>
      <c r="R220" s="837">
        <v>2.3202614379084969</v>
      </c>
      <c r="S220" s="850">
        <v>200</v>
      </c>
    </row>
    <row r="221" spans="1:19" ht="14.4" customHeight="1" x14ac:dyDescent="0.3">
      <c r="A221" s="831" t="s">
        <v>3031</v>
      </c>
      <c r="B221" s="832" t="s">
        <v>3032</v>
      </c>
      <c r="C221" s="832" t="s">
        <v>602</v>
      </c>
      <c r="D221" s="832" t="s">
        <v>1275</v>
      </c>
      <c r="E221" s="832" t="s">
        <v>3079</v>
      </c>
      <c r="F221" s="832" t="s">
        <v>3191</v>
      </c>
      <c r="G221" s="832" t="s">
        <v>3192</v>
      </c>
      <c r="H221" s="849">
        <v>1</v>
      </c>
      <c r="I221" s="849">
        <v>113</v>
      </c>
      <c r="J221" s="832"/>
      <c r="K221" s="832">
        <v>113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3031</v>
      </c>
      <c r="B222" s="832" t="s">
        <v>3032</v>
      </c>
      <c r="C222" s="832" t="s">
        <v>602</v>
      </c>
      <c r="D222" s="832" t="s">
        <v>1275</v>
      </c>
      <c r="E222" s="832" t="s">
        <v>3079</v>
      </c>
      <c r="F222" s="832" t="s">
        <v>3197</v>
      </c>
      <c r="G222" s="832" t="s">
        <v>3198</v>
      </c>
      <c r="H222" s="849"/>
      <c r="I222" s="849"/>
      <c r="J222" s="832"/>
      <c r="K222" s="832"/>
      <c r="L222" s="849">
        <v>280</v>
      </c>
      <c r="M222" s="849">
        <v>62440</v>
      </c>
      <c r="N222" s="832">
        <v>1</v>
      </c>
      <c r="O222" s="832">
        <v>223</v>
      </c>
      <c r="P222" s="849">
        <v>765</v>
      </c>
      <c r="Q222" s="849">
        <v>172890</v>
      </c>
      <c r="R222" s="837">
        <v>2.768898142216528</v>
      </c>
      <c r="S222" s="850">
        <v>226</v>
      </c>
    </row>
    <row r="223" spans="1:19" ht="14.4" customHeight="1" x14ac:dyDescent="0.3">
      <c r="A223" s="831" t="s">
        <v>3031</v>
      </c>
      <c r="B223" s="832" t="s">
        <v>3032</v>
      </c>
      <c r="C223" s="832" t="s">
        <v>602</v>
      </c>
      <c r="D223" s="832" t="s">
        <v>1275</v>
      </c>
      <c r="E223" s="832" t="s">
        <v>3079</v>
      </c>
      <c r="F223" s="832" t="s">
        <v>3201</v>
      </c>
      <c r="G223" s="832" t="s">
        <v>3202</v>
      </c>
      <c r="H223" s="849"/>
      <c r="I223" s="849"/>
      <c r="J223" s="832"/>
      <c r="K223" s="832"/>
      <c r="L223" s="849"/>
      <c r="M223" s="849"/>
      <c r="N223" s="832"/>
      <c r="O223" s="832"/>
      <c r="P223" s="849">
        <v>37</v>
      </c>
      <c r="Q223" s="849">
        <v>2109</v>
      </c>
      <c r="R223" s="837"/>
      <c r="S223" s="850">
        <v>57</v>
      </c>
    </row>
    <row r="224" spans="1:19" ht="14.4" customHeight="1" x14ac:dyDescent="0.3">
      <c r="A224" s="831" t="s">
        <v>3031</v>
      </c>
      <c r="B224" s="832" t="s">
        <v>3032</v>
      </c>
      <c r="C224" s="832" t="s">
        <v>602</v>
      </c>
      <c r="D224" s="832" t="s">
        <v>1275</v>
      </c>
      <c r="E224" s="832" t="s">
        <v>3079</v>
      </c>
      <c r="F224" s="832" t="s">
        <v>3203</v>
      </c>
      <c r="G224" s="832" t="s">
        <v>3204</v>
      </c>
      <c r="H224" s="849">
        <v>2</v>
      </c>
      <c r="I224" s="849">
        <v>246</v>
      </c>
      <c r="J224" s="832"/>
      <c r="K224" s="832">
        <v>123</v>
      </c>
      <c r="L224" s="849"/>
      <c r="M224" s="849"/>
      <c r="N224" s="832"/>
      <c r="O224" s="832"/>
      <c r="P224" s="849">
        <v>4</v>
      </c>
      <c r="Q224" s="849">
        <v>500</v>
      </c>
      <c r="R224" s="837"/>
      <c r="S224" s="850">
        <v>125</v>
      </c>
    </row>
    <row r="225" spans="1:19" ht="14.4" customHeight="1" x14ac:dyDescent="0.3">
      <c r="A225" s="831" t="s">
        <v>3031</v>
      </c>
      <c r="B225" s="832" t="s">
        <v>3032</v>
      </c>
      <c r="C225" s="832" t="s">
        <v>602</v>
      </c>
      <c r="D225" s="832" t="s">
        <v>1275</v>
      </c>
      <c r="E225" s="832" t="s">
        <v>3079</v>
      </c>
      <c r="F225" s="832" t="s">
        <v>3205</v>
      </c>
      <c r="G225" s="832" t="s">
        <v>3206</v>
      </c>
      <c r="H225" s="849"/>
      <c r="I225" s="849"/>
      <c r="J225" s="832"/>
      <c r="K225" s="832"/>
      <c r="L225" s="849">
        <v>127</v>
      </c>
      <c r="M225" s="849">
        <v>15367</v>
      </c>
      <c r="N225" s="832">
        <v>1</v>
      </c>
      <c r="O225" s="832">
        <v>121</v>
      </c>
      <c r="P225" s="849">
        <v>104</v>
      </c>
      <c r="Q225" s="849">
        <v>12688</v>
      </c>
      <c r="R225" s="837">
        <v>0.82566538686796387</v>
      </c>
      <c r="S225" s="850">
        <v>122</v>
      </c>
    </row>
    <row r="226" spans="1:19" ht="14.4" customHeight="1" x14ac:dyDescent="0.3">
      <c r="A226" s="831" t="s">
        <v>3031</v>
      </c>
      <c r="B226" s="832" t="s">
        <v>3032</v>
      </c>
      <c r="C226" s="832" t="s">
        <v>602</v>
      </c>
      <c r="D226" s="832" t="s">
        <v>1275</v>
      </c>
      <c r="E226" s="832" t="s">
        <v>3079</v>
      </c>
      <c r="F226" s="832" t="s">
        <v>3207</v>
      </c>
      <c r="G226" s="832" t="s">
        <v>3208</v>
      </c>
      <c r="H226" s="849">
        <v>30</v>
      </c>
      <c r="I226" s="849">
        <v>1770</v>
      </c>
      <c r="J226" s="832">
        <v>3.3333333333333335</v>
      </c>
      <c r="K226" s="832">
        <v>59</v>
      </c>
      <c r="L226" s="849">
        <v>9</v>
      </c>
      <c r="M226" s="849">
        <v>531</v>
      </c>
      <c r="N226" s="832">
        <v>1</v>
      </c>
      <c r="O226" s="832">
        <v>59</v>
      </c>
      <c r="P226" s="849">
        <v>7</v>
      </c>
      <c r="Q226" s="849">
        <v>427</v>
      </c>
      <c r="R226" s="837">
        <v>0.80414312617702444</v>
      </c>
      <c r="S226" s="850">
        <v>61</v>
      </c>
    </row>
    <row r="227" spans="1:19" ht="14.4" customHeight="1" x14ac:dyDescent="0.3">
      <c r="A227" s="831" t="s">
        <v>3031</v>
      </c>
      <c r="B227" s="832" t="s">
        <v>3032</v>
      </c>
      <c r="C227" s="832" t="s">
        <v>602</v>
      </c>
      <c r="D227" s="832" t="s">
        <v>1275</v>
      </c>
      <c r="E227" s="832" t="s">
        <v>3079</v>
      </c>
      <c r="F227" s="832" t="s">
        <v>3211</v>
      </c>
      <c r="G227" s="832" t="s">
        <v>3212</v>
      </c>
      <c r="H227" s="849">
        <v>1</v>
      </c>
      <c r="I227" s="849">
        <v>183</v>
      </c>
      <c r="J227" s="832"/>
      <c r="K227" s="832">
        <v>183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3031</v>
      </c>
      <c r="B228" s="832" t="s">
        <v>3032</v>
      </c>
      <c r="C228" s="832" t="s">
        <v>602</v>
      </c>
      <c r="D228" s="832" t="s">
        <v>1275</v>
      </c>
      <c r="E228" s="832" t="s">
        <v>3079</v>
      </c>
      <c r="F228" s="832" t="s">
        <v>3213</v>
      </c>
      <c r="G228" s="832" t="s">
        <v>3214</v>
      </c>
      <c r="H228" s="849">
        <v>3</v>
      </c>
      <c r="I228" s="849">
        <v>465</v>
      </c>
      <c r="J228" s="832">
        <v>2.9807692307692308</v>
      </c>
      <c r="K228" s="832">
        <v>155</v>
      </c>
      <c r="L228" s="849">
        <v>1</v>
      </c>
      <c r="M228" s="849">
        <v>156</v>
      </c>
      <c r="N228" s="832">
        <v>1</v>
      </c>
      <c r="O228" s="832">
        <v>156</v>
      </c>
      <c r="P228" s="849">
        <v>4</v>
      </c>
      <c r="Q228" s="849">
        <v>620</v>
      </c>
      <c r="R228" s="837">
        <v>3.9743589743589745</v>
      </c>
      <c r="S228" s="850">
        <v>155</v>
      </c>
    </row>
    <row r="229" spans="1:19" ht="14.4" customHeight="1" x14ac:dyDescent="0.3">
      <c r="A229" s="831" t="s">
        <v>3031</v>
      </c>
      <c r="B229" s="832" t="s">
        <v>3032</v>
      </c>
      <c r="C229" s="832" t="s">
        <v>602</v>
      </c>
      <c r="D229" s="832" t="s">
        <v>1275</v>
      </c>
      <c r="E229" s="832" t="s">
        <v>3079</v>
      </c>
      <c r="F229" s="832" t="s">
        <v>3215</v>
      </c>
      <c r="G229" s="832" t="s">
        <v>3216</v>
      </c>
      <c r="H229" s="849">
        <v>79</v>
      </c>
      <c r="I229" s="849">
        <v>11297</v>
      </c>
      <c r="J229" s="832">
        <v>3.1380555555555554</v>
      </c>
      <c r="K229" s="832">
        <v>143</v>
      </c>
      <c r="L229" s="849">
        <v>25</v>
      </c>
      <c r="M229" s="849">
        <v>3600</v>
      </c>
      <c r="N229" s="832">
        <v>1</v>
      </c>
      <c r="O229" s="832">
        <v>144</v>
      </c>
      <c r="P229" s="849">
        <v>34</v>
      </c>
      <c r="Q229" s="849">
        <v>4964</v>
      </c>
      <c r="R229" s="837">
        <v>1.3788888888888888</v>
      </c>
      <c r="S229" s="850">
        <v>146</v>
      </c>
    </row>
    <row r="230" spans="1:19" ht="14.4" customHeight="1" x14ac:dyDescent="0.3">
      <c r="A230" s="831" t="s">
        <v>3031</v>
      </c>
      <c r="B230" s="832" t="s">
        <v>3032</v>
      </c>
      <c r="C230" s="832" t="s">
        <v>602</v>
      </c>
      <c r="D230" s="832" t="s">
        <v>1275</v>
      </c>
      <c r="E230" s="832" t="s">
        <v>3079</v>
      </c>
      <c r="F230" s="832" t="s">
        <v>3229</v>
      </c>
      <c r="G230" s="832" t="s">
        <v>3230</v>
      </c>
      <c r="H230" s="849">
        <v>3</v>
      </c>
      <c r="I230" s="849">
        <v>456</v>
      </c>
      <c r="J230" s="832"/>
      <c r="K230" s="832">
        <v>152</v>
      </c>
      <c r="L230" s="849"/>
      <c r="M230" s="849"/>
      <c r="N230" s="832"/>
      <c r="O230" s="832"/>
      <c r="P230" s="849">
        <v>2</v>
      </c>
      <c r="Q230" s="849">
        <v>308</v>
      </c>
      <c r="R230" s="837"/>
      <c r="S230" s="850">
        <v>154</v>
      </c>
    </row>
    <row r="231" spans="1:19" ht="14.4" customHeight="1" x14ac:dyDescent="0.3">
      <c r="A231" s="831" t="s">
        <v>3031</v>
      </c>
      <c r="B231" s="832" t="s">
        <v>3032</v>
      </c>
      <c r="C231" s="832" t="s">
        <v>602</v>
      </c>
      <c r="D231" s="832" t="s">
        <v>1275</v>
      </c>
      <c r="E231" s="832" t="s">
        <v>3079</v>
      </c>
      <c r="F231" s="832" t="s">
        <v>3241</v>
      </c>
      <c r="G231" s="832" t="s">
        <v>3242</v>
      </c>
      <c r="H231" s="849"/>
      <c r="I231" s="849"/>
      <c r="J231" s="832"/>
      <c r="K231" s="832"/>
      <c r="L231" s="849">
        <v>74</v>
      </c>
      <c r="M231" s="849">
        <v>9990</v>
      </c>
      <c r="N231" s="832">
        <v>1</v>
      </c>
      <c r="O231" s="832">
        <v>135</v>
      </c>
      <c r="P231" s="849">
        <v>236</v>
      </c>
      <c r="Q231" s="849">
        <v>32568</v>
      </c>
      <c r="R231" s="837">
        <v>3.2600600600600602</v>
      </c>
      <c r="S231" s="850">
        <v>138</v>
      </c>
    </row>
    <row r="232" spans="1:19" ht="14.4" customHeight="1" x14ac:dyDescent="0.3">
      <c r="A232" s="831" t="s">
        <v>3031</v>
      </c>
      <c r="B232" s="832" t="s">
        <v>3032</v>
      </c>
      <c r="C232" s="832" t="s">
        <v>602</v>
      </c>
      <c r="D232" s="832" t="s">
        <v>1275</v>
      </c>
      <c r="E232" s="832" t="s">
        <v>3079</v>
      </c>
      <c r="F232" s="832" t="s">
        <v>3251</v>
      </c>
      <c r="G232" s="832" t="s">
        <v>3252</v>
      </c>
      <c r="H232" s="849"/>
      <c r="I232" s="849"/>
      <c r="J232" s="832"/>
      <c r="K232" s="832"/>
      <c r="L232" s="849">
        <v>4</v>
      </c>
      <c r="M232" s="849">
        <v>1068</v>
      </c>
      <c r="N232" s="832">
        <v>1</v>
      </c>
      <c r="O232" s="832">
        <v>267</v>
      </c>
      <c r="P232" s="849">
        <v>42</v>
      </c>
      <c r="Q232" s="849">
        <v>11256</v>
      </c>
      <c r="R232" s="837">
        <v>10.539325842696629</v>
      </c>
      <c r="S232" s="850">
        <v>268</v>
      </c>
    </row>
    <row r="233" spans="1:19" ht="14.4" customHeight="1" x14ac:dyDescent="0.3">
      <c r="A233" s="831" t="s">
        <v>3031</v>
      </c>
      <c r="B233" s="832" t="s">
        <v>3032</v>
      </c>
      <c r="C233" s="832" t="s">
        <v>602</v>
      </c>
      <c r="D233" s="832" t="s">
        <v>1275</v>
      </c>
      <c r="E233" s="832" t="s">
        <v>3079</v>
      </c>
      <c r="F233" s="832" t="s">
        <v>3253</v>
      </c>
      <c r="G233" s="832" t="s">
        <v>3254</v>
      </c>
      <c r="H233" s="849"/>
      <c r="I233" s="849"/>
      <c r="J233" s="832"/>
      <c r="K233" s="832"/>
      <c r="L233" s="849"/>
      <c r="M233" s="849"/>
      <c r="N233" s="832"/>
      <c r="O233" s="832"/>
      <c r="P233" s="849">
        <v>95</v>
      </c>
      <c r="Q233" s="849">
        <v>58995</v>
      </c>
      <c r="R233" s="837"/>
      <c r="S233" s="850">
        <v>621</v>
      </c>
    </row>
    <row r="234" spans="1:19" ht="14.4" customHeight="1" x14ac:dyDescent="0.3">
      <c r="A234" s="831" t="s">
        <v>3031</v>
      </c>
      <c r="B234" s="832" t="s">
        <v>3032</v>
      </c>
      <c r="C234" s="832" t="s">
        <v>602</v>
      </c>
      <c r="D234" s="832" t="s">
        <v>1275</v>
      </c>
      <c r="E234" s="832" t="s">
        <v>3079</v>
      </c>
      <c r="F234" s="832" t="s">
        <v>3255</v>
      </c>
      <c r="G234" s="832" t="s">
        <v>3256</v>
      </c>
      <c r="H234" s="849"/>
      <c r="I234" s="849"/>
      <c r="J234" s="832"/>
      <c r="K234" s="832"/>
      <c r="L234" s="849"/>
      <c r="M234" s="849"/>
      <c r="N234" s="832"/>
      <c r="O234" s="832"/>
      <c r="P234" s="849">
        <v>96</v>
      </c>
      <c r="Q234" s="849">
        <v>46272</v>
      </c>
      <c r="R234" s="837"/>
      <c r="S234" s="850">
        <v>482</v>
      </c>
    </row>
    <row r="235" spans="1:19" ht="14.4" customHeight="1" x14ac:dyDescent="0.3">
      <c r="A235" s="831" t="s">
        <v>3031</v>
      </c>
      <c r="B235" s="832" t="s">
        <v>3032</v>
      </c>
      <c r="C235" s="832" t="s">
        <v>602</v>
      </c>
      <c r="D235" s="832" t="s">
        <v>1276</v>
      </c>
      <c r="E235" s="832" t="s">
        <v>3074</v>
      </c>
      <c r="F235" s="832" t="s">
        <v>3075</v>
      </c>
      <c r="G235" s="832" t="s">
        <v>3076</v>
      </c>
      <c r="H235" s="849"/>
      <c r="I235" s="849"/>
      <c r="J235" s="832"/>
      <c r="K235" s="832"/>
      <c r="L235" s="849">
        <v>1</v>
      </c>
      <c r="M235" s="849">
        <v>520</v>
      </c>
      <c r="N235" s="832">
        <v>1</v>
      </c>
      <c r="O235" s="832">
        <v>520</v>
      </c>
      <c r="P235" s="849"/>
      <c r="Q235" s="849"/>
      <c r="R235" s="837"/>
      <c r="S235" s="850"/>
    </row>
    <row r="236" spans="1:19" ht="14.4" customHeight="1" x14ac:dyDescent="0.3">
      <c r="A236" s="831" t="s">
        <v>3031</v>
      </c>
      <c r="B236" s="832" t="s">
        <v>3032</v>
      </c>
      <c r="C236" s="832" t="s">
        <v>602</v>
      </c>
      <c r="D236" s="832" t="s">
        <v>1276</v>
      </c>
      <c r="E236" s="832" t="s">
        <v>3079</v>
      </c>
      <c r="F236" s="832" t="s">
        <v>3099</v>
      </c>
      <c r="G236" s="832" t="s">
        <v>3100</v>
      </c>
      <c r="H236" s="849">
        <v>2</v>
      </c>
      <c r="I236" s="849">
        <v>1358</v>
      </c>
      <c r="J236" s="832"/>
      <c r="K236" s="832">
        <v>679</v>
      </c>
      <c r="L236" s="849"/>
      <c r="M236" s="849"/>
      <c r="N236" s="832"/>
      <c r="O236" s="832"/>
      <c r="P236" s="849">
        <v>2</v>
      </c>
      <c r="Q236" s="849">
        <v>1370</v>
      </c>
      <c r="R236" s="837"/>
      <c r="S236" s="850">
        <v>685</v>
      </c>
    </row>
    <row r="237" spans="1:19" ht="14.4" customHeight="1" x14ac:dyDescent="0.3">
      <c r="A237" s="831" t="s">
        <v>3031</v>
      </c>
      <c r="B237" s="832" t="s">
        <v>3032</v>
      </c>
      <c r="C237" s="832" t="s">
        <v>602</v>
      </c>
      <c r="D237" s="832" t="s">
        <v>1276</v>
      </c>
      <c r="E237" s="832" t="s">
        <v>3079</v>
      </c>
      <c r="F237" s="832" t="s">
        <v>3103</v>
      </c>
      <c r="G237" s="832" t="s">
        <v>3104</v>
      </c>
      <c r="H237" s="849">
        <v>69</v>
      </c>
      <c r="I237" s="849">
        <v>17319</v>
      </c>
      <c r="J237" s="832">
        <v>0.95453042328042326</v>
      </c>
      <c r="K237" s="832">
        <v>251</v>
      </c>
      <c r="L237" s="849">
        <v>72</v>
      </c>
      <c r="M237" s="849">
        <v>18144</v>
      </c>
      <c r="N237" s="832">
        <v>1</v>
      </c>
      <c r="O237" s="832">
        <v>252</v>
      </c>
      <c r="P237" s="849">
        <v>192</v>
      </c>
      <c r="Q237" s="849">
        <v>48768</v>
      </c>
      <c r="R237" s="837">
        <v>2.6878306878306879</v>
      </c>
      <c r="S237" s="850">
        <v>254</v>
      </c>
    </row>
    <row r="238" spans="1:19" ht="14.4" customHeight="1" x14ac:dyDescent="0.3">
      <c r="A238" s="831" t="s">
        <v>3031</v>
      </c>
      <c r="B238" s="832" t="s">
        <v>3032</v>
      </c>
      <c r="C238" s="832" t="s">
        <v>602</v>
      </c>
      <c r="D238" s="832" t="s">
        <v>1276</v>
      </c>
      <c r="E238" s="832" t="s">
        <v>3079</v>
      </c>
      <c r="F238" s="832" t="s">
        <v>3105</v>
      </c>
      <c r="G238" s="832" t="s">
        <v>3106</v>
      </c>
      <c r="H238" s="849"/>
      <c r="I238" s="849"/>
      <c r="J238" s="832"/>
      <c r="K238" s="832"/>
      <c r="L238" s="849">
        <v>1</v>
      </c>
      <c r="M238" s="849">
        <v>127</v>
      </c>
      <c r="N238" s="832">
        <v>1</v>
      </c>
      <c r="O238" s="832">
        <v>127</v>
      </c>
      <c r="P238" s="849">
        <v>1</v>
      </c>
      <c r="Q238" s="849">
        <v>126</v>
      </c>
      <c r="R238" s="837">
        <v>0.99212598425196852</v>
      </c>
      <c r="S238" s="850">
        <v>126</v>
      </c>
    </row>
    <row r="239" spans="1:19" ht="14.4" customHeight="1" x14ac:dyDescent="0.3">
      <c r="A239" s="831" t="s">
        <v>3031</v>
      </c>
      <c r="B239" s="832" t="s">
        <v>3032</v>
      </c>
      <c r="C239" s="832" t="s">
        <v>602</v>
      </c>
      <c r="D239" s="832" t="s">
        <v>1276</v>
      </c>
      <c r="E239" s="832" t="s">
        <v>3079</v>
      </c>
      <c r="F239" s="832" t="s">
        <v>3115</v>
      </c>
      <c r="G239" s="832" t="s">
        <v>3116</v>
      </c>
      <c r="H239" s="849"/>
      <c r="I239" s="849"/>
      <c r="J239" s="832"/>
      <c r="K239" s="832"/>
      <c r="L239" s="849">
        <v>1</v>
      </c>
      <c r="M239" s="849">
        <v>60</v>
      </c>
      <c r="N239" s="832">
        <v>1</v>
      </c>
      <c r="O239" s="832">
        <v>60</v>
      </c>
      <c r="P239" s="849"/>
      <c r="Q239" s="849"/>
      <c r="R239" s="837"/>
      <c r="S239" s="850"/>
    </row>
    <row r="240" spans="1:19" ht="14.4" customHeight="1" x14ac:dyDescent="0.3">
      <c r="A240" s="831" t="s">
        <v>3031</v>
      </c>
      <c r="B240" s="832" t="s">
        <v>3032</v>
      </c>
      <c r="C240" s="832" t="s">
        <v>602</v>
      </c>
      <c r="D240" s="832" t="s">
        <v>1276</v>
      </c>
      <c r="E240" s="832" t="s">
        <v>3079</v>
      </c>
      <c r="F240" s="832" t="s">
        <v>3123</v>
      </c>
      <c r="G240" s="832" t="s">
        <v>3124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387</v>
      </c>
      <c r="R240" s="837"/>
      <c r="S240" s="850">
        <v>387</v>
      </c>
    </row>
    <row r="241" spans="1:19" ht="14.4" customHeight="1" x14ac:dyDescent="0.3">
      <c r="A241" s="831" t="s">
        <v>3031</v>
      </c>
      <c r="B241" s="832" t="s">
        <v>3032</v>
      </c>
      <c r="C241" s="832" t="s">
        <v>602</v>
      </c>
      <c r="D241" s="832" t="s">
        <v>1276</v>
      </c>
      <c r="E241" s="832" t="s">
        <v>3079</v>
      </c>
      <c r="F241" s="832" t="s">
        <v>3169</v>
      </c>
      <c r="G241" s="832" t="s">
        <v>3170</v>
      </c>
      <c r="H241" s="849">
        <v>61</v>
      </c>
      <c r="I241" s="849">
        <v>2033.2899999999995</v>
      </c>
      <c r="J241" s="832">
        <v>0.93845742004864707</v>
      </c>
      <c r="K241" s="832">
        <v>33.332622950819662</v>
      </c>
      <c r="L241" s="849">
        <v>65</v>
      </c>
      <c r="M241" s="849">
        <v>2166.6299999999992</v>
      </c>
      <c r="N241" s="832">
        <v>1</v>
      </c>
      <c r="O241" s="832">
        <v>33.332769230769216</v>
      </c>
      <c r="P241" s="849">
        <v>148</v>
      </c>
      <c r="Q241" s="849">
        <v>4933.239999999998</v>
      </c>
      <c r="R241" s="837">
        <v>2.2769185324674726</v>
      </c>
      <c r="S241" s="850">
        <v>33.33270270270269</v>
      </c>
    </row>
    <row r="242" spans="1:19" ht="14.4" customHeight="1" x14ac:dyDescent="0.3">
      <c r="A242" s="831" t="s">
        <v>3031</v>
      </c>
      <c r="B242" s="832" t="s">
        <v>3032</v>
      </c>
      <c r="C242" s="832" t="s">
        <v>602</v>
      </c>
      <c r="D242" s="832" t="s">
        <v>1276</v>
      </c>
      <c r="E242" s="832" t="s">
        <v>3079</v>
      </c>
      <c r="F242" s="832" t="s">
        <v>3177</v>
      </c>
      <c r="G242" s="832" t="s">
        <v>3178</v>
      </c>
      <c r="H242" s="849"/>
      <c r="I242" s="849"/>
      <c r="J242" s="832"/>
      <c r="K242" s="832"/>
      <c r="L242" s="849"/>
      <c r="M242" s="849"/>
      <c r="N242" s="832"/>
      <c r="O242" s="832"/>
      <c r="P242" s="849">
        <v>2</v>
      </c>
      <c r="Q242" s="849">
        <v>174</v>
      </c>
      <c r="R242" s="837"/>
      <c r="S242" s="850">
        <v>87</v>
      </c>
    </row>
    <row r="243" spans="1:19" ht="14.4" customHeight="1" x14ac:dyDescent="0.3">
      <c r="A243" s="831" t="s">
        <v>3031</v>
      </c>
      <c r="B243" s="832" t="s">
        <v>3032</v>
      </c>
      <c r="C243" s="832" t="s">
        <v>602</v>
      </c>
      <c r="D243" s="832" t="s">
        <v>1276</v>
      </c>
      <c r="E243" s="832" t="s">
        <v>3079</v>
      </c>
      <c r="F243" s="832" t="s">
        <v>3181</v>
      </c>
      <c r="G243" s="832" t="s">
        <v>3182</v>
      </c>
      <c r="H243" s="849"/>
      <c r="I243" s="849"/>
      <c r="J243" s="832"/>
      <c r="K243" s="832"/>
      <c r="L243" s="849"/>
      <c r="M243" s="849"/>
      <c r="N243" s="832"/>
      <c r="O243" s="832"/>
      <c r="P243" s="849">
        <v>1</v>
      </c>
      <c r="Q243" s="849">
        <v>0</v>
      </c>
      <c r="R243" s="837"/>
      <c r="S243" s="850">
        <v>0</v>
      </c>
    </row>
    <row r="244" spans="1:19" ht="14.4" customHeight="1" x14ac:dyDescent="0.3">
      <c r="A244" s="831" t="s">
        <v>3031</v>
      </c>
      <c r="B244" s="832" t="s">
        <v>3032</v>
      </c>
      <c r="C244" s="832" t="s">
        <v>602</v>
      </c>
      <c r="D244" s="832" t="s">
        <v>1276</v>
      </c>
      <c r="E244" s="832" t="s">
        <v>3079</v>
      </c>
      <c r="F244" s="832" t="s">
        <v>3189</v>
      </c>
      <c r="G244" s="832" t="s">
        <v>3190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200</v>
      </c>
      <c r="R244" s="837"/>
      <c r="S244" s="850">
        <v>200</v>
      </c>
    </row>
    <row r="245" spans="1:19" ht="14.4" customHeight="1" x14ac:dyDescent="0.3">
      <c r="A245" s="831" t="s">
        <v>3031</v>
      </c>
      <c r="B245" s="832" t="s">
        <v>3032</v>
      </c>
      <c r="C245" s="832" t="s">
        <v>602</v>
      </c>
      <c r="D245" s="832" t="s">
        <v>1276</v>
      </c>
      <c r="E245" s="832" t="s">
        <v>3079</v>
      </c>
      <c r="F245" s="832" t="s">
        <v>3221</v>
      </c>
      <c r="G245" s="832" t="s">
        <v>3222</v>
      </c>
      <c r="H245" s="849"/>
      <c r="I245" s="849"/>
      <c r="J245" s="832"/>
      <c r="K245" s="832"/>
      <c r="L245" s="849">
        <v>1</v>
      </c>
      <c r="M245" s="849">
        <v>313</v>
      </c>
      <c r="N245" s="832">
        <v>1</v>
      </c>
      <c r="O245" s="832">
        <v>313</v>
      </c>
      <c r="P245" s="849"/>
      <c r="Q245" s="849"/>
      <c r="R245" s="837"/>
      <c r="S245" s="850"/>
    </row>
    <row r="246" spans="1:19" ht="14.4" customHeight="1" x14ac:dyDescent="0.3">
      <c r="A246" s="831" t="s">
        <v>3031</v>
      </c>
      <c r="B246" s="832" t="s">
        <v>3032</v>
      </c>
      <c r="C246" s="832" t="s">
        <v>602</v>
      </c>
      <c r="D246" s="832" t="s">
        <v>1276</v>
      </c>
      <c r="E246" s="832" t="s">
        <v>3079</v>
      </c>
      <c r="F246" s="832" t="s">
        <v>3231</v>
      </c>
      <c r="G246" s="832" t="s">
        <v>3232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829</v>
      </c>
      <c r="R246" s="837"/>
      <c r="S246" s="850">
        <v>829</v>
      </c>
    </row>
    <row r="247" spans="1:19" ht="14.4" customHeight="1" x14ac:dyDescent="0.3">
      <c r="A247" s="831" t="s">
        <v>3031</v>
      </c>
      <c r="B247" s="832" t="s">
        <v>3032</v>
      </c>
      <c r="C247" s="832" t="s">
        <v>602</v>
      </c>
      <c r="D247" s="832" t="s">
        <v>1278</v>
      </c>
      <c r="E247" s="832" t="s">
        <v>3079</v>
      </c>
      <c r="F247" s="832" t="s">
        <v>3082</v>
      </c>
      <c r="G247" s="832" t="s">
        <v>3083</v>
      </c>
      <c r="H247" s="849"/>
      <c r="I247" s="849"/>
      <c r="J247" s="832"/>
      <c r="K247" s="832"/>
      <c r="L247" s="849">
        <v>1</v>
      </c>
      <c r="M247" s="849">
        <v>300</v>
      </c>
      <c r="N247" s="832">
        <v>1</v>
      </c>
      <c r="O247" s="832">
        <v>300</v>
      </c>
      <c r="P247" s="849"/>
      <c r="Q247" s="849"/>
      <c r="R247" s="837"/>
      <c r="S247" s="850"/>
    </row>
    <row r="248" spans="1:19" ht="14.4" customHeight="1" x14ac:dyDescent="0.3">
      <c r="A248" s="831" t="s">
        <v>3031</v>
      </c>
      <c r="B248" s="832" t="s">
        <v>3032</v>
      </c>
      <c r="C248" s="832" t="s">
        <v>602</v>
      </c>
      <c r="D248" s="832" t="s">
        <v>1278</v>
      </c>
      <c r="E248" s="832" t="s">
        <v>3079</v>
      </c>
      <c r="F248" s="832" t="s">
        <v>3090</v>
      </c>
      <c r="G248" s="832" t="s">
        <v>3091</v>
      </c>
      <c r="H248" s="849">
        <v>6</v>
      </c>
      <c r="I248" s="849">
        <v>222</v>
      </c>
      <c r="J248" s="832">
        <v>0.75</v>
      </c>
      <c r="K248" s="832">
        <v>37</v>
      </c>
      <c r="L248" s="849">
        <v>8</v>
      </c>
      <c r="M248" s="849">
        <v>296</v>
      </c>
      <c r="N248" s="832">
        <v>1</v>
      </c>
      <c r="O248" s="832">
        <v>37</v>
      </c>
      <c r="P248" s="849">
        <v>8</v>
      </c>
      <c r="Q248" s="849">
        <v>304</v>
      </c>
      <c r="R248" s="837">
        <v>1.027027027027027</v>
      </c>
      <c r="S248" s="850">
        <v>38</v>
      </c>
    </row>
    <row r="249" spans="1:19" ht="14.4" customHeight="1" x14ac:dyDescent="0.3">
      <c r="A249" s="831" t="s">
        <v>3031</v>
      </c>
      <c r="B249" s="832" t="s">
        <v>3032</v>
      </c>
      <c r="C249" s="832" t="s">
        <v>602</v>
      </c>
      <c r="D249" s="832" t="s">
        <v>1278</v>
      </c>
      <c r="E249" s="832" t="s">
        <v>3079</v>
      </c>
      <c r="F249" s="832" t="s">
        <v>3092</v>
      </c>
      <c r="G249" s="832" t="s">
        <v>3093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5</v>
      </c>
      <c r="R249" s="837"/>
      <c r="S249" s="850">
        <v>5</v>
      </c>
    </row>
    <row r="250" spans="1:19" ht="14.4" customHeight="1" x14ac:dyDescent="0.3">
      <c r="A250" s="831" t="s">
        <v>3031</v>
      </c>
      <c r="B250" s="832" t="s">
        <v>3032</v>
      </c>
      <c r="C250" s="832" t="s">
        <v>602</v>
      </c>
      <c r="D250" s="832" t="s">
        <v>1278</v>
      </c>
      <c r="E250" s="832" t="s">
        <v>3079</v>
      </c>
      <c r="F250" s="832" t="s">
        <v>3099</v>
      </c>
      <c r="G250" s="832" t="s">
        <v>3100</v>
      </c>
      <c r="H250" s="849">
        <v>1</v>
      </c>
      <c r="I250" s="849">
        <v>679</v>
      </c>
      <c r="J250" s="832">
        <v>0.49926470588235294</v>
      </c>
      <c r="K250" s="832">
        <v>679</v>
      </c>
      <c r="L250" s="849">
        <v>2</v>
      </c>
      <c r="M250" s="849">
        <v>1360</v>
      </c>
      <c r="N250" s="832">
        <v>1</v>
      </c>
      <c r="O250" s="832">
        <v>680</v>
      </c>
      <c r="P250" s="849">
        <v>8</v>
      </c>
      <c r="Q250" s="849">
        <v>5480</v>
      </c>
      <c r="R250" s="837">
        <v>4.0294117647058822</v>
      </c>
      <c r="S250" s="850">
        <v>685</v>
      </c>
    </row>
    <row r="251" spans="1:19" ht="14.4" customHeight="1" x14ac:dyDescent="0.3">
      <c r="A251" s="831" t="s">
        <v>3031</v>
      </c>
      <c r="B251" s="832" t="s">
        <v>3032</v>
      </c>
      <c r="C251" s="832" t="s">
        <v>602</v>
      </c>
      <c r="D251" s="832" t="s">
        <v>1278</v>
      </c>
      <c r="E251" s="832" t="s">
        <v>3079</v>
      </c>
      <c r="F251" s="832" t="s">
        <v>3103</v>
      </c>
      <c r="G251" s="832" t="s">
        <v>3104</v>
      </c>
      <c r="H251" s="849">
        <v>300</v>
      </c>
      <c r="I251" s="849">
        <v>75300</v>
      </c>
      <c r="J251" s="832">
        <v>0.97970335675253706</v>
      </c>
      <c r="K251" s="832">
        <v>251</v>
      </c>
      <c r="L251" s="849">
        <v>305</v>
      </c>
      <c r="M251" s="849">
        <v>76860</v>
      </c>
      <c r="N251" s="832">
        <v>1</v>
      </c>
      <c r="O251" s="832">
        <v>252</v>
      </c>
      <c r="P251" s="849">
        <v>365</v>
      </c>
      <c r="Q251" s="849">
        <v>92710</v>
      </c>
      <c r="R251" s="837">
        <v>1.2062190996617226</v>
      </c>
      <c r="S251" s="850">
        <v>254</v>
      </c>
    </row>
    <row r="252" spans="1:19" ht="14.4" customHeight="1" x14ac:dyDescent="0.3">
      <c r="A252" s="831" t="s">
        <v>3031</v>
      </c>
      <c r="B252" s="832" t="s">
        <v>3032</v>
      </c>
      <c r="C252" s="832" t="s">
        <v>602</v>
      </c>
      <c r="D252" s="832" t="s">
        <v>1278</v>
      </c>
      <c r="E252" s="832" t="s">
        <v>3079</v>
      </c>
      <c r="F252" s="832" t="s">
        <v>3107</v>
      </c>
      <c r="G252" s="832" t="s">
        <v>3108</v>
      </c>
      <c r="H252" s="849">
        <v>7</v>
      </c>
      <c r="I252" s="849">
        <v>637</v>
      </c>
      <c r="J252" s="832">
        <v>1.3847826086956523</v>
      </c>
      <c r="K252" s="832">
        <v>91</v>
      </c>
      <c r="L252" s="849">
        <v>5</v>
      </c>
      <c r="M252" s="849">
        <v>460</v>
      </c>
      <c r="N252" s="832">
        <v>1</v>
      </c>
      <c r="O252" s="832">
        <v>92</v>
      </c>
      <c r="P252" s="849">
        <v>18</v>
      </c>
      <c r="Q252" s="849">
        <v>1674</v>
      </c>
      <c r="R252" s="837">
        <v>3.6391304347826088</v>
      </c>
      <c r="S252" s="850">
        <v>93</v>
      </c>
    </row>
    <row r="253" spans="1:19" ht="14.4" customHeight="1" x14ac:dyDescent="0.3">
      <c r="A253" s="831" t="s">
        <v>3031</v>
      </c>
      <c r="B253" s="832" t="s">
        <v>3032</v>
      </c>
      <c r="C253" s="832" t="s">
        <v>602</v>
      </c>
      <c r="D253" s="832" t="s">
        <v>1278</v>
      </c>
      <c r="E253" s="832" t="s">
        <v>3079</v>
      </c>
      <c r="F253" s="832" t="s">
        <v>3109</v>
      </c>
      <c r="G253" s="832" t="s">
        <v>3110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214</v>
      </c>
      <c r="R253" s="837"/>
      <c r="S253" s="850">
        <v>214</v>
      </c>
    </row>
    <row r="254" spans="1:19" ht="14.4" customHeight="1" x14ac:dyDescent="0.3">
      <c r="A254" s="831" t="s">
        <v>3031</v>
      </c>
      <c r="B254" s="832" t="s">
        <v>3032</v>
      </c>
      <c r="C254" s="832" t="s">
        <v>602</v>
      </c>
      <c r="D254" s="832" t="s">
        <v>1278</v>
      </c>
      <c r="E254" s="832" t="s">
        <v>3079</v>
      </c>
      <c r="F254" s="832" t="s">
        <v>3115</v>
      </c>
      <c r="G254" s="832" t="s">
        <v>3116</v>
      </c>
      <c r="H254" s="849">
        <v>20</v>
      </c>
      <c r="I254" s="849">
        <v>1180</v>
      </c>
      <c r="J254" s="832">
        <v>0.89393939393939392</v>
      </c>
      <c r="K254" s="832">
        <v>59</v>
      </c>
      <c r="L254" s="849">
        <v>22</v>
      </c>
      <c r="M254" s="849">
        <v>1320</v>
      </c>
      <c r="N254" s="832">
        <v>1</v>
      </c>
      <c r="O254" s="832">
        <v>60</v>
      </c>
      <c r="P254" s="849">
        <v>21</v>
      </c>
      <c r="Q254" s="849">
        <v>1260</v>
      </c>
      <c r="R254" s="837">
        <v>0.95454545454545459</v>
      </c>
      <c r="S254" s="850">
        <v>60</v>
      </c>
    </row>
    <row r="255" spans="1:19" ht="14.4" customHeight="1" x14ac:dyDescent="0.3">
      <c r="A255" s="831" t="s">
        <v>3031</v>
      </c>
      <c r="B255" s="832" t="s">
        <v>3032</v>
      </c>
      <c r="C255" s="832" t="s">
        <v>602</v>
      </c>
      <c r="D255" s="832" t="s">
        <v>1278</v>
      </c>
      <c r="E255" s="832" t="s">
        <v>3079</v>
      </c>
      <c r="F255" s="832" t="s">
        <v>3119</v>
      </c>
      <c r="G255" s="832" t="s">
        <v>3120</v>
      </c>
      <c r="H255" s="849"/>
      <c r="I255" s="849"/>
      <c r="J255" s="832"/>
      <c r="K255" s="832"/>
      <c r="L255" s="849"/>
      <c r="M255" s="849"/>
      <c r="N255" s="832"/>
      <c r="O255" s="832"/>
      <c r="P255" s="849">
        <v>1</v>
      </c>
      <c r="Q255" s="849">
        <v>41</v>
      </c>
      <c r="R255" s="837"/>
      <c r="S255" s="850">
        <v>41</v>
      </c>
    </row>
    <row r="256" spans="1:19" ht="14.4" customHeight="1" x14ac:dyDescent="0.3">
      <c r="A256" s="831" t="s">
        <v>3031</v>
      </c>
      <c r="B256" s="832" t="s">
        <v>3032</v>
      </c>
      <c r="C256" s="832" t="s">
        <v>602</v>
      </c>
      <c r="D256" s="832" t="s">
        <v>1278</v>
      </c>
      <c r="E256" s="832" t="s">
        <v>3079</v>
      </c>
      <c r="F256" s="832" t="s">
        <v>3121</v>
      </c>
      <c r="G256" s="832" t="s">
        <v>3122</v>
      </c>
      <c r="H256" s="849"/>
      <c r="I256" s="849"/>
      <c r="J256" s="832"/>
      <c r="K256" s="832"/>
      <c r="L256" s="849">
        <v>51</v>
      </c>
      <c r="M256" s="849">
        <v>22083</v>
      </c>
      <c r="N256" s="832">
        <v>1</v>
      </c>
      <c r="O256" s="832">
        <v>433</v>
      </c>
      <c r="P256" s="849">
        <v>84</v>
      </c>
      <c r="Q256" s="849">
        <v>36792</v>
      </c>
      <c r="R256" s="837">
        <v>1.6660779785355251</v>
      </c>
      <c r="S256" s="850">
        <v>438</v>
      </c>
    </row>
    <row r="257" spans="1:19" ht="14.4" customHeight="1" x14ac:dyDescent="0.3">
      <c r="A257" s="831" t="s">
        <v>3031</v>
      </c>
      <c r="B257" s="832" t="s">
        <v>3032</v>
      </c>
      <c r="C257" s="832" t="s">
        <v>602</v>
      </c>
      <c r="D257" s="832" t="s">
        <v>1278</v>
      </c>
      <c r="E257" s="832" t="s">
        <v>3079</v>
      </c>
      <c r="F257" s="832" t="s">
        <v>3123</v>
      </c>
      <c r="G257" s="832" t="s">
        <v>3124</v>
      </c>
      <c r="H257" s="849">
        <v>9</v>
      </c>
      <c r="I257" s="849">
        <v>3465</v>
      </c>
      <c r="J257" s="832">
        <v>2.9922279792746114</v>
      </c>
      <c r="K257" s="832">
        <v>385</v>
      </c>
      <c r="L257" s="849">
        <v>3</v>
      </c>
      <c r="M257" s="849">
        <v>1158</v>
      </c>
      <c r="N257" s="832">
        <v>1</v>
      </c>
      <c r="O257" s="832">
        <v>386</v>
      </c>
      <c r="P257" s="849">
        <v>13</v>
      </c>
      <c r="Q257" s="849">
        <v>5031</v>
      </c>
      <c r="R257" s="837">
        <v>4.3445595854922283</v>
      </c>
      <c r="S257" s="850">
        <v>387</v>
      </c>
    </row>
    <row r="258" spans="1:19" ht="14.4" customHeight="1" x14ac:dyDescent="0.3">
      <c r="A258" s="831" t="s">
        <v>3031</v>
      </c>
      <c r="B258" s="832" t="s">
        <v>3032</v>
      </c>
      <c r="C258" s="832" t="s">
        <v>602</v>
      </c>
      <c r="D258" s="832" t="s">
        <v>1278</v>
      </c>
      <c r="E258" s="832" t="s">
        <v>3079</v>
      </c>
      <c r="F258" s="832" t="s">
        <v>3125</v>
      </c>
      <c r="G258" s="832" t="s">
        <v>3126</v>
      </c>
      <c r="H258" s="849">
        <v>174</v>
      </c>
      <c r="I258" s="849">
        <v>67860</v>
      </c>
      <c r="J258" s="832">
        <v>0.86777493606138112</v>
      </c>
      <c r="K258" s="832">
        <v>390</v>
      </c>
      <c r="L258" s="849">
        <v>200</v>
      </c>
      <c r="M258" s="849">
        <v>78200</v>
      </c>
      <c r="N258" s="832">
        <v>1</v>
      </c>
      <c r="O258" s="832">
        <v>391</v>
      </c>
      <c r="P258" s="849">
        <v>281</v>
      </c>
      <c r="Q258" s="849">
        <v>110152</v>
      </c>
      <c r="R258" s="837">
        <v>1.4085933503836316</v>
      </c>
      <c r="S258" s="850">
        <v>392</v>
      </c>
    </row>
    <row r="259" spans="1:19" ht="14.4" customHeight="1" x14ac:dyDescent="0.3">
      <c r="A259" s="831" t="s">
        <v>3031</v>
      </c>
      <c r="B259" s="832" t="s">
        <v>3032</v>
      </c>
      <c r="C259" s="832" t="s">
        <v>602</v>
      </c>
      <c r="D259" s="832" t="s">
        <v>1278</v>
      </c>
      <c r="E259" s="832" t="s">
        <v>3079</v>
      </c>
      <c r="F259" s="832" t="s">
        <v>3131</v>
      </c>
      <c r="G259" s="832" t="s">
        <v>3132</v>
      </c>
      <c r="H259" s="849"/>
      <c r="I259" s="849"/>
      <c r="J259" s="832"/>
      <c r="K259" s="832"/>
      <c r="L259" s="849">
        <v>1</v>
      </c>
      <c r="M259" s="849">
        <v>154</v>
      </c>
      <c r="N259" s="832">
        <v>1</v>
      </c>
      <c r="O259" s="832">
        <v>154</v>
      </c>
      <c r="P259" s="849">
        <v>1</v>
      </c>
      <c r="Q259" s="849">
        <v>154</v>
      </c>
      <c r="R259" s="837">
        <v>1</v>
      </c>
      <c r="S259" s="850">
        <v>154</v>
      </c>
    </row>
    <row r="260" spans="1:19" ht="14.4" customHeight="1" x14ac:dyDescent="0.3">
      <c r="A260" s="831" t="s">
        <v>3031</v>
      </c>
      <c r="B260" s="832" t="s">
        <v>3032</v>
      </c>
      <c r="C260" s="832" t="s">
        <v>602</v>
      </c>
      <c r="D260" s="832" t="s">
        <v>1278</v>
      </c>
      <c r="E260" s="832" t="s">
        <v>3079</v>
      </c>
      <c r="F260" s="832" t="s">
        <v>3155</v>
      </c>
      <c r="G260" s="832" t="s">
        <v>3156</v>
      </c>
      <c r="H260" s="849">
        <v>5</v>
      </c>
      <c r="I260" s="849">
        <v>215</v>
      </c>
      <c r="J260" s="832"/>
      <c r="K260" s="832">
        <v>43</v>
      </c>
      <c r="L260" s="849"/>
      <c r="M260" s="849"/>
      <c r="N260" s="832"/>
      <c r="O260" s="832"/>
      <c r="P260" s="849">
        <v>8</v>
      </c>
      <c r="Q260" s="849">
        <v>352</v>
      </c>
      <c r="R260" s="837"/>
      <c r="S260" s="850">
        <v>44</v>
      </c>
    </row>
    <row r="261" spans="1:19" ht="14.4" customHeight="1" x14ac:dyDescent="0.3">
      <c r="A261" s="831" t="s">
        <v>3031</v>
      </c>
      <c r="B261" s="832" t="s">
        <v>3032</v>
      </c>
      <c r="C261" s="832" t="s">
        <v>602</v>
      </c>
      <c r="D261" s="832" t="s">
        <v>1278</v>
      </c>
      <c r="E261" s="832" t="s">
        <v>3079</v>
      </c>
      <c r="F261" s="832" t="s">
        <v>3165</v>
      </c>
      <c r="G261" s="832" t="s">
        <v>3166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158</v>
      </c>
      <c r="R261" s="837"/>
      <c r="S261" s="850">
        <v>158</v>
      </c>
    </row>
    <row r="262" spans="1:19" ht="14.4" customHeight="1" x14ac:dyDescent="0.3">
      <c r="A262" s="831" t="s">
        <v>3031</v>
      </c>
      <c r="B262" s="832" t="s">
        <v>3032</v>
      </c>
      <c r="C262" s="832" t="s">
        <v>602</v>
      </c>
      <c r="D262" s="832" t="s">
        <v>1278</v>
      </c>
      <c r="E262" s="832" t="s">
        <v>3079</v>
      </c>
      <c r="F262" s="832" t="s">
        <v>3169</v>
      </c>
      <c r="G262" s="832" t="s">
        <v>3170</v>
      </c>
      <c r="H262" s="849">
        <v>261</v>
      </c>
      <c r="I262" s="849">
        <v>8699.9499999999989</v>
      </c>
      <c r="J262" s="832">
        <v>0.99239501655141893</v>
      </c>
      <c r="K262" s="832">
        <v>33.333141762452101</v>
      </c>
      <c r="L262" s="849">
        <v>263</v>
      </c>
      <c r="M262" s="849">
        <v>8766.619999999999</v>
      </c>
      <c r="N262" s="832">
        <v>1</v>
      </c>
      <c r="O262" s="832">
        <v>33.333155893536116</v>
      </c>
      <c r="P262" s="849">
        <v>334</v>
      </c>
      <c r="Q262" s="849">
        <v>11133.289999999999</v>
      </c>
      <c r="R262" s="837">
        <v>1.2699637944840771</v>
      </c>
      <c r="S262" s="850">
        <v>33.333203592814371</v>
      </c>
    </row>
    <row r="263" spans="1:19" ht="14.4" customHeight="1" x14ac:dyDescent="0.3">
      <c r="A263" s="831" t="s">
        <v>3031</v>
      </c>
      <c r="B263" s="832" t="s">
        <v>3032</v>
      </c>
      <c r="C263" s="832" t="s">
        <v>602</v>
      </c>
      <c r="D263" s="832" t="s">
        <v>1278</v>
      </c>
      <c r="E263" s="832" t="s">
        <v>3079</v>
      </c>
      <c r="F263" s="832" t="s">
        <v>3177</v>
      </c>
      <c r="G263" s="832" t="s">
        <v>3178</v>
      </c>
      <c r="H263" s="849">
        <v>1</v>
      </c>
      <c r="I263" s="849">
        <v>86</v>
      </c>
      <c r="J263" s="832">
        <v>0.5</v>
      </c>
      <c r="K263" s="832">
        <v>86</v>
      </c>
      <c r="L263" s="849">
        <v>2</v>
      </c>
      <c r="M263" s="849">
        <v>172</v>
      </c>
      <c r="N263" s="832">
        <v>1</v>
      </c>
      <c r="O263" s="832">
        <v>86</v>
      </c>
      <c r="P263" s="849">
        <v>5</v>
      </c>
      <c r="Q263" s="849">
        <v>435</v>
      </c>
      <c r="R263" s="837">
        <v>2.5290697674418605</v>
      </c>
      <c r="S263" s="850">
        <v>87</v>
      </c>
    </row>
    <row r="264" spans="1:19" ht="14.4" customHeight="1" x14ac:dyDescent="0.3">
      <c r="A264" s="831" t="s">
        <v>3031</v>
      </c>
      <c r="B264" s="832" t="s">
        <v>3032</v>
      </c>
      <c r="C264" s="832" t="s">
        <v>602</v>
      </c>
      <c r="D264" s="832" t="s">
        <v>1278</v>
      </c>
      <c r="E264" s="832" t="s">
        <v>3079</v>
      </c>
      <c r="F264" s="832" t="s">
        <v>3181</v>
      </c>
      <c r="G264" s="832" t="s">
        <v>3182</v>
      </c>
      <c r="H264" s="849"/>
      <c r="I264" s="849"/>
      <c r="J264" s="832"/>
      <c r="K264" s="832"/>
      <c r="L264" s="849">
        <v>8</v>
      </c>
      <c r="M264" s="849">
        <v>0</v>
      </c>
      <c r="N264" s="832"/>
      <c r="O264" s="832">
        <v>0</v>
      </c>
      <c r="P264" s="849"/>
      <c r="Q264" s="849"/>
      <c r="R264" s="837"/>
      <c r="S264" s="850"/>
    </row>
    <row r="265" spans="1:19" ht="14.4" customHeight="1" x14ac:dyDescent="0.3">
      <c r="A265" s="831" t="s">
        <v>3031</v>
      </c>
      <c r="B265" s="832" t="s">
        <v>3032</v>
      </c>
      <c r="C265" s="832" t="s">
        <v>602</v>
      </c>
      <c r="D265" s="832" t="s">
        <v>1278</v>
      </c>
      <c r="E265" s="832" t="s">
        <v>3079</v>
      </c>
      <c r="F265" s="832" t="s">
        <v>3215</v>
      </c>
      <c r="G265" s="832" t="s">
        <v>3216</v>
      </c>
      <c r="H265" s="849"/>
      <c r="I265" s="849"/>
      <c r="J265" s="832"/>
      <c r="K265" s="832"/>
      <c r="L265" s="849"/>
      <c r="M265" s="849"/>
      <c r="N265" s="832"/>
      <c r="O265" s="832"/>
      <c r="P265" s="849">
        <v>2</v>
      </c>
      <c r="Q265" s="849">
        <v>292</v>
      </c>
      <c r="R265" s="837"/>
      <c r="S265" s="850">
        <v>146</v>
      </c>
    </row>
    <row r="266" spans="1:19" ht="14.4" customHeight="1" x14ac:dyDescent="0.3">
      <c r="A266" s="831" t="s">
        <v>3031</v>
      </c>
      <c r="B266" s="832" t="s">
        <v>3032</v>
      </c>
      <c r="C266" s="832" t="s">
        <v>602</v>
      </c>
      <c r="D266" s="832" t="s">
        <v>1278</v>
      </c>
      <c r="E266" s="832" t="s">
        <v>3079</v>
      </c>
      <c r="F266" s="832" t="s">
        <v>3227</v>
      </c>
      <c r="G266" s="832" t="s">
        <v>3228</v>
      </c>
      <c r="H266" s="849">
        <v>9</v>
      </c>
      <c r="I266" s="849">
        <v>3555</v>
      </c>
      <c r="J266" s="832">
        <v>0.37405303030303028</v>
      </c>
      <c r="K266" s="832">
        <v>395</v>
      </c>
      <c r="L266" s="849">
        <v>24</v>
      </c>
      <c r="M266" s="849">
        <v>9504</v>
      </c>
      <c r="N266" s="832">
        <v>1</v>
      </c>
      <c r="O266" s="832">
        <v>396</v>
      </c>
      <c r="P266" s="849">
        <v>8</v>
      </c>
      <c r="Q266" s="849">
        <v>3176</v>
      </c>
      <c r="R266" s="837">
        <v>0.33417508417508418</v>
      </c>
      <c r="S266" s="850">
        <v>397</v>
      </c>
    </row>
    <row r="267" spans="1:19" ht="14.4" customHeight="1" x14ac:dyDescent="0.3">
      <c r="A267" s="831" t="s">
        <v>3031</v>
      </c>
      <c r="B267" s="832" t="s">
        <v>3032</v>
      </c>
      <c r="C267" s="832" t="s">
        <v>602</v>
      </c>
      <c r="D267" s="832" t="s">
        <v>1279</v>
      </c>
      <c r="E267" s="832" t="s">
        <v>3033</v>
      </c>
      <c r="F267" s="832" t="s">
        <v>3050</v>
      </c>
      <c r="G267" s="832" t="s">
        <v>3051</v>
      </c>
      <c r="H267" s="849">
        <v>0.2</v>
      </c>
      <c r="I267" s="849">
        <v>54.34</v>
      </c>
      <c r="J267" s="832"/>
      <c r="K267" s="832">
        <v>271.7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3031</v>
      </c>
      <c r="B268" s="832" t="s">
        <v>3032</v>
      </c>
      <c r="C268" s="832" t="s">
        <v>602</v>
      </c>
      <c r="D268" s="832" t="s">
        <v>1279</v>
      </c>
      <c r="E268" s="832" t="s">
        <v>3033</v>
      </c>
      <c r="F268" s="832" t="s">
        <v>3055</v>
      </c>
      <c r="G268" s="832" t="s">
        <v>679</v>
      </c>
      <c r="H268" s="849">
        <v>0.2</v>
      </c>
      <c r="I268" s="849">
        <v>14.14</v>
      </c>
      <c r="J268" s="832"/>
      <c r="K268" s="832">
        <v>70.7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3031</v>
      </c>
      <c r="B269" s="832" t="s">
        <v>3032</v>
      </c>
      <c r="C269" s="832" t="s">
        <v>602</v>
      </c>
      <c r="D269" s="832" t="s">
        <v>1279</v>
      </c>
      <c r="E269" s="832" t="s">
        <v>3074</v>
      </c>
      <c r="F269" s="832" t="s">
        <v>3075</v>
      </c>
      <c r="G269" s="832" t="s">
        <v>3076</v>
      </c>
      <c r="H269" s="849"/>
      <c r="I269" s="849"/>
      <c r="J269" s="832"/>
      <c r="K269" s="832"/>
      <c r="L269" s="849">
        <v>1</v>
      </c>
      <c r="M269" s="849">
        <v>520</v>
      </c>
      <c r="N269" s="832">
        <v>1</v>
      </c>
      <c r="O269" s="832">
        <v>520</v>
      </c>
      <c r="P269" s="849"/>
      <c r="Q269" s="849"/>
      <c r="R269" s="837"/>
      <c r="S269" s="850"/>
    </row>
    <row r="270" spans="1:19" ht="14.4" customHeight="1" x14ac:dyDescent="0.3">
      <c r="A270" s="831" t="s">
        <v>3031</v>
      </c>
      <c r="B270" s="832" t="s">
        <v>3032</v>
      </c>
      <c r="C270" s="832" t="s">
        <v>602</v>
      </c>
      <c r="D270" s="832" t="s">
        <v>1279</v>
      </c>
      <c r="E270" s="832" t="s">
        <v>3079</v>
      </c>
      <c r="F270" s="832" t="s">
        <v>3090</v>
      </c>
      <c r="G270" s="832" t="s">
        <v>3091</v>
      </c>
      <c r="H270" s="849">
        <v>3</v>
      </c>
      <c r="I270" s="849">
        <v>111</v>
      </c>
      <c r="J270" s="832">
        <v>0.75</v>
      </c>
      <c r="K270" s="832">
        <v>37</v>
      </c>
      <c r="L270" s="849">
        <v>4</v>
      </c>
      <c r="M270" s="849">
        <v>148</v>
      </c>
      <c r="N270" s="832">
        <v>1</v>
      </c>
      <c r="O270" s="832">
        <v>37</v>
      </c>
      <c r="P270" s="849"/>
      <c r="Q270" s="849"/>
      <c r="R270" s="837"/>
      <c r="S270" s="850"/>
    </row>
    <row r="271" spans="1:19" ht="14.4" customHeight="1" x14ac:dyDescent="0.3">
      <c r="A271" s="831" t="s">
        <v>3031</v>
      </c>
      <c r="B271" s="832" t="s">
        <v>3032</v>
      </c>
      <c r="C271" s="832" t="s">
        <v>602</v>
      </c>
      <c r="D271" s="832" t="s">
        <v>1279</v>
      </c>
      <c r="E271" s="832" t="s">
        <v>3079</v>
      </c>
      <c r="F271" s="832" t="s">
        <v>3094</v>
      </c>
      <c r="G271" s="832" t="s">
        <v>3095</v>
      </c>
      <c r="H271" s="849"/>
      <c r="I271" s="849"/>
      <c r="J271" s="832"/>
      <c r="K271" s="832"/>
      <c r="L271" s="849"/>
      <c r="M271" s="849"/>
      <c r="N271" s="832"/>
      <c r="O271" s="832"/>
      <c r="P271" s="849">
        <v>3</v>
      </c>
      <c r="Q271" s="849">
        <v>15</v>
      </c>
      <c r="R271" s="837"/>
      <c r="S271" s="850">
        <v>5</v>
      </c>
    </row>
    <row r="272" spans="1:19" ht="14.4" customHeight="1" x14ac:dyDescent="0.3">
      <c r="A272" s="831" t="s">
        <v>3031</v>
      </c>
      <c r="B272" s="832" t="s">
        <v>3032</v>
      </c>
      <c r="C272" s="832" t="s">
        <v>602</v>
      </c>
      <c r="D272" s="832" t="s">
        <v>1279</v>
      </c>
      <c r="E272" s="832" t="s">
        <v>3079</v>
      </c>
      <c r="F272" s="832" t="s">
        <v>3096</v>
      </c>
      <c r="G272" s="832" t="s">
        <v>3097</v>
      </c>
      <c r="H272" s="849"/>
      <c r="I272" s="849"/>
      <c r="J272" s="832"/>
      <c r="K272" s="832"/>
      <c r="L272" s="849">
        <v>3</v>
      </c>
      <c r="M272" s="849">
        <v>261</v>
      </c>
      <c r="N272" s="832">
        <v>1</v>
      </c>
      <c r="O272" s="832">
        <v>87</v>
      </c>
      <c r="P272" s="849">
        <v>2</v>
      </c>
      <c r="Q272" s="849">
        <v>174</v>
      </c>
      <c r="R272" s="837">
        <v>0.66666666666666663</v>
      </c>
      <c r="S272" s="850">
        <v>87</v>
      </c>
    </row>
    <row r="273" spans="1:19" ht="14.4" customHeight="1" x14ac:dyDescent="0.3">
      <c r="A273" s="831" t="s">
        <v>3031</v>
      </c>
      <c r="B273" s="832" t="s">
        <v>3032</v>
      </c>
      <c r="C273" s="832" t="s">
        <v>602</v>
      </c>
      <c r="D273" s="832" t="s">
        <v>1279</v>
      </c>
      <c r="E273" s="832" t="s">
        <v>3079</v>
      </c>
      <c r="F273" s="832" t="s">
        <v>3099</v>
      </c>
      <c r="G273" s="832" t="s">
        <v>3100</v>
      </c>
      <c r="H273" s="849">
        <v>2</v>
      </c>
      <c r="I273" s="849">
        <v>1358</v>
      </c>
      <c r="J273" s="832"/>
      <c r="K273" s="832">
        <v>679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3031</v>
      </c>
      <c r="B274" s="832" t="s">
        <v>3032</v>
      </c>
      <c r="C274" s="832" t="s">
        <v>602</v>
      </c>
      <c r="D274" s="832" t="s">
        <v>1279</v>
      </c>
      <c r="E274" s="832" t="s">
        <v>3079</v>
      </c>
      <c r="F274" s="832" t="s">
        <v>3103</v>
      </c>
      <c r="G274" s="832" t="s">
        <v>3104</v>
      </c>
      <c r="H274" s="849">
        <v>267</v>
      </c>
      <c r="I274" s="849">
        <v>67017</v>
      </c>
      <c r="J274" s="832">
        <v>0.96007392126525704</v>
      </c>
      <c r="K274" s="832">
        <v>251</v>
      </c>
      <c r="L274" s="849">
        <v>277</v>
      </c>
      <c r="M274" s="849">
        <v>69804</v>
      </c>
      <c r="N274" s="832">
        <v>1</v>
      </c>
      <c r="O274" s="832">
        <v>252</v>
      </c>
      <c r="P274" s="849">
        <v>388</v>
      </c>
      <c r="Q274" s="849">
        <v>98552</v>
      </c>
      <c r="R274" s="837">
        <v>1.411838863102401</v>
      </c>
      <c r="S274" s="850">
        <v>254</v>
      </c>
    </row>
    <row r="275" spans="1:19" ht="14.4" customHeight="1" x14ac:dyDescent="0.3">
      <c r="A275" s="831" t="s">
        <v>3031</v>
      </c>
      <c r="B275" s="832" t="s">
        <v>3032</v>
      </c>
      <c r="C275" s="832" t="s">
        <v>602</v>
      </c>
      <c r="D275" s="832" t="s">
        <v>1279</v>
      </c>
      <c r="E275" s="832" t="s">
        <v>3079</v>
      </c>
      <c r="F275" s="832" t="s">
        <v>3105</v>
      </c>
      <c r="G275" s="832" t="s">
        <v>3106</v>
      </c>
      <c r="H275" s="849"/>
      <c r="I275" s="849"/>
      <c r="J275" s="832"/>
      <c r="K275" s="832"/>
      <c r="L275" s="849">
        <v>1</v>
      </c>
      <c r="M275" s="849">
        <v>127</v>
      </c>
      <c r="N275" s="832">
        <v>1</v>
      </c>
      <c r="O275" s="832">
        <v>127</v>
      </c>
      <c r="P275" s="849"/>
      <c r="Q275" s="849"/>
      <c r="R275" s="837"/>
      <c r="S275" s="850"/>
    </row>
    <row r="276" spans="1:19" ht="14.4" customHeight="1" x14ac:dyDescent="0.3">
      <c r="A276" s="831" t="s">
        <v>3031</v>
      </c>
      <c r="B276" s="832" t="s">
        <v>3032</v>
      </c>
      <c r="C276" s="832" t="s">
        <v>602</v>
      </c>
      <c r="D276" s="832" t="s">
        <v>1279</v>
      </c>
      <c r="E276" s="832" t="s">
        <v>3079</v>
      </c>
      <c r="F276" s="832" t="s">
        <v>3107</v>
      </c>
      <c r="G276" s="832" t="s">
        <v>3108</v>
      </c>
      <c r="H276" s="849"/>
      <c r="I276" s="849"/>
      <c r="J276" s="832"/>
      <c r="K276" s="832"/>
      <c r="L276" s="849">
        <v>4</v>
      </c>
      <c r="M276" s="849">
        <v>368</v>
      </c>
      <c r="N276" s="832">
        <v>1</v>
      </c>
      <c r="O276" s="832">
        <v>92</v>
      </c>
      <c r="P276" s="849">
        <v>21</v>
      </c>
      <c r="Q276" s="849">
        <v>1953</v>
      </c>
      <c r="R276" s="837">
        <v>5.3070652173913047</v>
      </c>
      <c r="S276" s="850">
        <v>93</v>
      </c>
    </row>
    <row r="277" spans="1:19" ht="14.4" customHeight="1" x14ac:dyDescent="0.3">
      <c r="A277" s="831" t="s">
        <v>3031</v>
      </c>
      <c r="B277" s="832" t="s">
        <v>3032</v>
      </c>
      <c r="C277" s="832" t="s">
        <v>602</v>
      </c>
      <c r="D277" s="832" t="s">
        <v>1279</v>
      </c>
      <c r="E277" s="832" t="s">
        <v>3079</v>
      </c>
      <c r="F277" s="832" t="s">
        <v>3115</v>
      </c>
      <c r="G277" s="832" t="s">
        <v>3116</v>
      </c>
      <c r="H277" s="849">
        <v>58</v>
      </c>
      <c r="I277" s="849">
        <v>3422</v>
      </c>
      <c r="J277" s="832">
        <v>1.6774509803921569</v>
      </c>
      <c r="K277" s="832">
        <v>59</v>
      </c>
      <c r="L277" s="849">
        <v>34</v>
      </c>
      <c r="M277" s="849">
        <v>2040</v>
      </c>
      <c r="N277" s="832">
        <v>1</v>
      </c>
      <c r="O277" s="832">
        <v>60</v>
      </c>
      <c r="P277" s="849">
        <v>59</v>
      </c>
      <c r="Q277" s="849">
        <v>3540</v>
      </c>
      <c r="R277" s="837">
        <v>1.7352941176470589</v>
      </c>
      <c r="S277" s="850">
        <v>60</v>
      </c>
    </row>
    <row r="278" spans="1:19" ht="14.4" customHeight="1" x14ac:dyDescent="0.3">
      <c r="A278" s="831" t="s">
        <v>3031</v>
      </c>
      <c r="B278" s="832" t="s">
        <v>3032</v>
      </c>
      <c r="C278" s="832" t="s">
        <v>602</v>
      </c>
      <c r="D278" s="832" t="s">
        <v>1279</v>
      </c>
      <c r="E278" s="832" t="s">
        <v>3079</v>
      </c>
      <c r="F278" s="832" t="s">
        <v>3123</v>
      </c>
      <c r="G278" s="832" t="s">
        <v>3124</v>
      </c>
      <c r="H278" s="849">
        <v>33</v>
      </c>
      <c r="I278" s="849">
        <v>12705</v>
      </c>
      <c r="J278" s="832">
        <v>0.8439617377441212</v>
      </c>
      <c r="K278" s="832">
        <v>385</v>
      </c>
      <c r="L278" s="849">
        <v>39</v>
      </c>
      <c r="M278" s="849">
        <v>15054</v>
      </c>
      <c r="N278" s="832">
        <v>1</v>
      </c>
      <c r="O278" s="832">
        <v>386</v>
      </c>
      <c r="P278" s="849">
        <v>70</v>
      </c>
      <c r="Q278" s="849">
        <v>27090</v>
      </c>
      <c r="R278" s="837">
        <v>1.7995217218015145</v>
      </c>
      <c r="S278" s="850">
        <v>387</v>
      </c>
    </row>
    <row r="279" spans="1:19" ht="14.4" customHeight="1" x14ac:dyDescent="0.3">
      <c r="A279" s="831" t="s">
        <v>3031</v>
      </c>
      <c r="B279" s="832" t="s">
        <v>3032</v>
      </c>
      <c r="C279" s="832" t="s">
        <v>602</v>
      </c>
      <c r="D279" s="832" t="s">
        <v>1279</v>
      </c>
      <c r="E279" s="832" t="s">
        <v>3079</v>
      </c>
      <c r="F279" s="832" t="s">
        <v>3125</v>
      </c>
      <c r="G279" s="832" t="s">
        <v>3126</v>
      </c>
      <c r="H279" s="849">
        <v>144</v>
      </c>
      <c r="I279" s="849">
        <v>56160</v>
      </c>
      <c r="J279" s="832">
        <v>0.80691973907296188</v>
      </c>
      <c r="K279" s="832">
        <v>390</v>
      </c>
      <c r="L279" s="849">
        <v>178</v>
      </c>
      <c r="M279" s="849">
        <v>69598</v>
      </c>
      <c r="N279" s="832">
        <v>1</v>
      </c>
      <c r="O279" s="832">
        <v>391</v>
      </c>
      <c r="P279" s="849">
        <v>225</v>
      </c>
      <c r="Q279" s="849">
        <v>88200</v>
      </c>
      <c r="R279" s="837">
        <v>1.2672777953389465</v>
      </c>
      <c r="S279" s="850">
        <v>392</v>
      </c>
    </row>
    <row r="280" spans="1:19" ht="14.4" customHeight="1" x14ac:dyDescent="0.3">
      <c r="A280" s="831" t="s">
        <v>3031</v>
      </c>
      <c r="B280" s="832" t="s">
        <v>3032</v>
      </c>
      <c r="C280" s="832" t="s">
        <v>602</v>
      </c>
      <c r="D280" s="832" t="s">
        <v>1279</v>
      </c>
      <c r="E280" s="832" t="s">
        <v>3079</v>
      </c>
      <c r="F280" s="832" t="s">
        <v>3131</v>
      </c>
      <c r="G280" s="832" t="s">
        <v>3132</v>
      </c>
      <c r="H280" s="849">
        <v>7</v>
      </c>
      <c r="I280" s="849">
        <v>1071</v>
      </c>
      <c r="J280" s="832">
        <v>0.99350649350649356</v>
      </c>
      <c r="K280" s="832">
        <v>153</v>
      </c>
      <c r="L280" s="849">
        <v>7</v>
      </c>
      <c r="M280" s="849">
        <v>1078</v>
      </c>
      <c r="N280" s="832">
        <v>1</v>
      </c>
      <c r="O280" s="832">
        <v>154</v>
      </c>
      <c r="P280" s="849">
        <v>6</v>
      </c>
      <c r="Q280" s="849">
        <v>924</v>
      </c>
      <c r="R280" s="837">
        <v>0.8571428571428571</v>
      </c>
      <c r="S280" s="850">
        <v>154</v>
      </c>
    </row>
    <row r="281" spans="1:19" ht="14.4" customHeight="1" x14ac:dyDescent="0.3">
      <c r="A281" s="831" t="s">
        <v>3031</v>
      </c>
      <c r="B281" s="832" t="s">
        <v>3032</v>
      </c>
      <c r="C281" s="832" t="s">
        <v>602</v>
      </c>
      <c r="D281" s="832" t="s">
        <v>1279</v>
      </c>
      <c r="E281" s="832" t="s">
        <v>3079</v>
      </c>
      <c r="F281" s="832" t="s">
        <v>3135</v>
      </c>
      <c r="G281" s="832" t="s">
        <v>3136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139</v>
      </c>
      <c r="R281" s="837"/>
      <c r="S281" s="850">
        <v>139</v>
      </c>
    </row>
    <row r="282" spans="1:19" ht="14.4" customHeight="1" x14ac:dyDescent="0.3">
      <c r="A282" s="831" t="s">
        <v>3031</v>
      </c>
      <c r="B282" s="832" t="s">
        <v>3032</v>
      </c>
      <c r="C282" s="832" t="s">
        <v>602</v>
      </c>
      <c r="D282" s="832" t="s">
        <v>1279</v>
      </c>
      <c r="E282" s="832" t="s">
        <v>3079</v>
      </c>
      <c r="F282" s="832" t="s">
        <v>3139</v>
      </c>
      <c r="G282" s="832" t="s">
        <v>3140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97</v>
      </c>
      <c r="R282" s="837"/>
      <c r="S282" s="850">
        <v>97</v>
      </c>
    </row>
    <row r="283" spans="1:19" ht="14.4" customHeight="1" x14ac:dyDescent="0.3">
      <c r="A283" s="831" t="s">
        <v>3031</v>
      </c>
      <c r="B283" s="832" t="s">
        <v>3032</v>
      </c>
      <c r="C283" s="832" t="s">
        <v>602</v>
      </c>
      <c r="D283" s="832" t="s">
        <v>1279</v>
      </c>
      <c r="E283" s="832" t="s">
        <v>3079</v>
      </c>
      <c r="F283" s="832" t="s">
        <v>3141</v>
      </c>
      <c r="G283" s="832" t="s">
        <v>3142</v>
      </c>
      <c r="H283" s="849">
        <v>1</v>
      </c>
      <c r="I283" s="849">
        <v>237</v>
      </c>
      <c r="J283" s="832"/>
      <c r="K283" s="832">
        <v>237</v>
      </c>
      <c r="L283" s="849"/>
      <c r="M283" s="849"/>
      <c r="N283" s="832"/>
      <c r="O283" s="832"/>
      <c r="P283" s="849">
        <v>1</v>
      </c>
      <c r="Q283" s="849">
        <v>238</v>
      </c>
      <c r="R283" s="837"/>
      <c r="S283" s="850">
        <v>238</v>
      </c>
    </row>
    <row r="284" spans="1:19" ht="14.4" customHeight="1" x14ac:dyDescent="0.3">
      <c r="A284" s="831" t="s">
        <v>3031</v>
      </c>
      <c r="B284" s="832" t="s">
        <v>3032</v>
      </c>
      <c r="C284" s="832" t="s">
        <v>602</v>
      </c>
      <c r="D284" s="832" t="s">
        <v>1279</v>
      </c>
      <c r="E284" s="832" t="s">
        <v>3079</v>
      </c>
      <c r="F284" s="832" t="s">
        <v>3149</v>
      </c>
      <c r="G284" s="832" t="s">
        <v>3150</v>
      </c>
      <c r="H284" s="849">
        <v>1</v>
      </c>
      <c r="I284" s="849">
        <v>306</v>
      </c>
      <c r="J284" s="832"/>
      <c r="K284" s="832">
        <v>306</v>
      </c>
      <c r="L284" s="849"/>
      <c r="M284" s="849"/>
      <c r="N284" s="832"/>
      <c r="O284" s="832"/>
      <c r="P284" s="849">
        <v>3</v>
      </c>
      <c r="Q284" s="849">
        <v>924</v>
      </c>
      <c r="R284" s="837"/>
      <c r="S284" s="850">
        <v>308</v>
      </c>
    </row>
    <row r="285" spans="1:19" ht="14.4" customHeight="1" x14ac:dyDescent="0.3">
      <c r="A285" s="831" t="s">
        <v>3031</v>
      </c>
      <c r="B285" s="832" t="s">
        <v>3032</v>
      </c>
      <c r="C285" s="832" t="s">
        <v>602</v>
      </c>
      <c r="D285" s="832" t="s">
        <v>1279</v>
      </c>
      <c r="E285" s="832" t="s">
        <v>3079</v>
      </c>
      <c r="F285" s="832" t="s">
        <v>3165</v>
      </c>
      <c r="G285" s="832" t="s">
        <v>3166</v>
      </c>
      <c r="H285" s="849"/>
      <c r="I285" s="849"/>
      <c r="J285" s="832"/>
      <c r="K285" s="832"/>
      <c r="L285" s="849">
        <v>1</v>
      </c>
      <c r="M285" s="849">
        <v>156</v>
      </c>
      <c r="N285" s="832">
        <v>1</v>
      </c>
      <c r="O285" s="832">
        <v>156</v>
      </c>
      <c r="P285" s="849"/>
      <c r="Q285" s="849"/>
      <c r="R285" s="837"/>
      <c r="S285" s="850"/>
    </row>
    <row r="286" spans="1:19" ht="14.4" customHeight="1" x14ac:dyDescent="0.3">
      <c r="A286" s="831" t="s">
        <v>3031</v>
      </c>
      <c r="B286" s="832" t="s">
        <v>3032</v>
      </c>
      <c r="C286" s="832" t="s">
        <v>602</v>
      </c>
      <c r="D286" s="832" t="s">
        <v>1279</v>
      </c>
      <c r="E286" s="832" t="s">
        <v>3079</v>
      </c>
      <c r="F286" s="832" t="s">
        <v>3169</v>
      </c>
      <c r="G286" s="832" t="s">
        <v>3170</v>
      </c>
      <c r="H286" s="849">
        <v>208</v>
      </c>
      <c r="I286" s="849">
        <v>6933.2599999999984</v>
      </c>
      <c r="J286" s="832">
        <v>0.85245558987272041</v>
      </c>
      <c r="K286" s="832">
        <v>33.332980769230758</v>
      </c>
      <c r="L286" s="849">
        <v>244</v>
      </c>
      <c r="M286" s="849">
        <v>8133.2799999999988</v>
      </c>
      <c r="N286" s="832">
        <v>1</v>
      </c>
      <c r="O286" s="832">
        <v>33.333114754098354</v>
      </c>
      <c r="P286" s="849">
        <v>335</v>
      </c>
      <c r="Q286" s="849">
        <v>11166.57</v>
      </c>
      <c r="R286" s="837">
        <v>1.3729479373635238</v>
      </c>
      <c r="S286" s="850">
        <v>33.333044776119401</v>
      </c>
    </row>
    <row r="287" spans="1:19" ht="14.4" customHeight="1" x14ac:dyDescent="0.3">
      <c r="A287" s="831" t="s">
        <v>3031</v>
      </c>
      <c r="B287" s="832" t="s">
        <v>3032</v>
      </c>
      <c r="C287" s="832" t="s">
        <v>602</v>
      </c>
      <c r="D287" s="832" t="s">
        <v>1279</v>
      </c>
      <c r="E287" s="832" t="s">
        <v>3079</v>
      </c>
      <c r="F287" s="832" t="s">
        <v>3177</v>
      </c>
      <c r="G287" s="832" t="s">
        <v>3178</v>
      </c>
      <c r="H287" s="849">
        <v>2</v>
      </c>
      <c r="I287" s="849">
        <v>172</v>
      </c>
      <c r="J287" s="832"/>
      <c r="K287" s="832">
        <v>86</v>
      </c>
      <c r="L287" s="849"/>
      <c r="M287" s="849"/>
      <c r="N287" s="832"/>
      <c r="O287" s="832"/>
      <c r="P287" s="849"/>
      <c r="Q287" s="849"/>
      <c r="R287" s="837"/>
      <c r="S287" s="850"/>
    </row>
    <row r="288" spans="1:19" ht="14.4" customHeight="1" x14ac:dyDescent="0.3">
      <c r="A288" s="831" t="s">
        <v>3031</v>
      </c>
      <c r="B288" s="832" t="s">
        <v>3032</v>
      </c>
      <c r="C288" s="832" t="s">
        <v>602</v>
      </c>
      <c r="D288" s="832" t="s">
        <v>1279</v>
      </c>
      <c r="E288" s="832" t="s">
        <v>3079</v>
      </c>
      <c r="F288" s="832" t="s">
        <v>3181</v>
      </c>
      <c r="G288" s="832" t="s">
        <v>3182</v>
      </c>
      <c r="H288" s="849">
        <v>5</v>
      </c>
      <c r="I288" s="849">
        <v>0</v>
      </c>
      <c r="J288" s="832"/>
      <c r="K288" s="832">
        <v>0</v>
      </c>
      <c r="L288" s="849">
        <v>2</v>
      </c>
      <c r="M288" s="849">
        <v>0</v>
      </c>
      <c r="N288" s="832"/>
      <c r="O288" s="832">
        <v>0</v>
      </c>
      <c r="P288" s="849">
        <v>1</v>
      </c>
      <c r="Q288" s="849">
        <v>0</v>
      </c>
      <c r="R288" s="837"/>
      <c r="S288" s="850">
        <v>0</v>
      </c>
    </row>
    <row r="289" spans="1:19" ht="14.4" customHeight="1" x14ac:dyDescent="0.3">
      <c r="A289" s="831" t="s">
        <v>3031</v>
      </c>
      <c r="B289" s="832" t="s">
        <v>3032</v>
      </c>
      <c r="C289" s="832" t="s">
        <v>602</v>
      </c>
      <c r="D289" s="832" t="s">
        <v>1279</v>
      </c>
      <c r="E289" s="832" t="s">
        <v>3079</v>
      </c>
      <c r="F289" s="832" t="s">
        <v>3183</v>
      </c>
      <c r="G289" s="832" t="s">
        <v>3184</v>
      </c>
      <c r="H289" s="849">
        <v>1</v>
      </c>
      <c r="I289" s="849">
        <v>132</v>
      </c>
      <c r="J289" s="832"/>
      <c r="K289" s="832">
        <v>132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3031</v>
      </c>
      <c r="B290" s="832" t="s">
        <v>3032</v>
      </c>
      <c r="C290" s="832" t="s">
        <v>602</v>
      </c>
      <c r="D290" s="832" t="s">
        <v>1279</v>
      </c>
      <c r="E290" s="832" t="s">
        <v>3079</v>
      </c>
      <c r="F290" s="832" t="s">
        <v>3189</v>
      </c>
      <c r="G290" s="832" t="s">
        <v>3190</v>
      </c>
      <c r="H290" s="849">
        <v>5</v>
      </c>
      <c r="I290" s="849">
        <v>1000</v>
      </c>
      <c r="J290" s="832">
        <v>2.5</v>
      </c>
      <c r="K290" s="832">
        <v>200</v>
      </c>
      <c r="L290" s="849">
        <v>2</v>
      </c>
      <c r="M290" s="849">
        <v>400</v>
      </c>
      <c r="N290" s="832">
        <v>1</v>
      </c>
      <c r="O290" s="832">
        <v>200</v>
      </c>
      <c r="P290" s="849">
        <v>1</v>
      </c>
      <c r="Q290" s="849">
        <v>200</v>
      </c>
      <c r="R290" s="837">
        <v>0.5</v>
      </c>
      <c r="S290" s="850">
        <v>200</v>
      </c>
    </row>
    <row r="291" spans="1:19" ht="14.4" customHeight="1" x14ac:dyDescent="0.3">
      <c r="A291" s="831" t="s">
        <v>3031</v>
      </c>
      <c r="B291" s="832" t="s">
        <v>3032</v>
      </c>
      <c r="C291" s="832" t="s">
        <v>602</v>
      </c>
      <c r="D291" s="832" t="s">
        <v>1279</v>
      </c>
      <c r="E291" s="832" t="s">
        <v>3079</v>
      </c>
      <c r="F291" s="832" t="s">
        <v>3221</v>
      </c>
      <c r="G291" s="832" t="s">
        <v>3222</v>
      </c>
      <c r="H291" s="849"/>
      <c r="I291" s="849"/>
      <c r="J291" s="832"/>
      <c r="K291" s="832"/>
      <c r="L291" s="849">
        <v>1</v>
      </c>
      <c r="M291" s="849">
        <v>313</v>
      </c>
      <c r="N291" s="832">
        <v>1</v>
      </c>
      <c r="O291" s="832">
        <v>313</v>
      </c>
      <c r="P291" s="849"/>
      <c r="Q291" s="849"/>
      <c r="R291" s="837"/>
      <c r="S291" s="850"/>
    </row>
    <row r="292" spans="1:19" ht="14.4" customHeight="1" x14ac:dyDescent="0.3">
      <c r="A292" s="831" t="s">
        <v>3031</v>
      </c>
      <c r="B292" s="832" t="s">
        <v>3032</v>
      </c>
      <c r="C292" s="832" t="s">
        <v>602</v>
      </c>
      <c r="D292" s="832" t="s">
        <v>1279</v>
      </c>
      <c r="E292" s="832" t="s">
        <v>3079</v>
      </c>
      <c r="F292" s="832" t="s">
        <v>3225</v>
      </c>
      <c r="G292" s="832" t="s">
        <v>3226</v>
      </c>
      <c r="H292" s="849"/>
      <c r="I292" s="849"/>
      <c r="J292" s="832"/>
      <c r="K292" s="832"/>
      <c r="L292" s="849">
        <v>4</v>
      </c>
      <c r="M292" s="849">
        <v>400</v>
      </c>
      <c r="N292" s="832">
        <v>1</v>
      </c>
      <c r="O292" s="832">
        <v>100</v>
      </c>
      <c r="P292" s="849">
        <v>20</v>
      </c>
      <c r="Q292" s="849">
        <v>2000</v>
      </c>
      <c r="R292" s="837">
        <v>5</v>
      </c>
      <c r="S292" s="850">
        <v>100</v>
      </c>
    </row>
    <row r="293" spans="1:19" ht="14.4" customHeight="1" x14ac:dyDescent="0.3">
      <c r="A293" s="831" t="s">
        <v>3031</v>
      </c>
      <c r="B293" s="832" t="s">
        <v>3032</v>
      </c>
      <c r="C293" s="832" t="s">
        <v>602</v>
      </c>
      <c r="D293" s="832" t="s">
        <v>1279</v>
      </c>
      <c r="E293" s="832" t="s">
        <v>3079</v>
      </c>
      <c r="F293" s="832" t="s">
        <v>3243</v>
      </c>
      <c r="G293" s="832" t="s">
        <v>3244</v>
      </c>
      <c r="H293" s="849"/>
      <c r="I293" s="849"/>
      <c r="J293" s="832"/>
      <c r="K293" s="832"/>
      <c r="L293" s="849">
        <v>1</v>
      </c>
      <c r="M293" s="849">
        <v>313</v>
      </c>
      <c r="N293" s="832">
        <v>1</v>
      </c>
      <c r="O293" s="832">
        <v>313</v>
      </c>
      <c r="P293" s="849"/>
      <c r="Q293" s="849"/>
      <c r="R293" s="837"/>
      <c r="S293" s="850"/>
    </row>
    <row r="294" spans="1:19" ht="14.4" customHeight="1" x14ac:dyDescent="0.3">
      <c r="A294" s="831" t="s">
        <v>3031</v>
      </c>
      <c r="B294" s="832" t="s">
        <v>3032</v>
      </c>
      <c r="C294" s="832" t="s">
        <v>602</v>
      </c>
      <c r="D294" s="832" t="s">
        <v>1280</v>
      </c>
      <c r="E294" s="832" t="s">
        <v>3033</v>
      </c>
      <c r="F294" s="832" t="s">
        <v>3041</v>
      </c>
      <c r="G294" s="832" t="s">
        <v>679</v>
      </c>
      <c r="H294" s="849">
        <v>0.02</v>
      </c>
      <c r="I294" s="849">
        <v>14.14</v>
      </c>
      <c r="J294" s="832">
        <v>0.27244701348747591</v>
      </c>
      <c r="K294" s="832">
        <v>707</v>
      </c>
      <c r="L294" s="849">
        <v>7.0000000000000007E-2</v>
      </c>
      <c r="M294" s="849">
        <v>51.9</v>
      </c>
      <c r="N294" s="832">
        <v>1</v>
      </c>
      <c r="O294" s="832">
        <v>741.42857142857133</v>
      </c>
      <c r="P294" s="849">
        <v>0.11000000000000001</v>
      </c>
      <c r="Q294" s="849">
        <v>81.56</v>
      </c>
      <c r="R294" s="837">
        <v>1.5714836223506745</v>
      </c>
      <c r="S294" s="850">
        <v>741.45454545454538</v>
      </c>
    </row>
    <row r="295" spans="1:19" ht="14.4" customHeight="1" x14ac:dyDescent="0.3">
      <c r="A295" s="831" t="s">
        <v>3031</v>
      </c>
      <c r="B295" s="832" t="s">
        <v>3032</v>
      </c>
      <c r="C295" s="832" t="s">
        <v>602</v>
      </c>
      <c r="D295" s="832" t="s">
        <v>1280</v>
      </c>
      <c r="E295" s="832" t="s">
        <v>3033</v>
      </c>
      <c r="F295" s="832" t="s">
        <v>3044</v>
      </c>
      <c r="G295" s="832" t="s">
        <v>826</v>
      </c>
      <c r="H295" s="849"/>
      <c r="I295" s="849"/>
      <c r="J295" s="832"/>
      <c r="K295" s="832"/>
      <c r="L295" s="849">
        <v>0.1</v>
      </c>
      <c r="M295" s="849">
        <v>6.14</v>
      </c>
      <c r="N295" s="832">
        <v>1</v>
      </c>
      <c r="O295" s="832">
        <v>61.399999999999991</v>
      </c>
      <c r="P295" s="849"/>
      <c r="Q295" s="849"/>
      <c r="R295" s="837"/>
      <c r="S295" s="850"/>
    </row>
    <row r="296" spans="1:19" ht="14.4" customHeight="1" x14ac:dyDescent="0.3">
      <c r="A296" s="831" t="s">
        <v>3031</v>
      </c>
      <c r="B296" s="832" t="s">
        <v>3032</v>
      </c>
      <c r="C296" s="832" t="s">
        <v>602</v>
      </c>
      <c r="D296" s="832" t="s">
        <v>1280</v>
      </c>
      <c r="E296" s="832" t="s">
        <v>3033</v>
      </c>
      <c r="F296" s="832" t="s">
        <v>3050</v>
      </c>
      <c r="G296" s="832" t="s">
        <v>3051</v>
      </c>
      <c r="H296" s="849"/>
      <c r="I296" s="849"/>
      <c r="J296" s="832"/>
      <c r="K296" s="832"/>
      <c r="L296" s="849">
        <v>0.4</v>
      </c>
      <c r="M296" s="849">
        <v>108.68</v>
      </c>
      <c r="N296" s="832">
        <v>1</v>
      </c>
      <c r="O296" s="832">
        <v>271.7</v>
      </c>
      <c r="P296" s="849">
        <v>0.4</v>
      </c>
      <c r="Q296" s="849">
        <v>72.650000000000006</v>
      </c>
      <c r="R296" s="837">
        <v>0.66847626058152376</v>
      </c>
      <c r="S296" s="850">
        <v>181.625</v>
      </c>
    </row>
    <row r="297" spans="1:19" ht="14.4" customHeight="1" x14ac:dyDescent="0.3">
      <c r="A297" s="831" t="s">
        <v>3031</v>
      </c>
      <c r="B297" s="832" t="s">
        <v>3032</v>
      </c>
      <c r="C297" s="832" t="s">
        <v>602</v>
      </c>
      <c r="D297" s="832" t="s">
        <v>1280</v>
      </c>
      <c r="E297" s="832" t="s">
        <v>3033</v>
      </c>
      <c r="F297" s="832" t="s">
        <v>3055</v>
      </c>
      <c r="G297" s="832" t="s">
        <v>679</v>
      </c>
      <c r="H297" s="849">
        <v>0.9</v>
      </c>
      <c r="I297" s="849">
        <v>63.65</v>
      </c>
      <c r="J297" s="832">
        <v>1.0681322369525088</v>
      </c>
      <c r="K297" s="832">
        <v>70.722222222222214</v>
      </c>
      <c r="L297" s="849">
        <v>0.70000000000000007</v>
      </c>
      <c r="M297" s="849">
        <v>59.589999999999996</v>
      </c>
      <c r="N297" s="832">
        <v>1</v>
      </c>
      <c r="O297" s="832">
        <v>85.128571428571419</v>
      </c>
      <c r="P297" s="849">
        <v>0.30000000000000004</v>
      </c>
      <c r="Q297" s="849">
        <v>18.049999999999997</v>
      </c>
      <c r="R297" s="837">
        <v>0.30290317167309949</v>
      </c>
      <c r="S297" s="850">
        <v>60.16666666666665</v>
      </c>
    </row>
    <row r="298" spans="1:19" ht="14.4" customHeight="1" x14ac:dyDescent="0.3">
      <c r="A298" s="831" t="s">
        <v>3031</v>
      </c>
      <c r="B298" s="832" t="s">
        <v>3032</v>
      </c>
      <c r="C298" s="832" t="s">
        <v>602</v>
      </c>
      <c r="D298" s="832" t="s">
        <v>1280</v>
      </c>
      <c r="E298" s="832" t="s">
        <v>3033</v>
      </c>
      <c r="F298" s="832" t="s">
        <v>3058</v>
      </c>
      <c r="G298" s="832" t="s">
        <v>3059</v>
      </c>
      <c r="H298" s="849"/>
      <c r="I298" s="849"/>
      <c r="J298" s="832"/>
      <c r="K298" s="832"/>
      <c r="L298" s="849">
        <v>0.02</v>
      </c>
      <c r="M298" s="849">
        <v>2.4300000000000002</v>
      </c>
      <c r="N298" s="832">
        <v>1</v>
      </c>
      <c r="O298" s="832">
        <v>121.5</v>
      </c>
      <c r="P298" s="849">
        <v>0.13999999999999999</v>
      </c>
      <c r="Q298" s="849">
        <v>17.04</v>
      </c>
      <c r="R298" s="837">
        <v>7.0123456790123448</v>
      </c>
      <c r="S298" s="850">
        <v>121.71428571428572</v>
      </c>
    </row>
    <row r="299" spans="1:19" ht="14.4" customHeight="1" x14ac:dyDescent="0.3">
      <c r="A299" s="831" t="s">
        <v>3031</v>
      </c>
      <c r="B299" s="832" t="s">
        <v>3032</v>
      </c>
      <c r="C299" s="832" t="s">
        <v>602</v>
      </c>
      <c r="D299" s="832" t="s">
        <v>1280</v>
      </c>
      <c r="E299" s="832" t="s">
        <v>3033</v>
      </c>
      <c r="F299" s="832" t="s">
        <v>3060</v>
      </c>
      <c r="G299" s="832" t="s">
        <v>3059</v>
      </c>
      <c r="H299" s="849">
        <v>0.03</v>
      </c>
      <c r="I299" s="849">
        <v>6.02</v>
      </c>
      <c r="J299" s="832">
        <v>0.33333333333333331</v>
      </c>
      <c r="K299" s="832">
        <v>200.66666666666666</v>
      </c>
      <c r="L299" s="849">
        <v>0.09</v>
      </c>
      <c r="M299" s="849">
        <v>18.059999999999999</v>
      </c>
      <c r="N299" s="832">
        <v>1</v>
      </c>
      <c r="O299" s="832">
        <v>200.66666666666666</v>
      </c>
      <c r="P299" s="849">
        <v>0.03</v>
      </c>
      <c r="Q299" s="849">
        <v>6.02</v>
      </c>
      <c r="R299" s="837">
        <v>0.33333333333333331</v>
      </c>
      <c r="S299" s="850">
        <v>200.66666666666666</v>
      </c>
    </row>
    <row r="300" spans="1:19" ht="14.4" customHeight="1" x14ac:dyDescent="0.3">
      <c r="A300" s="831" t="s">
        <v>3031</v>
      </c>
      <c r="B300" s="832" t="s">
        <v>3032</v>
      </c>
      <c r="C300" s="832" t="s">
        <v>602</v>
      </c>
      <c r="D300" s="832" t="s">
        <v>1280</v>
      </c>
      <c r="E300" s="832" t="s">
        <v>3033</v>
      </c>
      <c r="F300" s="832" t="s">
        <v>3061</v>
      </c>
      <c r="G300" s="832" t="s">
        <v>3059</v>
      </c>
      <c r="H300" s="849"/>
      <c r="I300" s="849"/>
      <c r="J300" s="832"/>
      <c r="K300" s="832"/>
      <c r="L300" s="849">
        <v>0.3</v>
      </c>
      <c r="M300" s="849">
        <v>73.05</v>
      </c>
      <c r="N300" s="832">
        <v>1</v>
      </c>
      <c r="O300" s="832">
        <v>243.5</v>
      </c>
      <c r="P300" s="849"/>
      <c r="Q300" s="849"/>
      <c r="R300" s="837"/>
      <c r="S300" s="850"/>
    </row>
    <row r="301" spans="1:19" ht="14.4" customHeight="1" x14ac:dyDescent="0.3">
      <c r="A301" s="831" t="s">
        <v>3031</v>
      </c>
      <c r="B301" s="832" t="s">
        <v>3032</v>
      </c>
      <c r="C301" s="832" t="s">
        <v>602</v>
      </c>
      <c r="D301" s="832" t="s">
        <v>1280</v>
      </c>
      <c r="E301" s="832" t="s">
        <v>3033</v>
      </c>
      <c r="F301" s="832" t="s">
        <v>3068</v>
      </c>
      <c r="G301" s="832" t="s">
        <v>3049</v>
      </c>
      <c r="H301" s="849"/>
      <c r="I301" s="849"/>
      <c r="J301" s="832"/>
      <c r="K301" s="832"/>
      <c r="L301" s="849"/>
      <c r="M301" s="849"/>
      <c r="N301" s="832"/>
      <c r="O301" s="832"/>
      <c r="P301" s="849">
        <v>0.2</v>
      </c>
      <c r="Q301" s="849">
        <v>28.74</v>
      </c>
      <c r="R301" s="837"/>
      <c r="S301" s="850">
        <v>143.69999999999999</v>
      </c>
    </row>
    <row r="302" spans="1:19" ht="14.4" customHeight="1" x14ac:dyDescent="0.3">
      <c r="A302" s="831" t="s">
        <v>3031</v>
      </c>
      <c r="B302" s="832" t="s">
        <v>3032</v>
      </c>
      <c r="C302" s="832" t="s">
        <v>602</v>
      </c>
      <c r="D302" s="832" t="s">
        <v>1280</v>
      </c>
      <c r="E302" s="832" t="s">
        <v>3074</v>
      </c>
      <c r="F302" s="832" t="s">
        <v>3077</v>
      </c>
      <c r="G302" s="832" t="s">
        <v>3078</v>
      </c>
      <c r="H302" s="849"/>
      <c r="I302" s="849"/>
      <c r="J302" s="832"/>
      <c r="K302" s="832"/>
      <c r="L302" s="849"/>
      <c r="M302" s="849"/>
      <c r="N302" s="832"/>
      <c r="O302" s="832"/>
      <c r="P302" s="849">
        <v>2</v>
      </c>
      <c r="Q302" s="849">
        <v>11514.4</v>
      </c>
      <c r="R302" s="837"/>
      <c r="S302" s="850">
        <v>5757.2</v>
      </c>
    </row>
    <row r="303" spans="1:19" ht="14.4" customHeight="1" x14ac:dyDescent="0.3">
      <c r="A303" s="831" t="s">
        <v>3031</v>
      </c>
      <c r="B303" s="832" t="s">
        <v>3032</v>
      </c>
      <c r="C303" s="832" t="s">
        <v>602</v>
      </c>
      <c r="D303" s="832" t="s">
        <v>1280</v>
      </c>
      <c r="E303" s="832" t="s">
        <v>3079</v>
      </c>
      <c r="F303" s="832" t="s">
        <v>3082</v>
      </c>
      <c r="G303" s="832" t="s">
        <v>3083</v>
      </c>
      <c r="H303" s="849"/>
      <c r="I303" s="849"/>
      <c r="J303" s="832"/>
      <c r="K303" s="832"/>
      <c r="L303" s="849">
        <v>1</v>
      </c>
      <c r="M303" s="849">
        <v>300</v>
      </c>
      <c r="N303" s="832">
        <v>1</v>
      </c>
      <c r="O303" s="832">
        <v>300</v>
      </c>
      <c r="P303" s="849"/>
      <c r="Q303" s="849"/>
      <c r="R303" s="837"/>
      <c r="S303" s="850"/>
    </row>
    <row r="304" spans="1:19" ht="14.4" customHeight="1" x14ac:dyDescent="0.3">
      <c r="A304" s="831" t="s">
        <v>3031</v>
      </c>
      <c r="B304" s="832" t="s">
        <v>3032</v>
      </c>
      <c r="C304" s="832" t="s">
        <v>602</v>
      </c>
      <c r="D304" s="832" t="s">
        <v>1280</v>
      </c>
      <c r="E304" s="832" t="s">
        <v>3079</v>
      </c>
      <c r="F304" s="832" t="s">
        <v>3086</v>
      </c>
      <c r="G304" s="832" t="s">
        <v>3087</v>
      </c>
      <c r="H304" s="849"/>
      <c r="I304" s="849"/>
      <c r="J304" s="832"/>
      <c r="K304" s="832"/>
      <c r="L304" s="849"/>
      <c r="M304" s="849"/>
      <c r="N304" s="832"/>
      <c r="O304" s="832"/>
      <c r="P304" s="849">
        <v>5</v>
      </c>
      <c r="Q304" s="849">
        <v>420</v>
      </c>
      <c r="R304" s="837"/>
      <c r="S304" s="850">
        <v>84</v>
      </c>
    </row>
    <row r="305" spans="1:19" ht="14.4" customHeight="1" x14ac:dyDescent="0.3">
      <c r="A305" s="831" t="s">
        <v>3031</v>
      </c>
      <c r="B305" s="832" t="s">
        <v>3032</v>
      </c>
      <c r="C305" s="832" t="s">
        <v>602</v>
      </c>
      <c r="D305" s="832" t="s">
        <v>1280</v>
      </c>
      <c r="E305" s="832" t="s">
        <v>3079</v>
      </c>
      <c r="F305" s="832" t="s">
        <v>3090</v>
      </c>
      <c r="G305" s="832" t="s">
        <v>3091</v>
      </c>
      <c r="H305" s="849">
        <v>6</v>
      </c>
      <c r="I305" s="849">
        <v>222</v>
      </c>
      <c r="J305" s="832">
        <v>1.5</v>
      </c>
      <c r="K305" s="832">
        <v>37</v>
      </c>
      <c r="L305" s="849">
        <v>4</v>
      </c>
      <c r="M305" s="849">
        <v>148</v>
      </c>
      <c r="N305" s="832">
        <v>1</v>
      </c>
      <c r="O305" s="832">
        <v>37</v>
      </c>
      <c r="P305" s="849">
        <v>8</v>
      </c>
      <c r="Q305" s="849">
        <v>304</v>
      </c>
      <c r="R305" s="837">
        <v>2.0540540540540539</v>
      </c>
      <c r="S305" s="850">
        <v>38</v>
      </c>
    </row>
    <row r="306" spans="1:19" ht="14.4" customHeight="1" x14ac:dyDescent="0.3">
      <c r="A306" s="831" t="s">
        <v>3031</v>
      </c>
      <c r="B306" s="832" t="s">
        <v>3032</v>
      </c>
      <c r="C306" s="832" t="s">
        <v>602</v>
      </c>
      <c r="D306" s="832" t="s">
        <v>1280</v>
      </c>
      <c r="E306" s="832" t="s">
        <v>3079</v>
      </c>
      <c r="F306" s="832" t="s">
        <v>3092</v>
      </c>
      <c r="G306" s="832" t="s">
        <v>3093</v>
      </c>
      <c r="H306" s="849">
        <v>1</v>
      </c>
      <c r="I306" s="849">
        <v>5</v>
      </c>
      <c r="J306" s="832"/>
      <c r="K306" s="832">
        <v>5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3031</v>
      </c>
      <c r="B307" s="832" t="s">
        <v>3032</v>
      </c>
      <c r="C307" s="832" t="s">
        <v>602</v>
      </c>
      <c r="D307" s="832" t="s">
        <v>1280</v>
      </c>
      <c r="E307" s="832" t="s">
        <v>3079</v>
      </c>
      <c r="F307" s="832" t="s">
        <v>3094</v>
      </c>
      <c r="G307" s="832" t="s">
        <v>3095</v>
      </c>
      <c r="H307" s="849">
        <v>1</v>
      </c>
      <c r="I307" s="849">
        <v>5</v>
      </c>
      <c r="J307" s="832">
        <v>1</v>
      </c>
      <c r="K307" s="832">
        <v>5</v>
      </c>
      <c r="L307" s="849">
        <v>1</v>
      </c>
      <c r="M307" s="849">
        <v>5</v>
      </c>
      <c r="N307" s="832">
        <v>1</v>
      </c>
      <c r="O307" s="832">
        <v>5</v>
      </c>
      <c r="P307" s="849"/>
      <c r="Q307" s="849"/>
      <c r="R307" s="837"/>
      <c r="S307" s="850"/>
    </row>
    <row r="308" spans="1:19" ht="14.4" customHeight="1" x14ac:dyDescent="0.3">
      <c r="A308" s="831" t="s">
        <v>3031</v>
      </c>
      <c r="B308" s="832" t="s">
        <v>3032</v>
      </c>
      <c r="C308" s="832" t="s">
        <v>602</v>
      </c>
      <c r="D308" s="832" t="s">
        <v>1280</v>
      </c>
      <c r="E308" s="832" t="s">
        <v>3079</v>
      </c>
      <c r="F308" s="832" t="s">
        <v>3096</v>
      </c>
      <c r="G308" s="832" t="s">
        <v>3097</v>
      </c>
      <c r="H308" s="849">
        <v>18</v>
      </c>
      <c r="I308" s="849">
        <v>1548</v>
      </c>
      <c r="J308" s="832">
        <v>17.793103448275861</v>
      </c>
      <c r="K308" s="832">
        <v>86</v>
      </c>
      <c r="L308" s="849">
        <v>1</v>
      </c>
      <c r="M308" s="849">
        <v>87</v>
      </c>
      <c r="N308" s="832">
        <v>1</v>
      </c>
      <c r="O308" s="832">
        <v>87</v>
      </c>
      <c r="P308" s="849">
        <v>1</v>
      </c>
      <c r="Q308" s="849">
        <v>87</v>
      </c>
      <c r="R308" s="837">
        <v>1</v>
      </c>
      <c r="S308" s="850">
        <v>87</v>
      </c>
    </row>
    <row r="309" spans="1:19" ht="14.4" customHeight="1" x14ac:dyDescent="0.3">
      <c r="A309" s="831" t="s">
        <v>3031</v>
      </c>
      <c r="B309" s="832" t="s">
        <v>3032</v>
      </c>
      <c r="C309" s="832" t="s">
        <v>602</v>
      </c>
      <c r="D309" s="832" t="s">
        <v>1280</v>
      </c>
      <c r="E309" s="832" t="s">
        <v>3079</v>
      </c>
      <c r="F309" s="832" t="s">
        <v>3099</v>
      </c>
      <c r="G309" s="832" t="s">
        <v>3100</v>
      </c>
      <c r="H309" s="849"/>
      <c r="I309" s="849"/>
      <c r="J309" s="832"/>
      <c r="K309" s="832"/>
      <c r="L309" s="849">
        <v>1</v>
      </c>
      <c r="M309" s="849">
        <v>680</v>
      </c>
      <c r="N309" s="832">
        <v>1</v>
      </c>
      <c r="O309" s="832">
        <v>680</v>
      </c>
      <c r="P309" s="849"/>
      <c r="Q309" s="849"/>
      <c r="R309" s="837"/>
      <c r="S309" s="850"/>
    </row>
    <row r="310" spans="1:19" ht="14.4" customHeight="1" x14ac:dyDescent="0.3">
      <c r="A310" s="831" t="s">
        <v>3031</v>
      </c>
      <c r="B310" s="832" t="s">
        <v>3032</v>
      </c>
      <c r="C310" s="832" t="s">
        <v>602</v>
      </c>
      <c r="D310" s="832" t="s">
        <v>1280</v>
      </c>
      <c r="E310" s="832" t="s">
        <v>3079</v>
      </c>
      <c r="F310" s="832" t="s">
        <v>3103</v>
      </c>
      <c r="G310" s="832" t="s">
        <v>3104</v>
      </c>
      <c r="H310" s="849">
        <v>473</v>
      </c>
      <c r="I310" s="849">
        <v>118723</v>
      </c>
      <c r="J310" s="832">
        <v>2.3322921577872071</v>
      </c>
      <c r="K310" s="832">
        <v>251</v>
      </c>
      <c r="L310" s="849">
        <v>202</v>
      </c>
      <c r="M310" s="849">
        <v>50904</v>
      </c>
      <c r="N310" s="832">
        <v>1</v>
      </c>
      <c r="O310" s="832">
        <v>252</v>
      </c>
      <c r="P310" s="849">
        <v>368</v>
      </c>
      <c r="Q310" s="849">
        <v>93472</v>
      </c>
      <c r="R310" s="837">
        <v>1.8362407669338363</v>
      </c>
      <c r="S310" s="850">
        <v>254</v>
      </c>
    </row>
    <row r="311" spans="1:19" ht="14.4" customHeight="1" x14ac:dyDescent="0.3">
      <c r="A311" s="831" t="s">
        <v>3031</v>
      </c>
      <c r="B311" s="832" t="s">
        <v>3032</v>
      </c>
      <c r="C311" s="832" t="s">
        <v>602</v>
      </c>
      <c r="D311" s="832" t="s">
        <v>1280</v>
      </c>
      <c r="E311" s="832" t="s">
        <v>3079</v>
      </c>
      <c r="F311" s="832" t="s">
        <v>3105</v>
      </c>
      <c r="G311" s="832" t="s">
        <v>3106</v>
      </c>
      <c r="H311" s="849">
        <v>187</v>
      </c>
      <c r="I311" s="849">
        <v>23562</v>
      </c>
      <c r="J311" s="832">
        <v>2.9923799847599697</v>
      </c>
      <c r="K311" s="832">
        <v>126</v>
      </c>
      <c r="L311" s="849">
        <v>62</v>
      </c>
      <c r="M311" s="849">
        <v>7874</v>
      </c>
      <c r="N311" s="832">
        <v>1</v>
      </c>
      <c r="O311" s="832">
        <v>127</v>
      </c>
      <c r="P311" s="849">
        <v>110</v>
      </c>
      <c r="Q311" s="849">
        <v>13860</v>
      </c>
      <c r="R311" s="837">
        <v>1.7602235204470409</v>
      </c>
      <c r="S311" s="850">
        <v>126</v>
      </c>
    </row>
    <row r="312" spans="1:19" ht="14.4" customHeight="1" x14ac:dyDescent="0.3">
      <c r="A312" s="831" t="s">
        <v>3031</v>
      </c>
      <c r="B312" s="832" t="s">
        <v>3032</v>
      </c>
      <c r="C312" s="832" t="s">
        <v>602</v>
      </c>
      <c r="D312" s="832" t="s">
        <v>1280</v>
      </c>
      <c r="E312" s="832" t="s">
        <v>3079</v>
      </c>
      <c r="F312" s="832" t="s">
        <v>3107</v>
      </c>
      <c r="G312" s="832" t="s">
        <v>3108</v>
      </c>
      <c r="H312" s="849">
        <v>25</v>
      </c>
      <c r="I312" s="849">
        <v>2275</v>
      </c>
      <c r="J312" s="832">
        <v>3.5326086956521738</v>
      </c>
      <c r="K312" s="832">
        <v>91</v>
      </c>
      <c r="L312" s="849">
        <v>7</v>
      </c>
      <c r="M312" s="849">
        <v>644</v>
      </c>
      <c r="N312" s="832">
        <v>1</v>
      </c>
      <c r="O312" s="832">
        <v>92</v>
      </c>
      <c r="P312" s="849">
        <v>10</v>
      </c>
      <c r="Q312" s="849">
        <v>930</v>
      </c>
      <c r="R312" s="837">
        <v>1.4440993788819876</v>
      </c>
      <c r="S312" s="850">
        <v>93</v>
      </c>
    </row>
    <row r="313" spans="1:19" ht="14.4" customHeight="1" x14ac:dyDescent="0.3">
      <c r="A313" s="831" t="s">
        <v>3031</v>
      </c>
      <c r="B313" s="832" t="s">
        <v>3032</v>
      </c>
      <c r="C313" s="832" t="s">
        <v>602</v>
      </c>
      <c r="D313" s="832" t="s">
        <v>1280</v>
      </c>
      <c r="E313" s="832" t="s">
        <v>3079</v>
      </c>
      <c r="F313" s="832" t="s">
        <v>3115</v>
      </c>
      <c r="G313" s="832" t="s">
        <v>3116</v>
      </c>
      <c r="H313" s="849">
        <v>327</v>
      </c>
      <c r="I313" s="849">
        <v>19293</v>
      </c>
      <c r="J313" s="832">
        <v>2.4545801526717557</v>
      </c>
      <c r="K313" s="832">
        <v>59</v>
      </c>
      <c r="L313" s="849">
        <v>131</v>
      </c>
      <c r="M313" s="849">
        <v>7860</v>
      </c>
      <c r="N313" s="832">
        <v>1</v>
      </c>
      <c r="O313" s="832">
        <v>60</v>
      </c>
      <c r="P313" s="849">
        <v>210</v>
      </c>
      <c r="Q313" s="849">
        <v>12600</v>
      </c>
      <c r="R313" s="837">
        <v>1.6030534351145038</v>
      </c>
      <c r="S313" s="850">
        <v>60</v>
      </c>
    </row>
    <row r="314" spans="1:19" ht="14.4" customHeight="1" x14ac:dyDescent="0.3">
      <c r="A314" s="831" t="s">
        <v>3031</v>
      </c>
      <c r="B314" s="832" t="s">
        <v>3032</v>
      </c>
      <c r="C314" s="832" t="s">
        <v>602</v>
      </c>
      <c r="D314" s="832" t="s">
        <v>1280</v>
      </c>
      <c r="E314" s="832" t="s">
        <v>3079</v>
      </c>
      <c r="F314" s="832" t="s">
        <v>3123</v>
      </c>
      <c r="G314" s="832" t="s">
        <v>3124</v>
      </c>
      <c r="H314" s="849">
        <v>325</v>
      </c>
      <c r="I314" s="849">
        <v>125125</v>
      </c>
      <c r="J314" s="832">
        <v>2.9203426224151614</v>
      </c>
      <c r="K314" s="832">
        <v>385</v>
      </c>
      <c r="L314" s="849">
        <v>111</v>
      </c>
      <c r="M314" s="849">
        <v>42846</v>
      </c>
      <c r="N314" s="832">
        <v>1</v>
      </c>
      <c r="O314" s="832">
        <v>386</v>
      </c>
      <c r="P314" s="849">
        <v>248</v>
      </c>
      <c r="Q314" s="849">
        <v>95976</v>
      </c>
      <c r="R314" s="837">
        <v>2.2400224058255147</v>
      </c>
      <c r="S314" s="850">
        <v>387</v>
      </c>
    </row>
    <row r="315" spans="1:19" ht="14.4" customHeight="1" x14ac:dyDescent="0.3">
      <c r="A315" s="831" t="s">
        <v>3031</v>
      </c>
      <c r="B315" s="832" t="s">
        <v>3032</v>
      </c>
      <c r="C315" s="832" t="s">
        <v>602</v>
      </c>
      <c r="D315" s="832" t="s">
        <v>1280</v>
      </c>
      <c r="E315" s="832" t="s">
        <v>3079</v>
      </c>
      <c r="F315" s="832" t="s">
        <v>3125</v>
      </c>
      <c r="G315" s="832" t="s">
        <v>3126</v>
      </c>
      <c r="H315" s="849">
        <v>144</v>
      </c>
      <c r="I315" s="849">
        <v>56160</v>
      </c>
      <c r="J315" s="832">
        <v>1.8898909678287792</v>
      </c>
      <c r="K315" s="832">
        <v>390</v>
      </c>
      <c r="L315" s="849">
        <v>76</v>
      </c>
      <c r="M315" s="849">
        <v>29716</v>
      </c>
      <c r="N315" s="832">
        <v>1</v>
      </c>
      <c r="O315" s="832">
        <v>391</v>
      </c>
      <c r="P315" s="849">
        <v>101</v>
      </c>
      <c r="Q315" s="849">
        <v>39592</v>
      </c>
      <c r="R315" s="837">
        <v>1.3323462107955311</v>
      </c>
      <c r="S315" s="850">
        <v>392</v>
      </c>
    </row>
    <row r="316" spans="1:19" ht="14.4" customHeight="1" x14ac:dyDescent="0.3">
      <c r="A316" s="831" t="s">
        <v>3031</v>
      </c>
      <c r="B316" s="832" t="s">
        <v>3032</v>
      </c>
      <c r="C316" s="832" t="s">
        <v>602</v>
      </c>
      <c r="D316" s="832" t="s">
        <v>1280</v>
      </c>
      <c r="E316" s="832" t="s">
        <v>3079</v>
      </c>
      <c r="F316" s="832" t="s">
        <v>3127</v>
      </c>
      <c r="G316" s="832" t="s">
        <v>3128</v>
      </c>
      <c r="H316" s="849">
        <v>3</v>
      </c>
      <c r="I316" s="849">
        <v>189</v>
      </c>
      <c r="J316" s="832">
        <v>1.5</v>
      </c>
      <c r="K316" s="832">
        <v>63</v>
      </c>
      <c r="L316" s="849">
        <v>2</v>
      </c>
      <c r="M316" s="849">
        <v>126</v>
      </c>
      <c r="N316" s="832">
        <v>1</v>
      </c>
      <c r="O316" s="832">
        <v>63</v>
      </c>
      <c r="P316" s="849">
        <v>5</v>
      </c>
      <c r="Q316" s="849">
        <v>320</v>
      </c>
      <c r="R316" s="837">
        <v>2.5396825396825395</v>
      </c>
      <c r="S316" s="850">
        <v>64</v>
      </c>
    </row>
    <row r="317" spans="1:19" ht="14.4" customHeight="1" x14ac:dyDescent="0.3">
      <c r="A317" s="831" t="s">
        <v>3031</v>
      </c>
      <c r="B317" s="832" t="s">
        <v>3032</v>
      </c>
      <c r="C317" s="832" t="s">
        <v>602</v>
      </c>
      <c r="D317" s="832" t="s">
        <v>1280</v>
      </c>
      <c r="E317" s="832" t="s">
        <v>3079</v>
      </c>
      <c r="F317" s="832" t="s">
        <v>3131</v>
      </c>
      <c r="G317" s="832" t="s">
        <v>3132</v>
      </c>
      <c r="H317" s="849">
        <v>103</v>
      </c>
      <c r="I317" s="849">
        <v>15759</v>
      </c>
      <c r="J317" s="832">
        <v>3.1978490259740258</v>
      </c>
      <c r="K317" s="832">
        <v>153</v>
      </c>
      <c r="L317" s="849">
        <v>32</v>
      </c>
      <c r="M317" s="849">
        <v>4928</v>
      </c>
      <c r="N317" s="832">
        <v>1</v>
      </c>
      <c r="O317" s="832">
        <v>154</v>
      </c>
      <c r="P317" s="849">
        <v>26</v>
      </c>
      <c r="Q317" s="849">
        <v>4004</v>
      </c>
      <c r="R317" s="837">
        <v>0.8125</v>
      </c>
      <c r="S317" s="850">
        <v>154</v>
      </c>
    </row>
    <row r="318" spans="1:19" ht="14.4" customHeight="1" x14ac:dyDescent="0.3">
      <c r="A318" s="831" t="s">
        <v>3031</v>
      </c>
      <c r="B318" s="832" t="s">
        <v>3032</v>
      </c>
      <c r="C318" s="832" t="s">
        <v>602</v>
      </c>
      <c r="D318" s="832" t="s">
        <v>1280</v>
      </c>
      <c r="E318" s="832" t="s">
        <v>3079</v>
      </c>
      <c r="F318" s="832" t="s">
        <v>3135</v>
      </c>
      <c r="G318" s="832" t="s">
        <v>3136</v>
      </c>
      <c r="H318" s="849">
        <v>3</v>
      </c>
      <c r="I318" s="849">
        <v>414</v>
      </c>
      <c r="J318" s="832">
        <v>0.74460431654676262</v>
      </c>
      <c r="K318" s="832">
        <v>138</v>
      </c>
      <c r="L318" s="849">
        <v>4</v>
      </c>
      <c r="M318" s="849">
        <v>556</v>
      </c>
      <c r="N318" s="832">
        <v>1</v>
      </c>
      <c r="O318" s="832">
        <v>139</v>
      </c>
      <c r="P318" s="849">
        <v>16</v>
      </c>
      <c r="Q318" s="849">
        <v>2224</v>
      </c>
      <c r="R318" s="837">
        <v>4</v>
      </c>
      <c r="S318" s="850">
        <v>139</v>
      </c>
    </row>
    <row r="319" spans="1:19" ht="14.4" customHeight="1" x14ac:dyDescent="0.3">
      <c r="A319" s="831" t="s">
        <v>3031</v>
      </c>
      <c r="B319" s="832" t="s">
        <v>3032</v>
      </c>
      <c r="C319" s="832" t="s">
        <v>602</v>
      </c>
      <c r="D319" s="832" t="s">
        <v>1280</v>
      </c>
      <c r="E319" s="832" t="s">
        <v>3079</v>
      </c>
      <c r="F319" s="832" t="s">
        <v>3137</v>
      </c>
      <c r="G319" s="832" t="s">
        <v>3138</v>
      </c>
      <c r="H319" s="849"/>
      <c r="I319" s="849"/>
      <c r="J319" s="832"/>
      <c r="K319" s="832"/>
      <c r="L319" s="849">
        <v>1</v>
      </c>
      <c r="M319" s="849">
        <v>419</v>
      </c>
      <c r="N319" s="832">
        <v>1</v>
      </c>
      <c r="O319" s="832">
        <v>419</v>
      </c>
      <c r="P319" s="849"/>
      <c r="Q319" s="849"/>
      <c r="R319" s="837"/>
      <c r="S319" s="850"/>
    </row>
    <row r="320" spans="1:19" ht="14.4" customHeight="1" x14ac:dyDescent="0.3">
      <c r="A320" s="831" t="s">
        <v>3031</v>
      </c>
      <c r="B320" s="832" t="s">
        <v>3032</v>
      </c>
      <c r="C320" s="832" t="s">
        <v>602</v>
      </c>
      <c r="D320" s="832" t="s">
        <v>1280</v>
      </c>
      <c r="E320" s="832" t="s">
        <v>3079</v>
      </c>
      <c r="F320" s="832" t="s">
        <v>3139</v>
      </c>
      <c r="G320" s="832" t="s">
        <v>3140</v>
      </c>
      <c r="H320" s="849">
        <v>1</v>
      </c>
      <c r="I320" s="849">
        <v>96</v>
      </c>
      <c r="J320" s="832"/>
      <c r="K320" s="832">
        <v>96</v>
      </c>
      <c r="L320" s="849"/>
      <c r="M320" s="849"/>
      <c r="N320" s="832"/>
      <c r="O320" s="832"/>
      <c r="P320" s="849">
        <v>2</v>
      </c>
      <c r="Q320" s="849">
        <v>194</v>
      </c>
      <c r="R320" s="837"/>
      <c r="S320" s="850">
        <v>97</v>
      </c>
    </row>
    <row r="321" spans="1:19" ht="14.4" customHeight="1" x14ac:dyDescent="0.3">
      <c r="A321" s="831" t="s">
        <v>3031</v>
      </c>
      <c r="B321" s="832" t="s">
        <v>3032</v>
      </c>
      <c r="C321" s="832" t="s">
        <v>602</v>
      </c>
      <c r="D321" s="832" t="s">
        <v>1280</v>
      </c>
      <c r="E321" s="832" t="s">
        <v>3079</v>
      </c>
      <c r="F321" s="832" t="s">
        <v>3141</v>
      </c>
      <c r="G321" s="832" t="s">
        <v>3142</v>
      </c>
      <c r="H321" s="849">
        <v>1</v>
      </c>
      <c r="I321" s="849">
        <v>237</v>
      </c>
      <c r="J321" s="832"/>
      <c r="K321" s="832">
        <v>237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 t="s">
        <v>3031</v>
      </c>
      <c r="B322" s="832" t="s">
        <v>3032</v>
      </c>
      <c r="C322" s="832" t="s">
        <v>602</v>
      </c>
      <c r="D322" s="832" t="s">
        <v>1280</v>
      </c>
      <c r="E322" s="832" t="s">
        <v>3079</v>
      </c>
      <c r="F322" s="832" t="s">
        <v>3149</v>
      </c>
      <c r="G322" s="832" t="s">
        <v>3150</v>
      </c>
      <c r="H322" s="849">
        <v>3</v>
      </c>
      <c r="I322" s="849">
        <v>918</v>
      </c>
      <c r="J322" s="832">
        <v>2.990228013029316</v>
      </c>
      <c r="K322" s="832">
        <v>306</v>
      </c>
      <c r="L322" s="849">
        <v>1</v>
      </c>
      <c r="M322" s="849">
        <v>307</v>
      </c>
      <c r="N322" s="832">
        <v>1</v>
      </c>
      <c r="O322" s="832">
        <v>307</v>
      </c>
      <c r="P322" s="849">
        <v>4</v>
      </c>
      <c r="Q322" s="849">
        <v>1232</v>
      </c>
      <c r="R322" s="837">
        <v>4.0130293159609121</v>
      </c>
      <c r="S322" s="850">
        <v>308</v>
      </c>
    </row>
    <row r="323" spans="1:19" ht="14.4" customHeight="1" x14ac:dyDescent="0.3">
      <c r="A323" s="831" t="s">
        <v>3031</v>
      </c>
      <c r="B323" s="832" t="s">
        <v>3032</v>
      </c>
      <c r="C323" s="832" t="s">
        <v>602</v>
      </c>
      <c r="D323" s="832" t="s">
        <v>1280</v>
      </c>
      <c r="E323" s="832" t="s">
        <v>3079</v>
      </c>
      <c r="F323" s="832" t="s">
        <v>3155</v>
      </c>
      <c r="G323" s="832" t="s">
        <v>3156</v>
      </c>
      <c r="H323" s="849"/>
      <c r="I323" s="849"/>
      <c r="J323" s="832"/>
      <c r="K323" s="832"/>
      <c r="L323" s="849">
        <v>1</v>
      </c>
      <c r="M323" s="849">
        <v>43</v>
      </c>
      <c r="N323" s="832">
        <v>1</v>
      </c>
      <c r="O323" s="832">
        <v>43</v>
      </c>
      <c r="P323" s="849"/>
      <c r="Q323" s="849"/>
      <c r="R323" s="837"/>
      <c r="S323" s="850"/>
    </row>
    <row r="324" spans="1:19" ht="14.4" customHeight="1" x14ac:dyDescent="0.3">
      <c r="A324" s="831" t="s">
        <v>3031</v>
      </c>
      <c r="B324" s="832" t="s">
        <v>3032</v>
      </c>
      <c r="C324" s="832" t="s">
        <v>602</v>
      </c>
      <c r="D324" s="832" t="s">
        <v>1280</v>
      </c>
      <c r="E324" s="832" t="s">
        <v>3079</v>
      </c>
      <c r="F324" s="832" t="s">
        <v>3169</v>
      </c>
      <c r="G324" s="832" t="s">
        <v>3170</v>
      </c>
      <c r="H324" s="849">
        <v>308</v>
      </c>
      <c r="I324" s="849">
        <v>10266.549999999999</v>
      </c>
      <c r="J324" s="832">
        <v>3.8024681755723218</v>
      </c>
      <c r="K324" s="832">
        <v>33.332954545454541</v>
      </c>
      <c r="L324" s="849">
        <v>81</v>
      </c>
      <c r="M324" s="849">
        <v>2699.9699999999993</v>
      </c>
      <c r="N324" s="832">
        <v>1</v>
      </c>
      <c r="O324" s="832">
        <v>33.332962962962952</v>
      </c>
      <c r="P324" s="849">
        <v>154</v>
      </c>
      <c r="Q324" s="849">
        <v>5133.2899999999991</v>
      </c>
      <c r="R324" s="837">
        <v>1.9012396434034453</v>
      </c>
      <c r="S324" s="850">
        <v>33.333051948051938</v>
      </c>
    </row>
    <row r="325" spans="1:19" ht="14.4" customHeight="1" x14ac:dyDescent="0.3">
      <c r="A325" s="831" t="s">
        <v>3031</v>
      </c>
      <c r="B325" s="832" t="s">
        <v>3032</v>
      </c>
      <c r="C325" s="832" t="s">
        <v>602</v>
      </c>
      <c r="D325" s="832" t="s">
        <v>1280</v>
      </c>
      <c r="E325" s="832" t="s">
        <v>3079</v>
      </c>
      <c r="F325" s="832" t="s">
        <v>3171</v>
      </c>
      <c r="G325" s="832" t="s">
        <v>3172</v>
      </c>
      <c r="H325" s="849">
        <v>114</v>
      </c>
      <c r="I325" s="849">
        <v>13224</v>
      </c>
      <c r="J325" s="832">
        <v>2.4255319148936172</v>
      </c>
      <c r="K325" s="832">
        <v>116</v>
      </c>
      <c r="L325" s="849">
        <v>47</v>
      </c>
      <c r="M325" s="849">
        <v>5452</v>
      </c>
      <c r="N325" s="832">
        <v>1</v>
      </c>
      <c r="O325" s="832">
        <v>116</v>
      </c>
      <c r="P325" s="849">
        <v>92</v>
      </c>
      <c r="Q325" s="849">
        <v>10672</v>
      </c>
      <c r="R325" s="837">
        <v>1.9574468085106382</v>
      </c>
      <c r="S325" s="850">
        <v>116</v>
      </c>
    </row>
    <row r="326" spans="1:19" ht="14.4" customHeight="1" x14ac:dyDescent="0.3">
      <c r="A326" s="831" t="s">
        <v>3031</v>
      </c>
      <c r="B326" s="832" t="s">
        <v>3032</v>
      </c>
      <c r="C326" s="832" t="s">
        <v>602</v>
      </c>
      <c r="D326" s="832" t="s">
        <v>1280</v>
      </c>
      <c r="E326" s="832" t="s">
        <v>3079</v>
      </c>
      <c r="F326" s="832" t="s">
        <v>3173</v>
      </c>
      <c r="G326" s="832" t="s">
        <v>3174</v>
      </c>
      <c r="H326" s="849"/>
      <c r="I326" s="849"/>
      <c r="J326" s="832"/>
      <c r="K326" s="832"/>
      <c r="L326" s="849"/>
      <c r="M326" s="849"/>
      <c r="N326" s="832"/>
      <c r="O326" s="832"/>
      <c r="P326" s="849">
        <v>4</v>
      </c>
      <c r="Q326" s="849">
        <v>152</v>
      </c>
      <c r="R326" s="837"/>
      <c r="S326" s="850">
        <v>38</v>
      </c>
    </row>
    <row r="327" spans="1:19" ht="14.4" customHeight="1" x14ac:dyDescent="0.3">
      <c r="A327" s="831" t="s">
        <v>3031</v>
      </c>
      <c r="B327" s="832" t="s">
        <v>3032</v>
      </c>
      <c r="C327" s="832" t="s">
        <v>602</v>
      </c>
      <c r="D327" s="832" t="s">
        <v>1280</v>
      </c>
      <c r="E327" s="832" t="s">
        <v>3079</v>
      </c>
      <c r="F327" s="832" t="s">
        <v>3177</v>
      </c>
      <c r="G327" s="832" t="s">
        <v>3178</v>
      </c>
      <c r="H327" s="849"/>
      <c r="I327" s="849"/>
      <c r="J327" s="832"/>
      <c r="K327" s="832"/>
      <c r="L327" s="849">
        <v>2</v>
      </c>
      <c r="M327" s="849">
        <v>172</v>
      </c>
      <c r="N327" s="832">
        <v>1</v>
      </c>
      <c r="O327" s="832">
        <v>86</v>
      </c>
      <c r="P327" s="849"/>
      <c r="Q327" s="849"/>
      <c r="R327" s="837"/>
      <c r="S327" s="850"/>
    </row>
    <row r="328" spans="1:19" ht="14.4" customHeight="1" x14ac:dyDescent="0.3">
      <c r="A328" s="831" t="s">
        <v>3031</v>
      </c>
      <c r="B328" s="832" t="s">
        <v>3032</v>
      </c>
      <c r="C328" s="832" t="s">
        <v>602</v>
      </c>
      <c r="D328" s="832" t="s">
        <v>1280</v>
      </c>
      <c r="E328" s="832" t="s">
        <v>3079</v>
      </c>
      <c r="F328" s="832" t="s">
        <v>3179</v>
      </c>
      <c r="G328" s="832" t="s">
        <v>3180</v>
      </c>
      <c r="H328" s="849">
        <v>5</v>
      </c>
      <c r="I328" s="849">
        <v>160</v>
      </c>
      <c r="J328" s="832">
        <v>1</v>
      </c>
      <c r="K328" s="832">
        <v>32</v>
      </c>
      <c r="L328" s="849">
        <v>5</v>
      </c>
      <c r="M328" s="849">
        <v>160</v>
      </c>
      <c r="N328" s="832">
        <v>1</v>
      </c>
      <c r="O328" s="832">
        <v>32</v>
      </c>
      <c r="P328" s="849">
        <v>2</v>
      </c>
      <c r="Q328" s="849">
        <v>66</v>
      </c>
      <c r="R328" s="837">
        <v>0.41249999999999998</v>
      </c>
      <c r="S328" s="850">
        <v>33</v>
      </c>
    </row>
    <row r="329" spans="1:19" ht="14.4" customHeight="1" x14ac:dyDescent="0.3">
      <c r="A329" s="831" t="s">
        <v>3031</v>
      </c>
      <c r="B329" s="832" t="s">
        <v>3032</v>
      </c>
      <c r="C329" s="832" t="s">
        <v>602</v>
      </c>
      <c r="D329" s="832" t="s">
        <v>1280</v>
      </c>
      <c r="E329" s="832" t="s">
        <v>3079</v>
      </c>
      <c r="F329" s="832" t="s">
        <v>3181</v>
      </c>
      <c r="G329" s="832" t="s">
        <v>3182</v>
      </c>
      <c r="H329" s="849">
        <v>269</v>
      </c>
      <c r="I329" s="849">
        <v>0</v>
      </c>
      <c r="J329" s="832"/>
      <c r="K329" s="832">
        <v>0</v>
      </c>
      <c r="L329" s="849">
        <v>150</v>
      </c>
      <c r="M329" s="849">
        <v>0</v>
      </c>
      <c r="N329" s="832"/>
      <c r="O329" s="832">
        <v>0</v>
      </c>
      <c r="P329" s="849">
        <v>282</v>
      </c>
      <c r="Q329" s="849">
        <v>0</v>
      </c>
      <c r="R329" s="837"/>
      <c r="S329" s="850">
        <v>0</v>
      </c>
    </row>
    <row r="330" spans="1:19" ht="14.4" customHeight="1" x14ac:dyDescent="0.3">
      <c r="A330" s="831" t="s">
        <v>3031</v>
      </c>
      <c r="B330" s="832" t="s">
        <v>3032</v>
      </c>
      <c r="C330" s="832" t="s">
        <v>602</v>
      </c>
      <c r="D330" s="832" t="s">
        <v>1280</v>
      </c>
      <c r="E330" s="832" t="s">
        <v>3079</v>
      </c>
      <c r="F330" s="832" t="s">
        <v>3183</v>
      </c>
      <c r="G330" s="832" t="s">
        <v>3184</v>
      </c>
      <c r="H330" s="849">
        <v>9</v>
      </c>
      <c r="I330" s="849">
        <v>1188</v>
      </c>
      <c r="J330" s="832">
        <v>1</v>
      </c>
      <c r="K330" s="832">
        <v>132</v>
      </c>
      <c r="L330" s="849">
        <v>9</v>
      </c>
      <c r="M330" s="849">
        <v>1188</v>
      </c>
      <c r="N330" s="832">
        <v>1</v>
      </c>
      <c r="O330" s="832">
        <v>132</v>
      </c>
      <c r="P330" s="849">
        <v>14</v>
      </c>
      <c r="Q330" s="849">
        <v>1890</v>
      </c>
      <c r="R330" s="837">
        <v>1.5909090909090908</v>
      </c>
      <c r="S330" s="850">
        <v>135</v>
      </c>
    </row>
    <row r="331" spans="1:19" ht="14.4" customHeight="1" x14ac:dyDescent="0.3">
      <c r="A331" s="831" t="s">
        <v>3031</v>
      </c>
      <c r="B331" s="832" t="s">
        <v>3032</v>
      </c>
      <c r="C331" s="832" t="s">
        <v>602</v>
      </c>
      <c r="D331" s="832" t="s">
        <v>1280</v>
      </c>
      <c r="E331" s="832" t="s">
        <v>3079</v>
      </c>
      <c r="F331" s="832" t="s">
        <v>3189</v>
      </c>
      <c r="G331" s="832" t="s">
        <v>3190</v>
      </c>
      <c r="H331" s="849"/>
      <c r="I331" s="849"/>
      <c r="J331" s="832"/>
      <c r="K331" s="832"/>
      <c r="L331" s="849"/>
      <c r="M331" s="849"/>
      <c r="N331" s="832"/>
      <c r="O331" s="832"/>
      <c r="P331" s="849">
        <v>327</v>
      </c>
      <c r="Q331" s="849">
        <v>65400</v>
      </c>
      <c r="R331" s="837"/>
      <c r="S331" s="850">
        <v>200</v>
      </c>
    </row>
    <row r="332" spans="1:19" ht="14.4" customHeight="1" x14ac:dyDescent="0.3">
      <c r="A332" s="831" t="s">
        <v>3031</v>
      </c>
      <c r="B332" s="832" t="s">
        <v>3032</v>
      </c>
      <c r="C332" s="832" t="s">
        <v>602</v>
      </c>
      <c r="D332" s="832" t="s">
        <v>1280</v>
      </c>
      <c r="E332" s="832" t="s">
        <v>3079</v>
      </c>
      <c r="F332" s="832" t="s">
        <v>3191</v>
      </c>
      <c r="G332" s="832" t="s">
        <v>3192</v>
      </c>
      <c r="H332" s="849">
        <v>7</v>
      </c>
      <c r="I332" s="849">
        <v>791</v>
      </c>
      <c r="J332" s="832">
        <v>6.9385964912280702</v>
      </c>
      <c r="K332" s="832">
        <v>113</v>
      </c>
      <c r="L332" s="849">
        <v>1</v>
      </c>
      <c r="M332" s="849">
        <v>114</v>
      </c>
      <c r="N332" s="832">
        <v>1</v>
      </c>
      <c r="O332" s="832">
        <v>114</v>
      </c>
      <c r="P332" s="849">
        <v>7</v>
      </c>
      <c r="Q332" s="849">
        <v>798</v>
      </c>
      <c r="R332" s="837">
        <v>7</v>
      </c>
      <c r="S332" s="850">
        <v>114</v>
      </c>
    </row>
    <row r="333" spans="1:19" ht="14.4" customHeight="1" x14ac:dyDescent="0.3">
      <c r="A333" s="831" t="s">
        <v>3031</v>
      </c>
      <c r="B333" s="832" t="s">
        <v>3032</v>
      </c>
      <c r="C333" s="832" t="s">
        <v>602</v>
      </c>
      <c r="D333" s="832" t="s">
        <v>1280</v>
      </c>
      <c r="E333" s="832" t="s">
        <v>3079</v>
      </c>
      <c r="F333" s="832" t="s">
        <v>3193</v>
      </c>
      <c r="G333" s="832" t="s">
        <v>3194</v>
      </c>
      <c r="H333" s="849">
        <v>1</v>
      </c>
      <c r="I333" s="849">
        <v>74</v>
      </c>
      <c r="J333" s="832"/>
      <c r="K333" s="832">
        <v>74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3031</v>
      </c>
      <c r="B334" s="832" t="s">
        <v>3032</v>
      </c>
      <c r="C334" s="832" t="s">
        <v>602</v>
      </c>
      <c r="D334" s="832" t="s">
        <v>1280</v>
      </c>
      <c r="E334" s="832" t="s">
        <v>3079</v>
      </c>
      <c r="F334" s="832" t="s">
        <v>3201</v>
      </c>
      <c r="G334" s="832" t="s">
        <v>3202</v>
      </c>
      <c r="H334" s="849"/>
      <c r="I334" s="849"/>
      <c r="J334" s="832"/>
      <c r="K334" s="832"/>
      <c r="L334" s="849"/>
      <c r="M334" s="849"/>
      <c r="N334" s="832"/>
      <c r="O334" s="832"/>
      <c r="P334" s="849">
        <v>9</v>
      </c>
      <c r="Q334" s="849">
        <v>513</v>
      </c>
      <c r="R334" s="837"/>
      <c r="S334" s="850">
        <v>57</v>
      </c>
    </row>
    <row r="335" spans="1:19" ht="14.4" customHeight="1" x14ac:dyDescent="0.3">
      <c r="A335" s="831" t="s">
        <v>3031</v>
      </c>
      <c r="B335" s="832" t="s">
        <v>3032</v>
      </c>
      <c r="C335" s="832" t="s">
        <v>602</v>
      </c>
      <c r="D335" s="832" t="s">
        <v>1280</v>
      </c>
      <c r="E335" s="832" t="s">
        <v>3079</v>
      </c>
      <c r="F335" s="832" t="s">
        <v>3203</v>
      </c>
      <c r="G335" s="832" t="s">
        <v>3204</v>
      </c>
      <c r="H335" s="849">
        <v>2</v>
      </c>
      <c r="I335" s="849">
        <v>246</v>
      </c>
      <c r="J335" s="832">
        <v>1.9838709677419355</v>
      </c>
      <c r="K335" s="832">
        <v>123</v>
      </c>
      <c r="L335" s="849">
        <v>1</v>
      </c>
      <c r="M335" s="849">
        <v>124</v>
      </c>
      <c r="N335" s="832">
        <v>1</v>
      </c>
      <c r="O335" s="832">
        <v>124</v>
      </c>
      <c r="P335" s="849">
        <v>1</v>
      </c>
      <c r="Q335" s="849">
        <v>125</v>
      </c>
      <c r="R335" s="837">
        <v>1.0080645161290323</v>
      </c>
      <c r="S335" s="850">
        <v>125</v>
      </c>
    </row>
    <row r="336" spans="1:19" ht="14.4" customHeight="1" x14ac:dyDescent="0.3">
      <c r="A336" s="831" t="s">
        <v>3031</v>
      </c>
      <c r="B336" s="832" t="s">
        <v>3032</v>
      </c>
      <c r="C336" s="832" t="s">
        <v>602</v>
      </c>
      <c r="D336" s="832" t="s">
        <v>1280</v>
      </c>
      <c r="E336" s="832" t="s">
        <v>3079</v>
      </c>
      <c r="F336" s="832" t="s">
        <v>3211</v>
      </c>
      <c r="G336" s="832" t="s">
        <v>3212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376</v>
      </c>
      <c r="R336" s="837"/>
      <c r="S336" s="850">
        <v>376</v>
      </c>
    </row>
    <row r="337" spans="1:19" ht="14.4" customHeight="1" x14ac:dyDescent="0.3">
      <c r="A337" s="831" t="s">
        <v>3031</v>
      </c>
      <c r="B337" s="832" t="s">
        <v>3032</v>
      </c>
      <c r="C337" s="832" t="s">
        <v>602</v>
      </c>
      <c r="D337" s="832" t="s">
        <v>1280</v>
      </c>
      <c r="E337" s="832" t="s">
        <v>3079</v>
      </c>
      <c r="F337" s="832" t="s">
        <v>3213</v>
      </c>
      <c r="G337" s="832" t="s">
        <v>3214</v>
      </c>
      <c r="H337" s="849">
        <v>9</v>
      </c>
      <c r="I337" s="849">
        <v>1395</v>
      </c>
      <c r="J337" s="832">
        <v>1.2774725274725274</v>
      </c>
      <c r="K337" s="832">
        <v>155</v>
      </c>
      <c r="L337" s="849">
        <v>7</v>
      </c>
      <c r="M337" s="849">
        <v>1092</v>
      </c>
      <c r="N337" s="832">
        <v>1</v>
      </c>
      <c r="O337" s="832">
        <v>156</v>
      </c>
      <c r="P337" s="849">
        <v>7</v>
      </c>
      <c r="Q337" s="849">
        <v>1085</v>
      </c>
      <c r="R337" s="837">
        <v>0.99358974358974361</v>
      </c>
      <c r="S337" s="850">
        <v>155</v>
      </c>
    </row>
    <row r="338" spans="1:19" ht="14.4" customHeight="1" x14ac:dyDescent="0.3">
      <c r="A338" s="831" t="s">
        <v>3031</v>
      </c>
      <c r="B338" s="832" t="s">
        <v>3032</v>
      </c>
      <c r="C338" s="832" t="s">
        <v>602</v>
      </c>
      <c r="D338" s="832" t="s">
        <v>1280</v>
      </c>
      <c r="E338" s="832" t="s">
        <v>3079</v>
      </c>
      <c r="F338" s="832" t="s">
        <v>3215</v>
      </c>
      <c r="G338" s="832" t="s">
        <v>3216</v>
      </c>
      <c r="H338" s="849">
        <v>21</v>
      </c>
      <c r="I338" s="849">
        <v>3003</v>
      </c>
      <c r="J338" s="832">
        <v>2.9791666666666665</v>
      </c>
      <c r="K338" s="832">
        <v>143</v>
      </c>
      <c r="L338" s="849">
        <v>7</v>
      </c>
      <c r="M338" s="849">
        <v>1008</v>
      </c>
      <c r="N338" s="832">
        <v>1</v>
      </c>
      <c r="O338" s="832">
        <v>144</v>
      </c>
      <c r="P338" s="849">
        <v>5</v>
      </c>
      <c r="Q338" s="849">
        <v>730</v>
      </c>
      <c r="R338" s="837">
        <v>0.72420634920634919</v>
      </c>
      <c r="S338" s="850">
        <v>146</v>
      </c>
    </row>
    <row r="339" spans="1:19" ht="14.4" customHeight="1" x14ac:dyDescent="0.3">
      <c r="A339" s="831" t="s">
        <v>3031</v>
      </c>
      <c r="B339" s="832" t="s">
        <v>3032</v>
      </c>
      <c r="C339" s="832" t="s">
        <v>602</v>
      </c>
      <c r="D339" s="832" t="s">
        <v>1280</v>
      </c>
      <c r="E339" s="832" t="s">
        <v>3079</v>
      </c>
      <c r="F339" s="832" t="s">
        <v>3217</v>
      </c>
      <c r="G339" s="832" t="s">
        <v>3218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158</v>
      </c>
      <c r="R339" s="837"/>
      <c r="S339" s="850">
        <v>158</v>
      </c>
    </row>
    <row r="340" spans="1:19" ht="14.4" customHeight="1" x14ac:dyDescent="0.3">
      <c r="A340" s="831" t="s">
        <v>3031</v>
      </c>
      <c r="B340" s="832" t="s">
        <v>3032</v>
      </c>
      <c r="C340" s="832" t="s">
        <v>602</v>
      </c>
      <c r="D340" s="832" t="s">
        <v>1280</v>
      </c>
      <c r="E340" s="832" t="s">
        <v>3079</v>
      </c>
      <c r="F340" s="832" t="s">
        <v>3229</v>
      </c>
      <c r="G340" s="832" t="s">
        <v>3230</v>
      </c>
      <c r="H340" s="849">
        <v>3</v>
      </c>
      <c r="I340" s="849">
        <v>456</v>
      </c>
      <c r="J340" s="832">
        <v>2.9803921568627452</v>
      </c>
      <c r="K340" s="832">
        <v>152</v>
      </c>
      <c r="L340" s="849">
        <v>1</v>
      </c>
      <c r="M340" s="849">
        <v>153</v>
      </c>
      <c r="N340" s="832">
        <v>1</v>
      </c>
      <c r="O340" s="832">
        <v>153</v>
      </c>
      <c r="P340" s="849">
        <v>5</v>
      </c>
      <c r="Q340" s="849">
        <v>770</v>
      </c>
      <c r="R340" s="837">
        <v>5.0326797385620914</v>
      </c>
      <c r="S340" s="850">
        <v>154</v>
      </c>
    </row>
    <row r="341" spans="1:19" ht="14.4" customHeight="1" x14ac:dyDescent="0.3">
      <c r="A341" s="831" t="s">
        <v>3031</v>
      </c>
      <c r="B341" s="832" t="s">
        <v>3032</v>
      </c>
      <c r="C341" s="832" t="s">
        <v>602</v>
      </c>
      <c r="D341" s="832" t="s">
        <v>1280</v>
      </c>
      <c r="E341" s="832" t="s">
        <v>3079</v>
      </c>
      <c r="F341" s="832" t="s">
        <v>3241</v>
      </c>
      <c r="G341" s="832" t="s">
        <v>3242</v>
      </c>
      <c r="H341" s="849"/>
      <c r="I341" s="849"/>
      <c r="J341" s="832"/>
      <c r="K341" s="832"/>
      <c r="L341" s="849"/>
      <c r="M341" s="849"/>
      <c r="N341" s="832"/>
      <c r="O341" s="832"/>
      <c r="P341" s="849">
        <v>1</v>
      </c>
      <c r="Q341" s="849">
        <v>138</v>
      </c>
      <c r="R341" s="837"/>
      <c r="S341" s="850">
        <v>138</v>
      </c>
    </row>
    <row r="342" spans="1:19" ht="14.4" customHeight="1" x14ac:dyDescent="0.3">
      <c r="A342" s="831" t="s">
        <v>3031</v>
      </c>
      <c r="B342" s="832" t="s">
        <v>3032</v>
      </c>
      <c r="C342" s="832" t="s">
        <v>602</v>
      </c>
      <c r="D342" s="832" t="s">
        <v>1280</v>
      </c>
      <c r="E342" s="832" t="s">
        <v>3079</v>
      </c>
      <c r="F342" s="832" t="s">
        <v>3249</v>
      </c>
      <c r="G342" s="832" t="s">
        <v>3250</v>
      </c>
      <c r="H342" s="849"/>
      <c r="I342" s="849"/>
      <c r="J342" s="832"/>
      <c r="K342" s="832"/>
      <c r="L342" s="849"/>
      <c r="M342" s="849"/>
      <c r="N342" s="832"/>
      <c r="O342" s="832"/>
      <c r="P342" s="849">
        <v>2</v>
      </c>
      <c r="Q342" s="849">
        <v>710</v>
      </c>
      <c r="R342" s="837"/>
      <c r="S342" s="850">
        <v>355</v>
      </c>
    </row>
    <row r="343" spans="1:19" ht="14.4" customHeight="1" x14ac:dyDescent="0.3">
      <c r="A343" s="831" t="s">
        <v>3031</v>
      </c>
      <c r="B343" s="832" t="s">
        <v>3032</v>
      </c>
      <c r="C343" s="832" t="s">
        <v>602</v>
      </c>
      <c r="D343" s="832" t="s">
        <v>3027</v>
      </c>
      <c r="E343" s="832" t="s">
        <v>3079</v>
      </c>
      <c r="F343" s="832" t="s">
        <v>3090</v>
      </c>
      <c r="G343" s="832" t="s">
        <v>3091</v>
      </c>
      <c r="H343" s="849">
        <v>99</v>
      </c>
      <c r="I343" s="849">
        <v>3663</v>
      </c>
      <c r="J343" s="832"/>
      <c r="K343" s="832">
        <v>37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3031</v>
      </c>
      <c r="B344" s="832" t="s">
        <v>3032</v>
      </c>
      <c r="C344" s="832" t="s">
        <v>602</v>
      </c>
      <c r="D344" s="832" t="s">
        <v>3027</v>
      </c>
      <c r="E344" s="832" t="s">
        <v>3079</v>
      </c>
      <c r="F344" s="832" t="s">
        <v>3092</v>
      </c>
      <c r="G344" s="832" t="s">
        <v>3093</v>
      </c>
      <c r="H344" s="849">
        <v>1</v>
      </c>
      <c r="I344" s="849">
        <v>5</v>
      </c>
      <c r="J344" s="832"/>
      <c r="K344" s="832">
        <v>5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3031</v>
      </c>
      <c r="B345" s="832" t="s">
        <v>3032</v>
      </c>
      <c r="C345" s="832" t="s">
        <v>602</v>
      </c>
      <c r="D345" s="832" t="s">
        <v>3027</v>
      </c>
      <c r="E345" s="832" t="s">
        <v>3079</v>
      </c>
      <c r="F345" s="832" t="s">
        <v>3096</v>
      </c>
      <c r="G345" s="832" t="s">
        <v>3097</v>
      </c>
      <c r="H345" s="849">
        <v>6</v>
      </c>
      <c r="I345" s="849">
        <v>516</v>
      </c>
      <c r="J345" s="832"/>
      <c r="K345" s="832">
        <v>86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3031</v>
      </c>
      <c r="B346" s="832" t="s">
        <v>3032</v>
      </c>
      <c r="C346" s="832" t="s">
        <v>602</v>
      </c>
      <c r="D346" s="832" t="s">
        <v>3027</v>
      </c>
      <c r="E346" s="832" t="s">
        <v>3079</v>
      </c>
      <c r="F346" s="832" t="s">
        <v>3103</v>
      </c>
      <c r="G346" s="832" t="s">
        <v>3104</v>
      </c>
      <c r="H346" s="849">
        <v>660</v>
      </c>
      <c r="I346" s="849">
        <v>165660</v>
      </c>
      <c r="J346" s="832"/>
      <c r="K346" s="832">
        <v>251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3031</v>
      </c>
      <c r="B347" s="832" t="s">
        <v>3032</v>
      </c>
      <c r="C347" s="832" t="s">
        <v>602</v>
      </c>
      <c r="D347" s="832" t="s">
        <v>3027</v>
      </c>
      <c r="E347" s="832" t="s">
        <v>3079</v>
      </c>
      <c r="F347" s="832" t="s">
        <v>3105</v>
      </c>
      <c r="G347" s="832" t="s">
        <v>3106</v>
      </c>
      <c r="H347" s="849">
        <v>56</v>
      </c>
      <c r="I347" s="849">
        <v>7056</v>
      </c>
      <c r="J347" s="832"/>
      <c r="K347" s="832">
        <v>126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3031</v>
      </c>
      <c r="B348" s="832" t="s">
        <v>3032</v>
      </c>
      <c r="C348" s="832" t="s">
        <v>602</v>
      </c>
      <c r="D348" s="832" t="s">
        <v>3027</v>
      </c>
      <c r="E348" s="832" t="s">
        <v>3079</v>
      </c>
      <c r="F348" s="832" t="s">
        <v>3107</v>
      </c>
      <c r="G348" s="832" t="s">
        <v>3108</v>
      </c>
      <c r="H348" s="849">
        <v>406</v>
      </c>
      <c r="I348" s="849">
        <v>36946</v>
      </c>
      <c r="J348" s="832"/>
      <c r="K348" s="832">
        <v>91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3031</v>
      </c>
      <c r="B349" s="832" t="s">
        <v>3032</v>
      </c>
      <c r="C349" s="832" t="s">
        <v>602</v>
      </c>
      <c r="D349" s="832" t="s">
        <v>3027</v>
      </c>
      <c r="E349" s="832" t="s">
        <v>3079</v>
      </c>
      <c r="F349" s="832" t="s">
        <v>3109</v>
      </c>
      <c r="G349" s="832" t="s">
        <v>3110</v>
      </c>
      <c r="H349" s="849">
        <v>5</v>
      </c>
      <c r="I349" s="849">
        <v>1045</v>
      </c>
      <c r="J349" s="832"/>
      <c r="K349" s="832">
        <v>209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3031</v>
      </c>
      <c r="B350" s="832" t="s">
        <v>3032</v>
      </c>
      <c r="C350" s="832" t="s">
        <v>602</v>
      </c>
      <c r="D350" s="832" t="s">
        <v>3027</v>
      </c>
      <c r="E350" s="832" t="s">
        <v>3079</v>
      </c>
      <c r="F350" s="832" t="s">
        <v>3113</v>
      </c>
      <c r="G350" s="832" t="s">
        <v>3114</v>
      </c>
      <c r="H350" s="849">
        <v>8</v>
      </c>
      <c r="I350" s="849">
        <v>2592</v>
      </c>
      <c r="J350" s="832"/>
      <c r="K350" s="832">
        <v>324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3031</v>
      </c>
      <c r="B351" s="832" t="s">
        <v>3032</v>
      </c>
      <c r="C351" s="832" t="s">
        <v>602</v>
      </c>
      <c r="D351" s="832" t="s">
        <v>3027</v>
      </c>
      <c r="E351" s="832" t="s">
        <v>3079</v>
      </c>
      <c r="F351" s="832" t="s">
        <v>3115</v>
      </c>
      <c r="G351" s="832" t="s">
        <v>3116</v>
      </c>
      <c r="H351" s="849">
        <v>644</v>
      </c>
      <c r="I351" s="849">
        <v>37996</v>
      </c>
      <c r="J351" s="832"/>
      <c r="K351" s="832">
        <v>59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3031</v>
      </c>
      <c r="B352" s="832" t="s">
        <v>3032</v>
      </c>
      <c r="C352" s="832" t="s">
        <v>602</v>
      </c>
      <c r="D352" s="832" t="s">
        <v>3027</v>
      </c>
      <c r="E352" s="832" t="s">
        <v>3079</v>
      </c>
      <c r="F352" s="832" t="s">
        <v>3119</v>
      </c>
      <c r="G352" s="832" t="s">
        <v>3120</v>
      </c>
      <c r="H352" s="849">
        <v>1</v>
      </c>
      <c r="I352" s="849">
        <v>40</v>
      </c>
      <c r="J352" s="832"/>
      <c r="K352" s="832">
        <v>40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3031</v>
      </c>
      <c r="B353" s="832" t="s">
        <v>3032</v>
      </c>
      <c r="C353" s="832" t="s">
        <v>602</v>
      </c>
      <c r="D353" s="832" t="s">
        <v>3027</v>
      </c>
      <c r="E353" s="832" t="s">
        <v>3079</v>
      </c>
      <c r="F353" s="832" t="s">
        <v>3123</v>
      </c>
      <c r="G353" s="832" t="s">
        <v>3124</v>
      </c>
      <c r="H353" s="849">
        <v>673</v>
      </c>
      <c r="I353" s="849">
        <v>259105</v>
      </c>
      <c r="J353" s="832"/>
      <c r="K353" s="832">
        <v>385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3031</v>
      </c>
      <c r="B354" s="832" t="s">
        <v>3032</v>
      </c>
      <c r="C354" s="832" t="s">
        <v>602</v>
      </c>
      <c r="D354" s="832" t="s">
        <v>3027</v>
      </c>
      <c r="E354" s="832" t="s">
        <v>3079</v>
      </c>
      <c r="F354" s="832" t="s">
        <v>3125</v>
      </c>
      <c r="G354" s="832" t="s">
        <v>3126</v>
      </c>
      <c r="H354" s="849">
        <v>682</v>
      </c>
      <c r="I354" s="849">
        <v>265980</v>
      </c>
      <c r="J354" s="832"/>
      <c r="K354" s="832">
        <v>390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3031</v>
      </c>
      <c r="B355" s="832" t="s">
        <v>3032</v>
      </c>
      <c r="C355" s="832" t="s">
        <v>602</v>
      </c>
      <c r="D355" s="832" t="s">
        <v>3027</v>
      </c>
      <c r="E355" s="832" t="s">
        <v>3079</v>
      </c>
      <c r="F355" s="832" t="s">
        <v>3127</v>
      </c>
      <c r="G355" s="832" t="s">
        <v>3128</v>
      </c>
      <c r="H355" s="849">
        <v>7</v>
      </c>
      <c r="I355" s="849">
        <v>441</v>
      </c>
      <c r="J355" s="832"/>
      <c r="K355" s="832">
        <v>63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3031</v>
      </c>
      <c r="B356" s="832" t="s">
        <v>3032</v>
      </c>
      <c r="C356" s="832" t="s">
        <v>602</v>
      </c>
      <c r="D356" s="832" t="s">
        <v>3027</v>
      </c>
      <c r="E356" s="832" t="s">
        <v>3079</v>
      </c>
      <c r="F356" s="832" t="s">
        <v>3131</v>
      </c>
      <c r="G356" s="832" t="s">
        <v>3132</v>
      </c>
      <c r="H356" s="849">
        <v>1</v>
      </c>
      <c r="I356" s="849">
        <v>153</v>
      </c>
      <c r="J356" s="832"/>
      <c r="K356" s="832">
        <v>153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3031</v>
      </c>
      <c r="B357" s="832" t="s">
        <v>3032</v>
      </c>
      <c r="C357" s="832" t="s">
        <v>602</v>
      </c>
      <c r="D357" s="832" t="s">
        <v>3027</v>
      </c>
      <c r="E357" s="832" t="s">
        <v>3079</v>
      </c>
      <c r="F357" s="832" t="s">
        <v>3149</v>
      </c>
      <c r="G357" s="832" t="s">
        <v>3150</v>
      </c>
      <c r="H357" s="849">
        <v>1</v>
      </c>
      <c r="I357" s="849">
        <v>306</v>
      </c>
      <c r="J357" s="832"/>
      <c r="K357" s="832">
        <v>306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3031</v>
      </c>
      <c r="B358" s="832" t="s">
        <v>3032</v>
      </c>
      <c r="C358" s="832" t="s">
        <v>602</v>
      </c>
      <c r="D358" s="832" t="s">
        <v>3027</v>
      </c>
      <c r="E358" s="832" t="s">
        <v>3079</v>
      </c>
      <c r="F358" s="832" t="s">
        <v>3169</v>
      </c>
      <c r="G358" s="832" t="s">
        <v>3170</v>
      </c>
      <c r="H358" s="849">
        <v>695</v>
      </c>
      <c r="I358" s="849">
        <v>23166.660000000003</v>
      </c>
      <c r="J358" s="832"/>
      <c r="K358" s="832">
        <v>33.333323741007199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3031</v>
      </c>
      <c r="B359" s="832" t="s">
        <v>3032</v>
      </c>
      <c r="C359" s="832" t="s">
        <v>602</v>
      </c>
      <c r="D359" s="832" t="s">
        <v>3027</v>
      </c>
      <c r="E359" s="832" t="s">
        <v>3079</v>
      </c>
      <c r="F359" s="832" t="s">
        <v>3171</v>
      </c>
      <c r="G359" s="832" t="s">
        <v>3172</v>
      </c>
      <c r="H359" s="849">
        <v>1</v>
      </c>
      <c r="I359" s="849">
        <v>116</v>
      </c>
      <c r="J359" s="832"/>
      <c r="K359" s="832">
        <v>116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3031</v>
      </c>
      <c r="B360" s="832" t="s">
        <v>3032</v>
      </c>
      <c r="C360" s="832" t="s">
        <v>602</v>
      </c>
      <c r="D360" s="832" t="s">
        <v>3027</v>
      </c>
      <c r="E360" s="832" t="s">
        <v>3079</v>
      </c>
      <c r="F360" s="832" t="s">
        <v>3173</v>
      </c>
      <c r="G360" s="832" t="s">
        <v>3174</v>
      </c>
      <c r="H360" s="849">
        <v>1</v>
      </c>
      <c r="I360" s="849">
        <v>37</v>
      </c>
      <c r="J360" s="832"/>
      <c r="K360" s="832">
        <v>37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3031</v>
      </c>
      <c r="B361" s="832" t="s">
        <v>3032</v>
      </c>
      <c r="C361" s="832" t="s">
        <v>602</v>
      </c>
      <c r="D361" s="832" t="s">
        <v>3027</v>
      </c>
      <c r="E361" s="832" t="s">
        <v>3079</v>
      </c>
      <c r="F361" s="832" t="s">
        <v>3179</v>
      </c>
      <c r="G361" s="832" t="s">
        <v>3180</v>
      </c>
      <c r="H361" s="849">
        <v>9</v>
      </c>
      <c r="I361" s="849">
        <v>288</v>
      </c>
      <c r="J361" s="832"/>
      <c r="K361" s="832">
        <v>32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3031</v>
      </c>
      <c r="B362" s="832" t="s">
        <v>3032</v>
      </c>
      <c r="C362" s="832" t="s">
        <v>602</v>
      </c>
      <c r="D362" s="832" t="s">
        <v>3027</v>
      </c>
      <c r="E362" s="832" t="s">
        <v>3079</v>
      </c>
      <c r="F362" s="832" t="s">
        <v>3201</v>
      </c>
      <c r="G362" s="832" t="s">
        <v>3202</v>
      </c>
      <c r="H362" s="849">
        <v>639</v>
      </c>
      <c r="I362" s="849">
        <v>35784</v>
      </c>
      <c r="J362" s="832"/>
      <c r="K362" s="832">
        <v>56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3031</v>
      </c>
      <c r="B363" s="832" t="s">
        <v>3032</v>
      </c>
      <c r="C363" s="832" t="s">
        <v>602</v>
      </c>
      <c r="D363" s="832" t="s">
        <v>3027</v>
      </c>
      <c r="E363" s="832" t="s">
        <v>3079</v>
      </c>
      <c r="F363" s="832" t="s">
        <v>3203</v>
      </c>
      <c r="G363" s="832" t="s">
        <v>3204</v>
      </c>
      <c r="H363" s="849">
        <v>1</v>
      </c>
      <c r="I363" s="849">
        <v>123</v>
      </c>
      <c r="J363" s="832"/>
      <c r="K363" s="832">
        <v>123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3031</v>
      </c>
      <c r="B364" s="832" t="s">
        <v>3032</v>
      </c>
      <c r="C364" s="832" t="s">
        <v>602</v>
      </c>
      <c r="D364" s="832" t="s">
        <v>3027</v>
      </c>
      <c r="E364" s="832" t="s">
        <v>3079</v>
      </c>
      <c r="F364" s="832" t="s">
        <v>3205</v>
      </c>
      <c r="G364" s="832" t="s">
        <v>3206</v>
      </c>
      <c r="H364" s="849">
        <v>532</v>
      </c>
      <c r="I364" s="849">
        <v>63840</v>
      </c>
      <c r="J364" s="832"/>
      <c r="K364" s="832">
        <v>120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3031</v>
      </c>
      <c r="B365" s="832" t="s">
        <v>3032</v>
      </c>
      <c r="C365" s="832" t="s">
        <v>602</v>
      </c>
      <c r="D365" s="832" t="s">
        <v>3027</v>
      </c>
      <c r="E365" s="832" t="s">
        <v>3079</v>
      </c>
      <c r="F365" s="832" t="s">
        <v>3207</v>
      </c>
      <c r="G365" s="832" t="s">
        <v>3208</v>
      </c>
      <c r="H365" s="849">
        <v>1</v>
      </c>
      <c r="I365" s="849">
        <v>59</v>
      </c>
      <c r="J365" s="832"/>
      <c r="K365" s="832">
        <v>59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3031</v>
      </c>
      <c r="B366" s="832" t="s">
        <v>3032</v>
      </c>
      <c r="C366" s="832" t="s">
        <v>602</v>
      </c>
      <c r="D366" s="832" t="s">
        <v>3028</v>
      </c>
      <c r="E366" s="832" t="s">
        <v>3079</v>
      </c>
      <c r="F366" s="832" t="s">
        <v>3090</v>
      </c>
      <c r="G366" s="832" t="s">
        <v>3091</v>
      </c>
      <c r="H366" s="849"/>
      <c r="I366" s="849"/>
      <c r="J366" s="832"/>
      <c r="K366" s="832"/>
      <c r="L366" s="849">
        <v>1</v>
      </c>
      <c r="M366" s="849">
        <v>37</v>
      </c>
      <c r="N366" s="832">
        <v>1</v>
      </c>
      <c r="O366" s="832">
        <v>37</v>
      </c>
      <c r="P366" s="849"/>
      <c r="Q366" s="849"/>
      <c r="R366" s="837"/>
      <c r="S366" s="850"/>
    </row>
    <row r="367" spans="1:19" ht="14.4" customHeight="1" x14ac:dyDescent="0.3">
      <c r="A367" s="831" t="s">
        <v>3031</v>
      </c>
      <c r="B367" s="832" t="s">
        <v>3032</v>
      </c>
      <c r="C367" s="832" t="s">
        <v>602</v>
      </c>
      <c r="D367" s="832" t="s">
        <v>1281</v>
      </c>
      <c r="E367" s="832" t="s">
        <v>3074</v>
      </c>
      <c r="F367" s="832" t="s">
        <v>3077</v>
      </c>
      <c r="G367" s="832" t="s">
        <v>3078</v>
      </c>
      <c r="H367" s="849"/>
      <c r="I367" s="849"/>
      <c r="J367" s="832"/>
      <c r="K367" s="832"/>
      <c r="L367" s="849">
        <v>1</v>
      </c>
      <c r="M367" s="849">
        <v>5757.2</v>
      </c>
      <c r="N367" s="832">
        <v>1</v>
      </c>
      <c r="O367" s="832">
        <v>5757.2</v>
      </c>
      <c r="P367" s="849"/>
      <c r="Q367" s="849"/>
      <c r="R367" s="837"/>
      <c r="S367" s="850"/>
    </row>
    <row r="368" spans="1:19" ht="14.4" customHeight="1" x14ac:dyDescent="0.3">
      <c r="A368" s="831" t="s">
        <v>3031</v>
      </c>
      <c r="B368" s="832" t="s">
        <v>3032</v>
      </c>
      <c r="C368" s="832" t="s">
        <v>602</v>
      </c>
      <c r="D368" s="832" t="s">
        <v>1281</v>
      </c>
      <c r="E368" s="832" t="s">
        <v>3079</v>
      </c>
      <c r="F368" s="832" t="s">
        <v>3090</v>
      </c>
      <c r="G368" s="832" t="s">
        <v>3091</v>
      </c>
      <c r="H368" s="849">
        <v>45</v>
      </c>
      <c r="I368" s="849">
        <v>1665</v>
      </c>
      <c r="J368" s="832">
        <v>1.3235294117647058</v>
      </c>
      <c r="K368" s="832">
        <v>37</v>
      </c>
      <c r="L368" s="849">
        <v>34</v>
      </c>
      <c r="M368" s="849">
        <v>1258</v>
      </c>
      <c r="N368" s="832">
        <v>1</v>
      </c>
      <c r="O368" s="832">
        <v>37</v>
      </c>
      <c r="P368" s="849">
        <v>28</v>
      </c>
      <c r="Q368" s="849">
        <v>1064</v>
      </c>
      <c r="R368" s="837">
        <v>0.84578696343402227</v>
      </c>
      <c r="S368" s="850">
        <v>38</v>
      </c>
    </row>
    <row r="369" spans="1:19" ht="14.4" customHeight="1" x14ac:dyDescent="0.3">
      <c r="A369" s="831" t="s">
        <v>3031</v>
      </c>
      <c r="B369" s="832" t="s">
        <v>3032</v>
      </c>
      <c r="C369" s="832" t="s">
        <v>602</v>
      </c>
      <c r="D369" s="832" t="s">
        <v>1281</v>
      </c>
      <c r="E369" s="832" t="s">
        <v>3079</v>
      </c>
      <c r="F369" s="832" t="s">
        <v>3092</v>
      </c>
      <c r="G369" s="832" t="s">
        <v>3093</v>
      </c>
      <c r="H369" s="849">
        <v>1</v>
      </c>
      <c r="I369" s="849">
        <v>5</v>
      </c>
      <c r="J369" s="832"/>
      <c r="K369" s="832">
        <v>5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3031</v>
      </c>
      <c r="B370" s="832" t="s">
        <v>3032</v>
      </c>
      <c r="C370" s="832" t="s">
        <v>602</v>
      </c>
      <c r="D370" s="832" t="s">
        <v>1281</v>
      </c>
      <c r="E370" s="832" t="s">
        <v>3079</v>
      </c>
      <c r="F370" s="832" t="s">
        <v>3094</v>
      </c>
      <c r="G370" s="832" t="s">
        <v>3095</v>
      </c>
      <c r="H370" s="849">
        <v>1</v>
      </c>
      <c r="I370" s="849">
        <v>5</v>
      </c>
      <c r="J370" s="832"/>
      <c r="K370" s="832">
        <v>5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3031</v>
      </c>
      <c r="B371" s="832" t="s">
        <v>3032</v>
      </c>
      <c r="C371" s="832" t="s">
        <v>602</v>
      </c>
      <c r="D371" s="832" t="s">
        <v>1281</v>
      </c>
      <c r="E371" s="832" t="s">
        <v>3079</v>
      </c>
      <c r="F371" s="832" t="s">
        <v>3096</v>
      </c>
      <c r="G371" s="832" t="s">
        <v>3097</v>
      </c>
      <c r="H371" s="849">
        <v>23</v>
      </c>
      <c r="I371" s="849">
        <v>1978</v>
      </c>
      <c r="J371" s="832"/>
      <c r="K371" s="832">
        <v>86</v>
      </c>
      <c r="L371" s="849"/>
      <c r="M371" s="849"/>
      <c r="N371" s="832"/>
      <c r="O371" s="832"/>
      <c r="P371" s="849">
        <v>2</v>
      </c>
      <c r="Q371" s="849">
        <v>174</v>
      </c>
      <c r="R371" s="837"/>
      <c r="S371" s="850">
        <v>87</v>
      </c>
    </row>
    <row r="372" spans="1:19" ht="14.4" customHeight="1" x14ac:dyDescent="0.3">
      <c r="A372" s="831" t="s">
        <v>3031</v>
      </c>
      <c r="B372" s="832" t="s">
        <v>3032</v>
      </c>
      <c r="C372" s="832" t="s">
        <v>602</v>
      </c>
      <c r="D372" s="832" t="s">
        <v>1281</v>
      </c>
      <c r="E372" s="832" t="s">
        <v>3079</v>
      </c>
      <c r="F372" s="832" t="s">
        <v>3101</v>
      </c>
      <c r="G372" s="832" t="s">
        <v>3102</v>
      </c>
      <c r="H372" s="849"/>
      <c r="I372" s="849"/>
      <c r="J372" s="832"/>
      <c r="K372" s="832"/>
      <c r="L372" s="849">
        <v>1</v>
      </c>
      <c r="M372" s="849">
        <v>374</v>
      </c>
      <c r="N372" s="832">
        <v>1</v>
      </c>
      <c r="O372" s="832">
        <v>374</v>
      </c>
      <c r="P372" s="849"/>
      <c r="Q372" s="849"/>
      <c r="R372" s="837"/>
      <c r="S372" s="850"/>
    </row>
    <row r="373" spans="1:19" ht="14.4" customHeight="1" x14ac:dyDescent="0.3">
      <c r="A373" s="831" t="s">
        <v>3031</v>
      </c>
      <c r="B373" s="832" t="s">
        <v>3032</v>
      </c>
      <c r="C373" s="832" t="s">
        <v>602</v>
      </c>
      <c r="D373" s="832" t="s">
        <v>1281</v>
      </c>
      <c r="E373" s="832" t="s">
        <v>3079</v>
      </c>
      <c r="F373" s="832" t="s">
        <v>3103</v>
      </c>
      <c r="G373" s="832" t="s">
        <v>3104</v>
      </c>
      <c r="H373" s="849">
        <v>407</v>
      </c>
      <c r="I373" s="849">
        <v>102157</v>
      </c>
      <c r="J373" s="832">
        <v>1.393075328642339</v>
      </c>
      <c r="K373" s="832">
        <v>251</v>
      </c>
      <c r="L373" s="849">
        <v>291</v>
      </c>
      <c r="M373" s="849">
        <v>73332</v>
      </c>
      <c r="N373" s="832">
        <v>1</v>
      </c>
      <c r="O373" s="832">
        <v>252</v>
      </c>
      <c r="P373" s="849">
        <v>407</v>
      </c>
      <c r="Q373" s="849">
        <v>103378</v>
      </c>
      <c r="R373" s="837">
        <v>1.4097256313751159</v>
      </c>
      <c r="S373" s="850">
        <v>254</v>
      </c>
    </row>
    <row r="374" spans="1:19" ht="14.4" customHeight="1" x14ac:dyDescent="0.3">
      <c r="A374" s="831" t="s">
        <v>3031</v>
      </c>
      <c r="B374" s="832" t="s">
        <v>3032</v>
      </c>
      <c r="C374" s="832" t="s">
        <v>602</v>
      </c>
      <c r="D374" s="832" t="s">
        <v>1281</v>
      </c>
      <c r="E374" s="832" t="s">
        <v>3079</v>
      </c>
      <c r="F374" s="832" t="s">
        <v>3105</v>
      </c>
      <c r="G374" s="832" t="s">
        <v>3106</v>
      </c>
      <c r="H374" s="849">
        <v>113</v>
      </c>
      <c r="I374" s="849">
        <v>14238</v>
      </c>
      <c r="J374" s="832">
        <v>1.3189439555349698</v>
      </c>
      <c r="K374" s="832">
        <v>126</v>
      </c>
      <c r="L374" s="849">
        <v>85</v>
      </c>
      <c r="M374" s="849">
        <v>10795</v>
      </c>
      <c r="N374" s="832">
        <v>1</v>
      </c>
      <c r="O374" s="832">
        <v>127</v>
      </c>
      <c r="P374" s="849">
        <v>94</v>
      </c>
      <c r="Q374" s="849">
        <v>11844</v>
      </c>
      <c r="R374" s="837">
        <v>1.0971746178786475</v>
      </c>
      <c r="S374" s="850">
        <v>126</v>
      </c>
    </row>
    <row r="375" spans="1:19" ht="14.4" customHeight="1" x14ac:dyDescent="0.3">
      <c r="A375" s="831" t="s">
        <v>3031</v>
      </c>
      <c r="B375" s="832" t="s">
        <v>3032</v>
      </c>
      <c r="C375" s="832" t="s">
        <v>602</v>
      </c>
      <c r="D375" s="832" t="s">
        <v>1281</v>
      </c>
      <c r="E375" s="832" t="s">
        <v>3079</v>
      </c>
      <c r="F375" s="832" t="s">
        <v>3107</v>
      </c>
      <c r="G375" s="832" t="s">
        <v>3108</v>
      </c>
      <c r="H375" s="849"/>
      <c r="I375" s="849"/>
      <c r="J375" s="832"/>
      <c r="K375" s="832"/>
      <c r="L375" s="849">
        <v>8</v>
      </c>
      <c r="M375" s="849">
        <v>736</v>
      </c>
      <c r="N375" s="832">
        <v>1</v>
      </c>
      <c r="O375" s="832">
        <v>92</v>
      </c>
      <c r="P375" s="849">
        <v>35</v>
      </c>
      <c r="Q375" s="849">
        <v>3255</v>
      </c>
      <c r="R375" s="837">
        <v>4.4225543478260869</v>
      </c>
      <c r="S375" s="850">
        <v>93</v>
      </c>
    </row>
    <row r="376" spans="1:19" ht="14.4" customHeight="1" x14ac:dyDescent="0.3">
      <c r="A376" s="831" t="s">
        <v>3031</v>
      </c>
      <c r="B376" s="832" t="s">
        <v>3032</v>
      </c>
      <c r="C376" s="832" t="s">
        <v>602</v>
      </c>
      <c r="D376" s="832" t="s">
        <v>1281</v>
      </c>
      <c r="E376" s="832" t="s">
        <v>3079</v>
      </c>
      <c r="F376" s="832" t="s">
        <v>3109</v>
      </c>
      <c r="G376" s="832" t="s">
        <v>3110</v>
      </c>
      <c r="H376" s="849">
        <v>2</v>
      </c>
      <c r="I376" s="849">
        <v>418</v>
      </c>
      <c r="J376" s="832"/>
      <c r="K376" s="832">
        <v>209</v>
      </c>
      <c r="L376" s="849"/>
      <c r="M376" s="849"/>
      <c r="N376" s="832"/>
      <c r="O376" s="832"/>
      <c r="P376" s="849">
        <v>2</v>
      </c>
      <c r="Q376" s="849">
        <v>428</v>
      </c>
      <c r="R376" s="837"/>
      <c r="S376" s="850">
        <v>214</v>
      </c>
    </row>
    <row r="377" spans="1:19" ht="14.4" customHeight="1" x14ac:dyDescent="0.3">
      <c r="A377" s="831" t="s">
        <v>3031</v>
      </c>
      <c r="B377" s="832" t="s">
        <v>3032</v>
      </c>
      <c r="C377" s="832" t="s">
        <v>602</v>
      </c>
      <c r="D377" s="832" t="s">
        <v>1281</v>
      </c>
      <c r="E377" s="832" t="s">
        <v>3079</v>
      </c>
      <c r="F377" s="832" t="s">
        <v>3115</v>
      </c>
      <c r="G377" s="832" t="s">
        <v>3116</v>
      </c>
      <c r="H377" s="849">
        <v>558</v>
      </c>
      <c r="I377" s="849">
        <v>32922</v>
      </c>
      <c r="J377" s="832">
        <v>1.5812680115273776</v>
      </c>
      <c r="K377" s="832">
        <v>59</v>
      </c>
      <c r="L377" s="849">
        <v>347</v>
      </c>
      <c r="M377" s="849">
        <v>20820</v>
      </c>
      <c r="N377" s="832">
        <v>1</v>
      </c>
      <c r="O377" s="832">
        <v>60</v>
      </c>
      <c r="P377" s="849">
        <v>610</v>
      </c>
      <c r="Q377" s="849">
        <v>36600</v>
      </c>
      <c r="R377" s="837">
        <v>1.7579250720461095</v>
      </c>
      <c r="S377" s="850">
        <v>60</v>
      </c>
    </row>
    <row r="378" spans="1:19" ht="14.4" customHeight="1" x14ac:dyDescent="0.3">
      <c r="A378" s="831" t="s">
        <v>3031</v>
      </c>
      <c r="B378" s="832" t="s">
        <v>3032</v>
      </c>
      <c r="C378" s="832" t="s">
        <v>602</v>
      </c>
      <c r="D378" s="832" t="s">
        <v>1281</v>
      </c>
      <c r="E378" s="832" t="s">
        <v>3079</v>
      </c>
      <c r="F378" s="832" t="s">
        <v>3123</v>
      </c>
      <c r="G378" s="832" t="s">
        <v>3124</v>
      </c>
      <c r="H378" s="849">
        <v>132</v>
      </c>
      <c r="I378" s="849">
        <v>50820</v>
      </c>
      <c r="J378" s="832">
        <v>1.5133107021618724</v>
      </c>
      <c r="K378" s="832">
        <v>385</v>
      </c>
      <c r="L378" s="849">
        <v>87</v>
      </c>
      <c r="M378" s="849">
        <v>33582</v>
      </c>
      <c r="N378" s="832">
        <v>1</v>
      </c>
      <c r="O378" s="832">
        <v>386</v>
      </c>
      <c r="P378" s="849">
        <v>78</v>
      </c>
      <c r="Q378" s="849">
        <v>30186</v>
      </c>
      <c r="R378" s="837">
        <v>0.898874396998392</v>
      </c>
      <c r="S378" s="850">
        <v>387</v>
      </c>
    </row>
    <row r="379" spans="1:19" ht="14.4" customHeight="1" x14ac:dyDescent="0.3">
      <c r="A379" s="831" t="s">
        <v>3031</v>
      </c>
      <c r="B379" s="832" t="s">
        <v>3032</v>
      </c>
      <c r="C379" s="832" t="s">
        <v>602</v>
      </c>
      <c r="D379" s="832" t="s">
        <v>1281</v>
      </c>
      <c r="E379" s="832" t="s">
        <v>3079</v>
      </c>
      <c r="F379" s="832" t="s">
        <v>3125</v>
      </c>
      <c r="G379" s="832" t="s">
        <v>3126</v>
      </c>
      <c r="H379" s="849">
        <v>142</v>
      </c>
      <c r="I379" s="849">
        <v>55380</v>
      </c>
      <c r="J379" s="832">
        <v>2.1790281329923276</v>
      </c>
      <c r="K379" s="832">
        <v>390</v>
      </c>
      <c r="L379" s="849">
        <v>65</v>
      </c>
      <c r="M379" s="849">
        <v>25415</v>
      </c>
      <c r="N379" s="832">
        <v>1</v>
      </c>
      <c r="O379" s="832">
        <v>391</v>
      </c>
      <c r="P379" s="849">
        <v>110</v>
      </c>
      <c r="Q379" s="849">
        <v>43120</v>
      </c>
      <c r="R379" s="837">
        <v>1.6966358449734409</v>
      </c>
      <c r="S379" s="850">
        <v>392</v>
      </c>
    </row>
    <row r="380" spans="1:19" ht="14.4" customHeight="1" x14ac:dyDescent="0.3">
      <c r="A380" s="831" t="s">
        <v>3031</v>
      </c>
      <c r="B380" s="832" t="s">
        <v>3032</v>
      </c>
      <c r="C380" s="832" t="s">
        <v>602</v>
      </c>
      <c r="D380" s="832" t="s">
        <v>1281</v>
      </c>
      <c r="E380" s="832" t="s">
        <v>3079</v>
      </c>
      <c r="F380" s="832" t="s">
        <v>3127</v>
      </c>
      <c r="G380" s="832" t="s">
        <v>3128</v>
      </c>
      <c r="H380" s="849">
        <v>1</v>
      </c>
      <c r="I380" s="849">
        <v>63</v>
      </c>
      <c r="J380" s="832"/>
      <c r="K380" s="832">
        <v>63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3031</v>
      </c>
      <c r="B381" s="832" t="s">
        <v>3032</v>
      </c>
      <c r="C381" s="832" t="s">
        <v>602</v>
      </c>
      <c r="D381" s="832" t="s">
        <v>1281</v>
      </c>
      <c r="E381" s="832" t="s">
        <v>3079</v>
      </c>
      <c r="F381" s="832" t="s">
        <v>3131</v>
      </c>
      <c r="G381" s="832" t="s">
        <v>3132</v>
      </c>
      <c r="H381" s="849">
        <v>55</v>
      </c>
      <c r="I381" s="849">
        <v>8415</v>
      </c>
      <c r="J381" s="832">
        <v>1.0714285714285714</v>
      </c>
      <c r="K381" s="832">
        <v>153</v>
      </c>
      <c r="L381" s="849">
        <v>51</v>
      </c>
      <c r="M381" s="849">
        <v>7854</v>
      </c>
      <c r="N381" s="832">
        <v>1</v>
      </c>
      <c r="O381" s="832">
        <v>154</v>
      </c>
      <c r="P381" s="849">
        <v>55</v>
      </c>
      <c r="Q381" s="849">
        <v>8470</v>
      </c>
      <c r="R381" s="837">
        <v>1.0784313725490196</v>
      </c>
      <c r="S381" s="850">
        <v>154</v>
      </c>
    </row>
    <row r="382" spans="1:19" ht="14.4" customHeight="1" x14ac:dyDescent="0.3">
      <c r="A382" s="831" t="s">
        <v>3031</v>
      </c>
      <c r="B382" s="832" t="s">
        <v>3032</v>
      </c>
      <c r="C382" s="832" t="s">
        <v>602</v>
      </c>
      <c r="D382" s="832" t="s">
        <v>1281</v>
      </c>
      <c r="E382" s="832" t="s">
        <v>3079</v>
      </c>
      <c r="F382" s="832" t="s">
        <v>3135</v>
      </c>
      <c r="G382" s="832" t="s">
        <v>3136</v>
      </c>
      <c r="H382" s="849">
        <v>6</v>
      </c>
      <c r="I382" s="849">
        <v>828</v>
      </c>
      <c r="J382" s="832">
        <v>1.985611510791367</v>
      </c>
      <c r="K382" s="832">
        <v>138</v>
      </c>
      <c r="L382" s="849">
        <v>3</v>
      </c>
      <c r="M382" s="849">
        <v>417</v>
      </c>
      <c r="N382" s="832">
        <v>1</v>
      </c>
      <c r="O382" s="832">
        <v>139</v>
      </c>
      <c r="P382" s="849">
        <v>6</v>
      </c>
      <c r="Q382" s="849">
        <v>834</v>
      </c>
      <c r="R382" s="837">
        <v>2</v>
      </c>
      <c r="S382" s="850">
        <v>139</v>
      </c>
    </row>
    <row r="383" spans="1:19" ht="14.4" customHeight="1" x14ac:dyDescent="0.3">
      <c r="A383" s="831" t="s">
        <v>3031</v>
      </c>
      <c r="B383" s="832" t="s">
        <v>3032</v>
      </c>
      <c r="C383" s="832" t="s">
        <v>602</v>
      </c>
      <c r="D383" s="832" t="s">
        <v>1281</v>
      </c>
      <c r="E383" s="832" t="s">
        <v>3079</v>
      </c>
      <c r="F383" s="832" t="s">
        <v>3137</v>
      </c>
      <c r="G383" s="832" t="s">
        <v>3138</v>
      </c>
      <c r="H383" s="849">
        <v>1</v>
      </c>
      <c r="I383" s="849">
        <v>418</v>
      </c>
      <c r="J383" s="832">
        <v>0.99761336515513122</v>
      </c>
      <c r="K383" s="832">
        <v>418</v>
      </c>
      <c r="L383" s="849">
        <v>1</v>
      </c>
      <c r="M383" s="849">
        <v>419</v>
      </c>
      <c r="N383" s="832">
        <v>1</v>
      </c>
      <c r="O383" s="832">
        <v>419</v>
      </c>
      <c r="P383" s="849"/>
      <c r="Q383" s="849"/>
      <c r="R383" s="837"/>
      <c r="S383" s="850"/>
    </row>
    <row r="384" spans="1:19" ht="14.4" customHeight="1" x14ac:dyDescent="0.3">
      <c r="A384" s="831" t="s">
        <v>3031</v>
      </c>
      <c r="B384" s="832" t="s">
        <v>3032</v>
      </c>
      <c r="C384" s="832" t="s">
        <v>602</v>
      </c>
      <c r="D384" s="832" t="s">
        <v>1281</v>
      </c>
      <c r="E384" s="832" t="s">
        <v>3079</v>
      </c>
      <c r="F384" s="832" t="s">
        <v>3139</v>
      </c>
      <c r="G384" s="832" t="s">
        <v>3140</v>
      </c>
      <c r="H384" s="849">
        <v>2</v>
      </c>
      <c r="I384" s="849">
        <v>192</v>
      </c>
      <c r="J384" s="832">
        <v>1.9793814432989691</v>
      </c>
      <c r="K384" s="832">
        <v>96</v>
      </c>
      <c r="L384" s="849">
        <v>1</v>
      </c>
      <c r="M384" s="849">
        <v>97</v>
      </c>
      <c r="N384" s="832">
        <v>1</v>
      </c>
      <c r="O384" s="832">
        <v>97</v>
      </c>
      <c r="P384" s="849"/>
      <c r="Q384" s="849"/>
      <c r="R384" s="837"/>
      <c r="S384" s="850"/>
    </row>
    <row r="385" spans="1:19" ht="14.4" customHeight="1" x14ac:dyDescent="0.3">
      <c r="A385" s="831" t="s">
        <v>3031</v>
      </c>
      <c r="B385" s="832" t="s">
        <v>3032</v>
      </c>
      <c r="C385" s="832" t="s">
        <v>602</v>
      </c>
      <c r="D385" s="832" t="s">
        <v>1281</v>
      </c>
      <c r="E385" s="832" t="s">
        <v>3079</v>
      </c>
      <c r="F385" s="832" t="s">
        <v>3149</v>
      </c>
      <c r="G385" s="832" t="s">
        <v>3150</v>
      </c>
      <c r="H385" s="849">
        <v>2</v>
      </c>
      <c r="I385" s="849">
        <v>612</v>
      </c>
      <c r="J385" s="832"/>
      <c r="K385" s="832">
        <v>306</v>
      </c>
      <c r="L385" s="849"/>
      <c r="M385" s="849"/>
      <c r="N385" s="832"/>
      <c r="O385" s="832"/>
      <c r="P385" s="849">
        <v>1</v>
      </c>
      <c r="Q385" s="849">
        <v>308</v>
      </c>
      <c r="R385" s="837"/>
      <c r="S385" s="850">
        <v>308</v>
      </c>
    </row>
    <row r="386" spans="1:19" ht="14.4" customHeight="1" x14ac:dyDescent="0.3">
      <c r="A386" s="831" t="s">
        <v>3031</v>
      </c>
      <c r="B386" s="832" t="s">
        <v>3032</v>
      </c>
      <c r="C386" s="832" t="s">
        <v>602</v>
      </c>
      <c r="D386" s="832" t="s">
        <v>1281</v>
      </c>
      <c r="E386" s="832" t="s">
        <v>3079</v>
      </c>
      <c r="F386" s="832" t="s">
        <v>3169</v>
      </c>
      <c r="G386" s="832" t="s">
        <v>3170</v>
      </c>
      <c r="H386" s="849">
        <v>198</v>
      </c>
      <c r="I386" s="849">
        <v>6599.9199999999983</v>
      </c>
      <c r="J386" s="832">
        <v>1.7837814462859058</v>
      </c>
      <c r="K386" s="832">
        <v>33.332929292929286</v>
      </c>
      <c r="L386" s="849">
        <v>111</v>
      </c>
      <c r="M386" s="849">
        <v>3699.9599999999991</v>
      </c>
      <c r="N386" s="832">
        <v>1</v>
      </c>
      <c r="O386" s="832">
        <v>33.332972972972968</v>
      </c>
      <c r="P386" s="849">
        <v>98</v>
      </c>
      <c r="Q386" s="849">
        <v>3266.6299999999992</v>
      </c>
      <c r="R386" s="837">
        <v>0.8828825176488394</v>
      </c>
      <c r="S386" s="850">
        <v>33.332959183673459</v>
      </c>
    </row>
    <row r="387" spans="1:19" ht="14.4" customHeight="1" x14ac:dyDescent="0.3">
      <c r="A387" s="831" t="s">
        <v>3031</v>
      </c>
      <c r="B387" s="832" t="s">
        <v>3032</v>
      </c>
      <c r="C387" s="832" t="s">
        <v>602</v>
      </c>
      <c r="D387" s="832" t="s">
        <v>1281</v>
      </c>
      <c r="E387" s="832" t="s">
        <v>3079</v>
      </c>
      <c r="F387" s="832" t="s">
        <v>3171</v>
      </c>
      <c r="G387" s="832" t="s">
        <v>3172</v>
      </c>
      <c r="H387" s="849">
        <v>80</v>
      </c>
      <c r="I387" s="849">
        <v>9280</v>
      </c>
      <c r="J387" s="832">
        <v>1.1428571428571428</v>
      </c>
      <c r="K387" s="832">
        <v>116</v>
      </c>
      <c r="L387" s="849">
        <v>70</v>
      </c>
      <c r="M387" s="849">
        <v>8120</v>
      </c>
      <c r="N387" s="832">
        <v>1</v>
      </c>
      <c r="O387" s="832">
        <v>116</v>
      </c>
      <c r="P387" s="849">
        <v>77</v>
      </c>
      <c r="Q387" s="849">
        <v>8932</v>
      </c>
      <c r="R387" s="837">
        <v>1.1000000000000001</v>
      </c>
      <c r="S387" s="850">
        <v>116</v>
      </c>
    </row>
    <row r="388" spans="1:19" ht="14.4" customHeight="1" x14ac:dyDescent="0.3">
      <c r="A388" s="831" t="s">
        <v>3031</v>
      </c>
      <c r="B388" s="832" t="s">
        <v>3032</v>
      </c>
      <c r="C388" s="832" t="s">
        <v>602</v>
      </c>
      <c r="D388" s="832" t="s">
        <v>1281</v>
      </c>
      <c r="E388" s="832" t="s">
        <v>3079</v>
      </c>
      <c r="F388" s="832" t="s">
        <v>3177</v>
      </c>
      <c r="G388" s="832" t="s">
        <v>3178</v>
      </c>
      <c r="H388" s="849">
        <v>0</v>
      </c>
      <c r="I388" s="849">
        <v>0</v>
      </c>
      <c r="J388" s="832"/>
      <c r="K388" s="832"/>
      <c r="L388" s="849"/>
      <c r="M388" s="849"/>
      <c r="N388" s="832"/>
      <c r="O388" s="832"/>
      <c r="P388" s="849">
        <v>1</v>
      </c>
      <c r="Q388" s="849">
        <v>87</v>
      </c>
      <c r="R388" s="837"/>
      <c r="S388" s="850">
        <v>87</v>
      </c>
    </row>
    <row r="389" spans="1:19" ht="14.4" customHeight="1" x14ac:dyDescent="0.3">
      <c r="A389" s="831" t="s">
        <v>3031</v>
      </c>
      <c r="B389" s="832" t="s">
        <v>3032</v>
      </c>
      <c r="C389" s="832" t="s">
        <v>602</v>
      </c>
      <c r="D389" s="832" t="s">
        <v>1281</v>
      </c>
      <c r="E389" s="832" t="s">
        <v>3079</v>
      </c>
      <c r="F389" s="832" t="s">
        <v>3179</v>
      </c>
      <c r="G389" s="832" t="s">
        <v>3180</v>
      </c>
      <c r="H389" s="849">
        <v>1</v>
      </c>
      <c r="I389" s="849">
        <v>32</v>
      </c>
      <c r="J389" s="832">
        <v>1</v>
      </c>
      <c r="K389" s="832">
        <v>32</v>
      </c>
      <c r="L389" s="849">
        <v>1</v>
      </c>
      <c r="M389" s="849">
        <v>32</v>
      </c>
      <c r="N389" s="832">
        <v>1</v>
      </c>
      <c r="O389" s="832">
        <v>32</v>
      </c>
      <c r="P389" s="849"/>
      <c r="Q389" s="849"/>
      <c r="R389" s="837"/>
      <c r="S389" s="850"/>
    </row>
    <row r="390" spans="1:19" ht="14.4" customHeight="1" x14ac:dyDescent="0.3">
      <c r="A390" s="831" t="s">
        <v>3031</v>
      </c>
      <c r="B390" s="832" t="s">
        <v>3032</v>
      </c>
      <c r="C390" s="832" t="s">
        <v>602</v>
      </c>
      <c r="D390" s="832" t="s">
        <v>1281</v>
      </c>
      <c r="E390" s="832" t="s">
        <v>3079</v>
      </c>
      <c r="F390" s="832" t="s">
        <v>3181</v>
      </c>
      <c r="G390" s="832" t="s">
        <v>3182</v>
      </c>
      <c r="H390" s="849">
        <v>240</v>
      </c>
      <c r="I390" s="849">
        <v>0</v>
      </c>
      <c r="J390" s="832"/>
      <c r="K390" s="832">
        <v>0</v>
      </c>
      <c r="L390" s="849">
        <v>237</v>
      </c>
      <c r="M390" s="849">
        <v>0</v>
      </c>
      <c r="N390" s="832"/>
      <c r="O390" s="832">
        <v>0</v>
      </c>
      <c r="P390" s="849">
        <v>256</v>
      </c>
      <c r="Q390" s="849">
        <v>0</v>
      </c>
      <c r="R390" s="837"/>
      <c r="S390" s="850">
        <v>0</v>
      </c>
    </row>
    <row r="391" spans="1:19" ht="14.4" customHeight="1" x14ac:dyDescent="0.3">
      <c r="A391" s="831" t="s">
        <v>3031</v>
      </c>
      <c r="B391" s="832" t="s">
        <v>3032</v>
      </c>
      <c r="C391" s="832" t="s">
        <v>602</v>
      </c>
      <c r="D391" s="832" t="s">
        <v>1281</v>
      </c>
      <c r="E391" s="832" t="s">
        <v>3079</v>
      </c>
      <c r="F391" s="832" t="s">
        <v>3183</v>
      </c>
      <c r="G391" s="832" t="s">
        <v>3184</v>
      </c>
      <c r="H391" s="849">
        <v>19</v>
      </c>
      <c r="I391" s="849">
        <v>2508</v>
      </c>
      <c r="J391" s="832">
        <v>1.7272727272727273</v>
      </c>
      <c r="K391" s="832">
        <v>132</v>
      </c>
      <c r="L391" s="849">
        <v>11</v>
      </c>
      <c r="M391" s="849">
        <v>1452</v>
      </c>
      <c r="N391" s="832">
        <v>1</v>
      </c>
      <c r="O391" s="832">
        <v>132</v>
      </c>
      <c r="P391" s="849">
        <v>4</v>
      </c>
      <c r="Q391" s="849">
        <v>540</v>
      </c>
      <c r="R391" s="837">
        <v>0.37190082644628097</v>
      </c>
      <c r="S391" s="850">
        <v>135</v>
      </c>
    </row>
    <row r="392" spans="1:19" ht="14.4" customHeight="1" x14ac:dyDescent="0.3">
      <c r="A392" s="831" t="s">
        <v>3031</v>
      </c>
      <c r="B392" s="832" t="s">
        <v>3032</v>
      </c>
      <c r="C392" s="832" t="s">
        <v>602</v>
      </c>
      <c r="D392" s="832" t="s">
        <v>1281</v>
      </c>
      <c r="E392" s="832" t="s">
        <v>3079</v>
      </c>
      <c r="F392" s="832" t="s">
        <v>3189</v>
      </c>
      <c r="G392" s="832" t="s">
        <v>3190</v>
      </c>
      <c r="H392" s="849"/>
      <c r="I392" s="849"/>
      <c r="J392" s="832"/>
      <c r="K392" s="832"/>
      <c r="L392" s="849"/>
      <c r="M392" s="849"/>
      <c r="N392" s="832"/>
      <c r="O392" s="832"/>
      <c r="P392" s="849">
        <v>320</v>
      </c>
      <c r="Q392" s="849">
        <v>64000</v>
      </c>
      <c r="R392" s="837"/>
      <c r="S392" s="850">
        <v>200</v>
      </c>
    </row>
    <row r="393" spans="1:19" ht="14.4" customHeight="1" x14ac:dyDescent="0.3">
      <c r="A393" s="831" t="s">
        <v>3031</v>
      </c>
      <c r="B393" s="832" t="s">
        <v>3032</v>
      </c>
      <c r="C393" s="832" t="s">
        <v>602</v>
      </c>
      <c r="D393" s="832" t="s">
        <v>1281</v>
      </c>
      <c r="E393" s="832" t="s">
        <v>3079</v>
      </c>
      <c r="F393" s="832" t="s">
        <v>3191</v>
      </c>
      <c r="G393" s="832" t="s">
        <v>3192</v>
      </c>
      <c r="H393" s="849">
        <v>1</v>
      </c>
      <c r="I393" s="849">
        <v>113</v>
      </c>
      <c r="J393" s="832">
        <v>0.19824561403508772</v>
      </c>
      <c r="K393" s="832">
        <v>113</v>
      </c>
      <c r="L393" s="849">
        <v>5</v>
      </c>
      <c r="M393" s="849">
        <v>570</v>
      </c>
      <c r="N393" s="832">
        <v>1</v>
      </c>
      <c r="O393" s="832">
        <v>114</v>
      </c>
      <c r="P393" s="849">
        <v>2</v>
      </c>
      <c r="Q393" s="849">
        <v>228</v>
      </c>
      <c r="R393" s="837">
        <v>0.4</v>
      </c>
      <c r="S393" s="850">
        <v>114</v>
      </c>
    </row>
    <row r="394" spans="1:19" ht="14.4" customHeight="1" x14ac:dyDescent="0.3">
      <c r="A394" s="831" t="s">
        <v>3031</v>
      </c>
      <c r="B394" s="832" t="s">
        <v>3032</v>
      </c>
      <c r="C394" s="832" t="s">
        <v>602</v>
      </c>
      <c r="D394" s="832" t="s">
        <v>1281</v>
      </c>
      <c r="E394" s="832" t="s">
        <v>3079</v>
      </c>
      <c r="F394" s="832" t="s">
        <v>3193</v>
      </c>
      <c r="G394" s="832" t="s">
        <v>3194</v>
      </c>
      <c r="H394" s="849"/>
      <c r="I394" s="849"/>
      <c r="J394" s="832"/>
      <c r="K394" s="832"/>
      <c r="L394" s="849">
        <v>5</v>
      </c>
      <c r="M394" s="849">
        <v>370</v>
      </c>
      <c r="N394" s="832">
        <v>1</v>
      </c>
      <c r="O394" s="832">
        <v>74</v>
      </c>
      <c r="P394" s="849"/>
      <c r="Q394" s="849"/>
      <c r="R394" s="837"/>
      <c r="S394" s="850"/>
    </row>
    <row r="395" spans="1:19" ht="14.4" customHeight="1" x14ac:dyDescent="0.3">
      <c r="A395" s="831" t="s">
        <v>3031</v>
      </c>
      <c r="B395" s="832" t="s">
        <v>3032</v>
      </c>
      <c r="C395" s="832" t="s">
        <v>602</v>
      </c>
      <c r="D395" s="832" t="s">
        <v>1281</v>
      </c>
      <c r="E395" s="832" t="s">
        <v>3079</v>
      </c>
      <c r="F395" s="832" t="s">
        <v>3201</v>
      </c>
      <c r="G395" s="832" t="s">
        <v>3202</v>
      </c>
      <c r="H395" s="849"/>
      <c r="I395" s="849"/>
      <c r="J395" s="832"/>
      <c r="K395" s="832"/>
      <c r="L395" s="849"/>
      <c r="M395" s="849"/>
      <c r="N395" s="832"/>
      <c r="O395" s="832"/>
      <c r="P395" s="849">
        <v>5</v>
      </c>
      <c r="Q395" s="849">
        <v>285</v>
      </c>
      <c r="R395" s="837"/>
      <c r="S395" s="850">
        <v>57</v>
      </c>
    </row>
    <row r="396" spans="1:19" ht="14.4" customHeight="1" x14ac:dyDescent="0.3">
      <c r="A396" s="831" t="s">
        <v>3031</v>
      </c>
      <c r="B396" s="832" t="s">
        <v>3032</v>
      </c>
      <c r="C396" s="832" t="s">
        <v>602</v>
      </c>
      <c r="D396" s="832" t="s">
        <v>1281</v>
      </c>
      <c r="E396" s="832" t="s">
        <v>3079</v>
      </c>
      <c r="F396" s="832" t="s">
        <v>3203</v>
      </c>
      <c r="G396" s="832" t="s">
        <v>3204</v>
      </c>
      <c r="H396" s="849">
        <v>4</v>
      </c>
      <c r="I396" s="849">
        <v>492</v>
      </c>
      <c r="J396" s="832">
        <v>3.967741935483871</v>
      </c>
      <c r="K396" s="832">
        <v>123</v>
      </c>
      <c r="L396" s="849">
        <v>1</v>
      </c>
      <c r="M396" s="849">
        <v>124</v>
      </c>
      <c r="N396" s="832">
        <v>1</v>
      </c>
      <c r="O396" s="832">
        <v>124</v>
      </c>
      <c r="P396" s="849">
        <v>2</v>
      </c>
      <c r="Q396" s="849">
        <v>250</v>
      </c>
      <c r="R396" s="837">
        <v>2.0161290322580645</v>
      </c>
      <c r="S396" s="850">
        <v>125</v>
      </c>
    </row>
    <row r="397" spans="1:19" ht="14.4" customHeight="1" x14ac:dyDescent="0.3">
      <c r="A397" s="831" t="s">
        <v>3031</v>
      </c>
      <c r="B397" s="832" t="s">
        <v>3032</v>
      </c>
      <c r="C397" s="832" t="s">
        <v>602</v>
      </c>
      <c r="D397" s="832" t="s">
        <v>1281</v>
      </c>
      <c r="E397" s="832" t="s">
        <v>3079</v>
      </c>
      <c r="F397" s="832" t="s">
        <v>3207</v>
      </c>
      <c r="G397" s="832" t="s">
        <v>3208</v>
      </c>
      <c r="H397" s="849"/>
      <c r="I397" s="849"/>
      <c r="J397" s="832"/>
      <c r="K397" s="832"/>
      <c r="L397" s="849">
        <v>2</v>
      </c>
      <c r="M397" s="849">
        <v>118</v>
      </c>
      <c r="N397" s="832">
        <v>1</v>
      </c>
      <c r="O397" s="832">
        <v>59</v>
      </c>
      <c r="P397" s="849"/>
      <c r="Q397" s="849"/>
      <c r="R397" s="837"/>
      <c r="S397" s="850"/>
    </row>
    <row r="398" spans="1:19" ht="14.4" customHeight="1" x14ac:dyDescent="0.3">
      <c r="A398" s="831" t="s">
        <v>3031</v>
      </c>
      <c r="B398" s="832" t="s">
        <v>3032</v>
      </c>
      <c r="C398" s="832" t="s">
        <v>602</v>
      </c>
      <c r="D398" s="832" t="s">
        <v>1281</v>
      </c>
      <c r="E398" s="832" t="s">
        <v>3079</v>
      </c>
      <c r="F398" s="832" t="s">
        <v>3213</v>
      </c>
      <c r="G398" s="832" t="s">
        <v>3214</v>
      </c>
      <c r="H398" s="849">
        <v>7</v>
      </c>
      <c r="I398" s="849">
        <v>1085</v>
      </c>
      <c r="J398" s="832">
        <v>3.4775641025641026</v>
      </c>
      <c r="K398" s="832">
        <v>155</v>
      </c>
      <c r="L398" s="849">
        <v>2</v>
      </c>
      <c r="M398" s="849">
        <v>312</v>
      </c>
      <c r="N398" s="832">
        <v>1</v>
      </c>
      <c r="O398" s="832">
        <v>156</v>
      </c>
      <c r="P398" s="849">
        <v>3</v>
      </c>
      <c r="Q398" s="849">
        <v>465</v>
      </c>
      <c r="R398" s="837">
        <v>1.4903846153846154</v>
      </c>
      <c r="S398" s="850">
        <v>155</v>
      </c>
    </row>
    <row r="399" spans="1:19" ht="14.4" customHeight="1" x14ac:dyDescent="0.3">
      <c r="A399" s="831" t="s">
        <v>3031</v>
      </c>
      <c r="B399" s="832" t="s">
        <v>3032</v>
      </c>
      <c r="C399" s="832" t="s">
        <v>602</v>
      </c>
      <c r="D399" s="832" t="s">
        <v>1281</v>
      </c>
      <c r="E399" s="832" t="s">
        <v>3079</v>
      </c>
      <c r="F399" s="832" t="s">
        <v>3215</v>
      </c>
      <c r="G399" s="832" t="s">
        <v>3216</v>
      </c>
      <c r="H399" s="849"/>
      <c r="I399" s="849"/>
      <c r="J399" s="832"/>
      <c r="K399" s="832"/>
      <c r="L399" s="849">
        <v>6</v>
      </c>
      <c r="M399" s="849">
        <v>864</v>
      </c>
      <c r="N399" s="832">
        <v>1</v>
      </c>
      <c r="O399" s="832">
        <v>144</v>
      </c>
      <c r="P399" s="849">
        <v>37</v>
      </c>
      <c r="Q399" s="849">
        <v>5402</v>
      </c>
      <c r="R399" s="837">
        <v>6.2523148148148149</v>
      </c>
      <c r="S399" s="850">
        <v>146</v>
      </c>
    </row>
    <row r="400" spans="1:19" ht="14.4" customHeight="1" x14ac:dyDescent="0.3">
      <c r="A400" s="831" t="s">
        <v>3031</v>
      </c>
      <c r="B400" s="832" t="s">
        <v>3032</v>
      </c>
      <c r="C400" s="832" t="s">
        <v>602</v>
      </c>
      <c r="D400" s="832" t="s">
        <v>1281</v>
      </c>
      <c r="E400" s="832" t="s">
        <v>3079</v>
      </c>
      <c r="F400" s="832" t="s">
        <v>3217</v>
      </c>
      <c r="G400" s="832" t="s">
        <v>3218</v>
      </c>
      <c r="H400" s="849"/>
      <c r="I400" s="849"/>
      <c r="J400" s="832"/>
      <c r="K400" s="832"/>
      <c r="L400" s="849">
        <v>1</v>
      </c>
      <c r="M400" s="849">
        <v>157</v>
      </c>
      <c r="N400" s="832">
        <v>1</v>
      </c>
      <c r="O400" s="832">
        <v>157</v>
      </c>
      <c r="P400" s="849"/>
      <c r="Q400" s="849"/>
      <c r="R400" s="837"/>
      <c r="S400" s="850"/>
    </row>
    <row r="401" spans="1:19" ht="14.4" customHeight="1" x14ac:dyDescent="0.3">
      <c r="A401" s="831" t="s">
        <v>3031</v>
      </c>
      <c r="B401" s="832" t="s">
        <v>3032</v>
      </c>
      <c r="C401" s="832" t="s">
        <v>602</v>
      </c>
      <c r="D401" s="832" t="s">
        <v>1281</v>
      </c>
      <c r="E401" s="832" t="s">
        <v>3079</v>
      </c>
      <c r="F401" s="832" t="s">
        <v>3227</v>
      </c>
      <c r="G401" s="832" t="s">
        <v>3228</v>
      </c>
      <c r="H401" s="849">
        <v>5</v>
      </c>
      <c r="I401" s="849">
        <v>1975</v>
      </c>
      <c r="J401" s="832">
        <v>0.4156144781144781</v>
      </c>
      <c r="K401" s="832">
        <v>395</v>
      </c>
      <c r="L401" s="849">
        <v>12</v>
      </c>
      <c r="M401" s="849">
        <v>4752</v>
      </c>
      <c r="N401" s="832">
        <v>1</v>
      </c>
      <c r="O401" s="832">
        <v>396</v>
      </c>
      <c r="P401" s="849">
        <v>6</v>
      </c>
      <c r="Q401" s="849">
        <v>2382</v>
      </c>
      <c r="R401" s="837">
        <v>0.5012626262626263</v>
      </c>
      <c r="S401" s="850">
        <v>397</v>
      </c>
    </row>
    <row r="402" spans="1:19" ht="14.4" customHeight="1" x14ac:dyDescent="0.3">
      <c r="A402" s="831" t="s">
        <v>3031</v>
      </c>
      <c r="B402" s="832" t="s">
        <v>3032</v>
      </c>
      <c r="C402" s="832" t="s">
        <v>602</v>
      </c>
      <c r="D402" s="832" t="s">
        <v>1281</v>
      </c>
      <c r="E402" s="832" t="s">
        <v>3079</v>
      </c>
      <c r="F402" s="832" t="s">
        <v>3229</v>
      </c>
      <c r="G402" s="832" t="s">
        <v>3230</v>
      </c>
      <c r="H402" s="849">
        <v>3</v>
      </c>
      <c r="I402" s="849">
        <v>456</v>
      </c>
      <c r="J402" s="832">
        <v>2.9803921568627452</v>
      </c>
      <c r="K402" s="832">
        <v>152</v>
      </c>
      <c r="L402" s="849">
        <v>1</v>
      </c>
      <c r="M402" s="849">
        <v>153</v>
      </c>
      <c r="N402" s="832">
        <v>1</v>
      </c>
      <c r="O402" s="832">
        <v>153</v>
      </c>
      <c r="P402" s="849">
        <v>2</v>
      </c>
      <c r="Q402" s="849">
        <v>308</v>
      </c>
      <c r="R402" s="837">
        <v>2.0130718954248366</v>
      </c>
      <c r="S402" s="850">
        <v>154</v>
      </c>
    </row>
    <row r="403" spans="1:19" ht="14.4" customHeight="1" x14ac:dyDescent="0.3">
      <c r="A403" s="831" t="s">
        <v>3031</v>
      </c>
      <c r="B403" s="832" t="s">
        <v>3032</v>
      </c>
      <c r="C403" s="832" t="s">
        <v>602</v>
      </c>
      <c r="D403" s="832" t="s">
        <v>1281</v>
      </c>
      <c r="E403" s="832" t="s">
        <v>3079</v>
      </c>
      <c r="F403" s="832" t="s">
        <v>3247</v>
      </c>
      <c r="G403" s="832" t="s">
        <v>3248</v>
      </c>
      <c r="H403" s="849"/>
      <c r="I403" s="849"/>
      <c r="J403" s="832"/>
      <c r="K403" s="832"/>
      <c r="L403" s="849"/>
      <c r="M403" s="849"/>
      <c r="N403" s="832"/>
      <c r="O403" s="832"/>
      <c r="P403" s="849">
        <v>2</v>
      </c>
      <c r="Q403" s="849">
        <v>90</v>
      </c>
      <c r="R403" s="837"/>
      <c r="S403" s="850">
        <v>45</v>
      </c>
    </row>
    <row r="404" spans="1:19" ht="14.4" customHeight="1" x14ac:dyDescent="0.3">
      <c r="A404" s="831" t="s">
        <v>3031</v>
      </c>
      <c r="B404" s="832" t="s">
        <v>3032</v>
      </c>
      <c r="C404" s="832" t="s">
        <v>602</v>
      </c>
      <c r="D404" s="832" t="s">
        <v>1281</v>
      </c>
      <c r="E404" s="832" t="s">
        <v>3079</v>
      </c>
      <c r="F404" s="832" t="s">
        <v>3249</v>
      </c>
      <c r="G404" s="832" t="s">
        <v>3250</v>
      </c>
      <c r="H404" s="849"/>
      <c r="I404" s="849"/>
      <c r="J404" s="832"/>
      <c r="K404" s="832"/>
      <c r="L404" s="849">
        <v>1</v>
      </c>
      <c r="M404" s="849">
        <v>353</v>
      </c>
      <c r="N404" s="832">
        <v>1</v>
      </c>
      <c r="O404" s="832">
        <v>353</v>
      </c>
      <c r="P404" s="849"/>
      <c r="Q404" s="849"/>
      <c r="R404" s="837"/>
      <c r="S404" s="850"/>
    </row>
    <row r="405" spans="1:19" ht="14.4" customHeight="1" x14ac:dyDescent="0.3">
      <c r="A405" s="831" t="s">
        <v>3031</v>
      </c>
      <c r="B405" s="832" t="s">
        <v>3032</v>
      </c>
      <c r="C405" s="832" t="s">
        <v>602</v>
      </c>
      <c r="D405" s="832" t="s">
        <v>1282</v>
      </c>
      <c r="E405" s="832" t="s">
        <v>3079</v>
      </c>
      <c r="F405" s="832" t="s">
        <v>3090</v>
      </c>
      <c r="G405" s="832" t="s">
        <v>3091</v>
      </c>
      <c r="H405" s="849">
        <v>8</v>
      </c>
      <c r="I405" s="849">
        <v>296</v>
      </c>
      <c r="J405" s="832"/>
      <c r="K405" s="832">
        <v>37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3031</v>
      </c>
      <c r="B406" s="832" t="s">
        <v>3032</v>
      </c>
      <c r="C406" s="832" t="s">
        <v>602</v>
      </c>
      <c r="D406" s="832" t="s">
        <v>1282</v>
      </c>
      <c r="E406" s="832" t="s">
        <v>3079</v>
      </c>
      <c r="F406" s="832" t="s">
        <v>3103</v>
      </c>
      <c r="G406" s="832" t="s">
        <v>3104</v>
      </c>
      <c r="H406" s="849">
        <v>191</v>
      </c>
      <c r="I406" s="849">
        <v>47941</v>
      </c>
      <c r="J406" s="832">
        <v>0.91024910761752864</v>
      </c>
      <c r="K406" s="832">
        <v>251</v>
      </c>
      <c r="L406" s="849">
        <v>209</v>
      </c>
      <c r="M406" s="849">
        <v>52668</v>
      </c>
      <c r="N406" s="832">
        <v>1</v>
      </c>
      <c r="O406" s="832">
        <v>252</v>
      </c>
      <c r="P406" s="849">
        <v>121</v>
      </c>
      <c r="Q406" s="849">
        <v>30734</v>
      </c>
      <c r="R406" s="837">
        <v>0.5835421888053467</v>
      </c>
      <c r="S406" s="850">
        <v>254</v>
      </c>
    </row>
    <row r="407" spans="1:19" ht="14.4" customHeight="1" x14ac:dyDescent="0.3">
      <c r="A407" s="831" t="s">
        <v>3031</v>
      </c>
      <c r="B407" s="832" t="s">
        <v>3032</v>
      </c>
      <c r="C407" s="832" t="s">
        <v>602</v>
      </c>
      <c r="D407" s="832" t="s">
        <v>1282</v>
      </c>
      <c r="E407" s="832" t="s">
        <v>3079</v>
      </c>
      <c r="F407" s="832" t="s">
        <v>3105</v>
      </c>
      <c r="G407" s="832" t="s">
        <v>3106</v>
      </c>
      <c r="H407" s="849">
        <v>3</v>
      </c>
      <c r="I407" s="849">
        <v>378</v>
      </c>
      <c r="J407" s="832">
        <v>2.9763779527559056</v>
      </c>
      <c r="K407" s="832">
        <v>126</v>
      </c>
      <c r="L407" s="849">
        <v>1</v>
      </c>
      <c r="M407" s="849">
        <v>127</v>
      </c>
      <c r="N407" s="832">
        <v>1</v>
      </c>
      <c r="O407" s="832">
        <v>127</v>
      </c>
      <c r="P407" s="849">
        <v>1</v>
      </c>
      <c r="Q407" s="849">
        <v>126</v>
      </c>
      <c r="R407" s="837">
        <v>0.99212598425196852</v>
      </c>
      <c r="S407" s="850">
        <v>126</v>
      </c>
    </row>
    <row r="408" spans="1:19" ht="14.4" customHeight="1" x14ac:dyDescent="0.3">
      <c r="A408" s="831" t="s">
        <v>3031</v>
      </c>
      <c r="B408" s="832" t="s">
        <v>3032</v>
      </c>
      <c r="C408" s="832" t="s">
        <v>602</v>
      </c>
      <c r="D408" s="832" t="s">
        <v>1282</v>
      </c>
      <c r="E408" s="832" t="s">
        <v>3079</v>
      </c>
      <c r="F408" s="832" t="s">
        <v>3123</v>
      </c>
      <c r="G408" s="832" t="s">
        <v>3124</v>
      </c>
      <c r="H408" s="849">
        <v>4</v>
      </c>
      <c r="I408" s="849">
        <v>1540</v>
      </c>
      <c r="J408" s="832">
        <v>0.99740932642487046</v>
      </c>
      <c r="K408" s="832">
        <v>385</v>
      </c>
      <c r="L408" s="849">
        <v>4</v>
      </c>
      <c r="M408" s="849">
        <v>1544</v>
      </c>
      <c r="N408" s="832">
        <v>1</v>
      </c>
      <c r="O408" s="832">
        <v>386</v>
      </c>
      <c r="P408" s="849">
        <v>2</v>
      </c>
      <c r="Q408" s="849">
        <v>774</v>
      </c>
      <c r="R408" s="837">
        <v>0.50129533678756477</v>
      </c>
      <c r="S408" s="850">
        <v>387</v>
      </c>
    </row>
    <row r="409" spans="1:19" ht="14.4" customHeight="1" x14ac:dyDescent="0.3">
      <c r="A409" s="831" t="s">
        <v>3031</v>
      </c>
      <c r="B409" s="832" t="s">
        <v>3032</v>
      </c>
      <c r="C409" s="832" t="s">
        <v>602</v>
      </c>
      <c r="D409" s="832" t="s">
        <v>1282</v>
      </c>
      <c r="E409" s="832" t="s">
        <v>3079</v>
      </c>
      <c r="F409" s="832" t="s">
        <v>3131</v>
      </c>
      <c r="G409" s="832" t="s">
        <v>3132</v>
      </c>
      <c r="H409" s="849">
        <v>47</v>
      </c>
      <c r="I409" s="849">
        <v>7191</v>
      </c>
      <c r="J409" s="832">
        <v>1.7294372294372293</v>
      </c>
      <c r="K409" s="832">
        <v>153</v>
      </c>
      <c r="L409" s="849">
        <v>27</v>
      </c>
      <c r="M409" s="849">
        <v>4158</v>
      </c>
      <c r="N409" s="832">
        <v>1</v>
      </c>
      <c r="O409" s="832">
        <v>154</v>
      </c>
      <c r="P409" s="849">
        <v>19</v>
      </c>
      <c r="Q409" s="849">
        <v>2926</v>
      </c>
      <c r="R409" s="837">
        <v>0.70370370370370372</v>
      </c>
      <c r="S409" s="850">
        <v>154</v>
      </c>
    </row>
    <row r="410" spans="1:19" ht="14.4" customHeight="1" x14ac:dyDescent="0.3">
      <c r="A410" s="831" t="s">
        <v>3031</v>
      </c>
      <c r="B410" s="832" t="s">
        <v>3032</v>
      </c>
      <c r="C410" s="832" t="s">
        <v>602</v>
      </c>
      <c r="D410" s="832" t="s">
        <v>1282</v>
      </c>
      <c r="E410" s="832" t="s">
        <v>3079</v>
      </c>
      <c r="F410" s="832" t="s">
        <v>3139</v>
      </c>
      <c r="G410" s="832" t="s">
        <v>3140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97</v>
      </c>
      <c r="R410" s="837"/>
      <c r="S410" s="850">
        <v>97</v>
      </c>
    </row>
    <row r="411" spans="1:19" ht="14.4" customHeight="1" x14ac:dyDescent="0.3">
      <c r="A411" s="831" t="s">
        <v>3031</v>
      </c>
      <c r="B411" s="832" t="s">
        <v>3032</v>
      </c>
      <c r="C411" s="832" t="s">
        <v>602</v>
      </c>
      <c r="D411" s="832" t="s">
        <v>1282</v>
      </c>
      <c r="E411" s="832" t="s">
        <v>3079</v>
      </c>
      <c r="F411" s="832" t="s">
        <v>3149</v>
      </c>
      <c r="G411" s="832" t="s">
        <v>3150</v>
      </c>
      <c r="H411" s="849">
        <v>1</v>
      </c>
      <c r="I411" s="849">
        <v>306</v>
      </c>
      <c r="J411" s="832"/>
      <c r="K411" s="832">
        <v>306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3031</v>
      </c>
      <c r="B412" s="832" t="s">
        <v>3032</v>
      </c>
      <c r="C412" s="832" t="s">
        <v>602</v>
      </c>
      <c r="D412" s="832" t="s">
        <v>1282</v>
      </c>
      <c r="E412" s="832" t="s">
        <v>3079</v>
      </c>
      <c r="F412" s="832" t="s">
        <v>3163</v>
      </c>
      <c r="G412" s="832" t="s">
        <v>3164</v>
      </c>
      <c r="H412" s="849"/>
      <c r="I412" s="849"/>
      <c r="J412" s="832"/>
      <c r="K412" s="832"/>
      <c r="L412" s="849">
        <v>1</v>
      </c>
      <c r="M412" s="849">
        <v>0</v>
      </c>
      <c r="N412" s="832"/>
      <c r="O412" s="832">
        <v>0</v>
      </c>
      <c r="P412" s="849"/>
      <c r="Q412" s="849"/>
      <c r="R412" s="837"/>
      <c r="S412" s="850"/>
    </row>
    <row r="413" spans="1:19" ht="14.4" customHeight="1" x14ac:dyDescent="0.3">
      <c r="A413" s="831" t="s">
        <v>3031</v>
      </c>
      <c r="B413" s="832" t="s">
        <v>3032</v>
      </c>
      <c r="C413" s="832" t="s">
        <v>602</v>
      </c>
      <c r="D413" s="832" t="s">
        <v>1282</v>
      </c>
      <c r="E413" s="832" t="s">
        <v>3079</v>
      </c>
      <c r="F413" s="832" t="s">
        <v>3169</v>
      </c>
      <c r="G413" s="832" t="s">
        <v>3170</v>
      </c>
      <c r="H413" s="849">
        <v>15</v>
      </c>
      <c r="I413" s="849">
        <v>500.00000000000006</v>
      </c>
      <c r="J413" s="832">
        <v>0.68183057873779529</v>
      </c>
      <c r="K413" s="832">
        <v>33.333333333333336</v>
      </c>
      <c r="L413" s="849">
        <v>22</v>
      </c>
      <c r="M413" s="849">
        <v>733.32</v>
      </c>
      <c r="N413" s="832">
        <v>1</v>
      </c>
      <c r="O413" s="832">
        <v>33.332727272727276</v>
      </c>
      <c r="P413" s="849">
        <v>9</v>
      </c>
      <c r="Q413" s="849">
        <v>299.98999999999995</v>
      </c>
      <c r="R413" s="837">
        <v>0.4090847106311023</v>
      </c>
      <c r="S413" s="850">
        <v>33.332222222222214</v>
      </c>
    </row>
    <row r="414" spans="1:19" ht="14.4" customHeight="1" x14ac:dyDescent="0.3">
      <c r="A414" s="831" t="s">
        <v>3031</v>
      </c>
      <c r="B414" s="832" t="s">
        <v>3032</v>
      </c>
      <c r="C414" s="832" t="s">
        <v>602</v>
      </c>
      <c r="D414" s="832" t="s">
        <v>1282</v>
      </c>
      <c r="E414" s="832" t="s">
        <v>3079</v>
      </c>
      <c r="F414" s="832" t="s">
        <v>3171</v>
      </c>
      <c r="G414" s="832" t="s">
        <v>3172</v>
      </c>
      <c r="H414" s="849">
        <v>39</v>
      </c>
      <c r="I414" s="849">
        <v>4524</v>
      </c>
      <c r="J414" s="832">
        <v>0.82978723404255317</v>
      </c>
      <c r="K414" s="832">
        <v>116</v>
      </c>
      <c r="L414" s="849">
        <v>47</v>
      </c>
      <c r="M414" s="849">
        <v>5452</v>
      </c>
      <c r="N414" s="832">
        <v>1</v>
      </c>
      <c r="O414" s="832">
        <v>116</v>
      </c>
      <c r="P414" s="849">
        <v>28</v>
      </c>
      <c r="Q414" s="849">
        <v>3248</v>
      </c>
      <c r="R414" s="837">
        <v>0.5957446808510638</v>
      </c>
      <c r="S414" s="850">
        <v>116</v>
      </c>
    </row>
    <row r="415" spans="1:19" ht="14.4" customHeight="1" x14ac:dyDescent="0.3">
      <c r="A415" s="831" t="s">
        <v>3031</v>
      </c>
      <c r="B415" s="832" t="s">
        <v>3032</v>
      </c>
      <c r="C415" s="832" t="s">
        <v>602</v>
      </c>
      <c r="D415" s="832" t="s">
        <v>1282</v>
      </c>
      <c r="E415" s="832" t="s">
        <v>3079</v>
      </c>
      <c r="F415" s="832" t="s">
        <v>3177</v>
      </c>
      <c r="G415" s="832" t="s">
        <v>3178</v>
      </c>
      <c r="H415" s="849"/>
      <c r="I415" s="849"/>
      <c r="J415" s="832"/>
      <c r="K415" s="832"/>
      <c r="L415" s="849">
        <v>1</v>
      </c>
      <c r="M415" s="849">
        <v>86</v>
      </c>
      <c r="N415" s="832">
        <v>1</v>
      </c>
      <c r="O415" s="832">
        <v>86</v>
      </c>
      <c r="P415" s="849"/>
      <c r="Q415" s="849"/>
      <c r="R415" s="837"/>
      <c r="S415" s="850"/>
    </row>
    <row r="416" spans="1:19" ht="14.4" customHeight="1" x14ac:dyDescent="0.3">
      <c r="A416" s="831" t="s">
        <v>3031</v>
      </c>
      <c r="B416" s="832" t="s">
        <v>3032</v>
      </c>
      <c r="C416" s="832" t="s">
        <v>602</v>
      </c>
      <c r="D416" s="832" t="s">
        <v>1282</v>
      </c>
      <c r="E416" s="832" t="s">
        <v>3079</v>
      </c>
      <c r="F416" s="832" t="s">
        <v>3179</v>
      </c>
      <c r="G416" s="832" t="s">
        <v>3180</v>
      </c>
      <c r="H416" s="849">
        <v>9</v>
      </c>
      <c r="I416" s="849">
        <v>288</v>
      </c>
      <c r="J416" s="832">
        <v>1.8</v>
      </c>
      <c r="K416" s="832">
        <v>32</v>
      </c>
      <c r="L416" s="849">
        <v>5</v>
      </c>
      <c r="M416" s="849">
        <v>160</v>
      </c>
      <c r="N416" s="832">
        <v>1</v>
      </c>
      <c r="O416" s="832">
        <v>32</v>
      </c>
      <c r="P416" s="849">
        <v>3</v>
      </c>
      <c r="Q416" s="849">
        <v>99</v>
      </c>
      <c r="R416" s="837">
        <v>0.61875000000000002</v>
      </c>
      <c r="S416" s="850">
        <v>33</v>
      </c>
    </row>
    <row r="417" spans="1:19" ht="14.4" customHeight="1" x14ac:dyDescent="0.3">
      <c r="A417" s="831" t="s">
        <v>3031</v>
      </c>
      <c r="B417" s="832" t="s">
        <v>3032</v>
      </c>
      <c r="C417" s="832" t="s">
        <v>602</v>
      </c>
      <c r="D417" s="832" t="s">
        <v>1282</v>
      </c>
      <c r="E417" s="832" t="s">
        <v>3079</v>
      </c>
      <c r="F417" s="832" t="s">
        <v>3181</v>
      </c>
      <c r="G417" s="832" t="s">
        <v>3182</v>
      </c>
      <c r="H417" s="849">
        <v>171</v>
      </c>
      <c r="I417" s="849">
        <v>0</v>
      </c>
      <c r="J417" s="832"/>
      <c r="K417" s="832">
        <v>0</v>
      </c>
      <c r="L417" s="849">
        <v>176</v>
      </c>
      <c r="M417" s="849">
        <v>0</v>
      </c>
      <c r="N417" s="832"/>
      <c r="O417" s="832">
        <v>0</v>
      </c>
      <c r="P417" s="849">
        <v>101</v>
      </c>
      <c r="Q417" s="849">
        <v>0</v>
      </c>
      <c r="R417" s="837"/>
      <c r="S417" s="850">
        <v>0</v>
      </c>
    </row>
    <row r="418" spans="1:19" ht="14.4" customHeight="1" x14ac:dyDescent="0.3">
      <c r="A418" s="831" t="s">
        <v>3031</v>
      </c>
      <c r="B418" s="832" t="s">
        <v>3032</v>
      </c>
      <c r="C418" s="832" t="s">
        <v>602</v>
      </c>
      <c r="D418" s="832" t="s">
        <v>1282</v>
      </c>
      <c r="E418" s="832" t="s">
        <v>3079</v>
      </c>
      <c r="F418" s="832" t="s">
        <v>3183</v>
      </c>
      <c r="G418" s="832" t="s">
        <v>3184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135</v>
      </c>
      <c r="R418" s="837"/>
      <c r="S418" s="850">
        <v>135</v>
      </c>
    </row>
    <row r="419" spans="1:19" ht="14.4" customHeight="1" x14ac:dyDescent="0.3">
      <c r="A419" s="831" t="s">
        <v>3031</v>
      </c>
      <c r="B419" s="832" t="s">
        <v>3032</v>
      </c>
      <c r="C419" s="832" t="s">
        <v>602</v>
      </c>
      <c r="D419" s="832" t="s">
        <v>1282</v>
      </c>
      <c r="E419" s="832" t="s">
        <v>3079</v>
      </c>
      <c r="F419" s="832" t="s">
        <v>3189</v>
      </c>
      <c r="G419" s="832" t="s">
        <v>3190</v>
      </c>
      <c r="H419" s="849">
        <v>179</v>
      </c>
      <c r="I419" s="849">
        <v>35800</v>
      </c>
      <c r="J419" s="832">
        <v>0.96756756756756757</v>
      </c>
      <c r="K419" s="832">
        <v>200</v>
      </c>
      <c r="L419" s="849">
        <v>185</v>
      </c>
      <c r="M419" s="849">
        <v>37000</v>
      </c>
      <c r="N419" s="832">
        <v>1</v>
      </c>
      <c r="O419" s="832">
        <v>200</v>
      </c>
      <c r="P419" s="849">
        <v>119</v>
      </c>
      <c r="Q419" s="849">
        <v>23800</v>
      </c>
      <c r="R419" s="837">
        <v>0.64324324324324322</v>
      </c>
      <c r="S419" s="850">
        <v>200</v>
      </c>
    </row>
    <row r="420" spans="1:19" ht="14.4" customHeight="1" x14ac:dyDescent="0.3">
      <c r="A420" s="831" t="s">
        <v>3031</v>
      </c>
      <c r="B420" s="832" t="s">
        <v>3032</v>
      </c>
      <c r="C420" s="832" t="s">
        <v>602</v>
      </c>
      <c r="D420" s="832" t="s">
        <v>1282</v>
      </c>
      <c r="E420" s="832" t="s">
        <v>3079</v>
      </c>
      <c r="F420" s="832" t="s">
        <v>3197</v>
      </c>
      <c r="G420" s="832" t="s">
        <v>3198</v>
      </c>
      <c r="H420" s="849">
        <v>1</v>
      </c>
      <c r="I420" s="849">
        <v>223</v>
      </c>
      <c r="J420" s="832">
        <v>0.125</v>
      </c>
      <c r="K420" s="832">
        <v>223</v>
      </c>
      <c r="L420" s="849">
        <v>8</v>
      </c>
      <c r="M420" s="849">
        <v>1784</v>
      </c>
      <c r="N420" s="832">
        <v>1</v>
      </c>
      <c r="O420" s="832">
        <v>223</v>
      </c>
      <c r="P420" s="849">
        <v>24</v>
      </c>
      <c r="Q420" s="849">
        <v>5424</v>
      </c>
      <c r="R420" s="837">
        <v>3.0403587443946187</v>
      </c>
      <c r="S420" s="850">
        <v>226</v>
      </c>
    </row>
    <row r="421" spans="1:19" ht="14.4" customHeight="1" x14ac:dyDescent="0.3">
      <c r="A421" s="831" t="s">
        <v>3031</v>
      </c>
      <c r="B421" s="832" t="s">
        <v>3032</v>
      </c>
      <c r="C421" s="832" t="s">
        <v>602</v>
      </c>
      <c r="D421" s="832" t="s">
        <v>1283</v>
      </c>
      <c r="E421" s="832" t="s">
        <v>3033</v>
      </c>
      <c r="F421" s="832" t="s">
        <v>3034</v>
      </c>
      <c r="G421" s="832" t="s">
        <v>648</v>
      </c>
      <c r="H421" s="849">
        <v>0.11</v>
      </c>
      <c r="I421" s="849">
        <v>9</v>
      </c>
      <c r="J421" s="832">
        <v>1.098901098901099</v>
      </c>
      <c r="K421" s="832">
        <v>81.818181818181813</v>
      </c>
      <c r="L421" s="849">
        <v>0.1</v>
      </c>
      <c r="M421" s="849">
        <v>8.19</v>
      </c>
      <c r="N421" s="832">
        <v>1</v>
      </c>
      <c r="O421" s="832">
        <v>81.899999999999991</v>
      </c>
      <c r="P421" s="849"/>
      <c r="Q421" s="849"/>
      <c r="R421" s="837"/>
      <c r="S421" s="850"/>
    </row>
    <row r="422" spans="1:19" ht="14.4" customHeight="1" x14ac:dyDescent="0.3">
      <c r="A422" s="831" t="s">
        <v>3031</v>
      </c>
      <c r="B422" s="832" t="s">
        <v>3032</v>
      </c>
      <c r="C422" s="832" t="s">
        <v>602</v>
      </c>
      <c r="D422" s="832" t="s">
        <v>1283</v>
      </c>
      <c r="E422" s="832" t="s">
        <v>3033</v>
      </c>
      <c r="F422" s="832" t="s">
        <v>3037</v>
      </c>
      <c r="G422" s="832" t="s">
        <v>797</v>
      </c>
      <c r="H422" s="849"/>
      <c r="I422" s="849"/>
      <c r="J422" s="832"/>
      <c r="K422" s="832"/>
      <c r="L422" s="849">
        <v>0.2</v>
      </c>
      <c r="M422" s="849">
        <v>10.82</v>
      </c>
      <c r="N422" s="832">
        <v>1</v>
      </c>
      <c r="O422" s="832">
        <v>54.1</v>
      </c>
      <c r="P422" s="849"/>
      <c r="Q422" s="849"/>
      <c r="R422" s="837"/>
      <c r="S422" s="850"/>
    </row>
    <row r="423" spans="1:19" ht="14.4" customHeight="1" x14ac:dyDescent="0.3">
      <c r="A423" s="831" t="s">
        <v>3031</v>
      </c>
      <c r="B423" s="832" t="s">
        <v>3032</v>
      </c>
      <c r="C423" s="832" t="s">
        <v>602</v>
      </c>
      <c r="D423" s="832" t="s">
        <v>1283</v>
      </c>
      <c r="E423" s="832" t="s">
        <v>3033</v>
      </c>
      <c r="F423" s="832" t="s">
        <v>3042</v>
      </c>
      <c r="G423" s="832" t="s">
        <v>3043</v>
      </c>
      <c r="H423" s="849">
        <v>0.1</v>
      </c>
      <c r="I423" s="849">
        <v>20.54</v>
      </c>
      <c r="J423" s="832"/>
      <c r="K423" s="832">
        <v>205.39999999999998</v>
      </c>
      <c r="L423" s="849"/>
      <c r="M423" s="849"/>
      <c r="N423" s="832"/>
      <c r="O423" s="832"/>
      <c r="P423" s="849">
        <v>0.1</v>
      </c>
      <c r="Q423" s="849">
        <v>15.3</v>
      </c>
      <c r="R423" s="837"/>
      <c r="S423" s="850">
        <v>153</v>
      </c>
    </row>
    <row r="424" spans="1:19" ht="14.4" customHeight="1" x14ac:dyDescent="0.3">
      <c r="A424" s="831" t="s">
        <v>3031</v>
      </c>
      <c r="B424" s="832" t="s">
        <v>3032</v>
      </c>
      <c r="C424" s="832" t="s">
        <v>602</v>
      </c>
      <c r="D424" s="832" t="s">
        <v>1283</v>
      </c>
      <c r="E424" s="832" t="s">
        <v>3033</v>
      </c>
      <c r="F424" s="832" t="s">
        <v>3044</v>
      </c>
      <c r="G424" s="832" t="s">
        <v>826</v>
      </c>
      <c r="H424" s="849">
        <v>0.2</v>
      </c>
      <c r="I424" s="849">
        <v>12.28</v>
      </c>
      <c r="J424" s="832">
        <v>1</v>
      </c>
      <c r="K424" s="832">
        <v>61.399999999999991</v>
      </c>
      <c r="L424" s="849">
        <v>0.2</v>
      </c>
      <c r="M424" s="849">
        <v>12.28</v>
      </c>
      <c r="N424" s="832">
        <v>1</v>
      </c>
      <c r="O424" s="832">
        <v>61.399999999999991</v>
      </c>
      <c r="P424" s="849">
        <v>0.30000000000000004</v>
      </c>
      <c r="Q424" s="849">
        <v>15.21</v>
      </c>
      <c r="R424" s="837">
        <v>1.2385993485342022</v>
      </c>
      <c r="S424" s="850">
        <v>50.699999999999996</v>
      </c>
    </row>
    <row r="425" spans="1:19" ht="14.4" customHeight="1" x14ac:dyDescent="0.3">
      <c r="A425" s="831" t="s">
        <v>3031</v>
      </c>
      <c r="B425" s="832" t="s">
        <v>3032</v>
      </c>
      <c r="C425" s="832" t="s">
        <v>602</v>
      </c>
      <c r="D425" s="832" t="s">
        <v>1283</v>
      </c>
      <c r="E425" s="832" t="s">
        <v>3033</v>
      </c>
      <c r="F425" s="832" t="s">
        <v>3045</v>
      </c>
      <c r="G425" s="832" t="s">
        <v>862</v>
      </c>
      <c r="H425" s="849"/>
      <c r="I425" s="849"/>
      <c r="J425" s="832"/>
      <c r="K425" s="832"/>
      <c r="L425" s="849">
        <v>2</v>
      </c>
      <c r="M425" s="849">
        <v>27.48</v>
      </c>
      <c r="N425" s="832">
        <v>1</v>
      </c>
      <c r="O425" s="832">
        <v>13.74</v>
      </c>
      <c r="P425" s="849"/>
      <c r="Q425" s="849"/>
      <c r="R425" s="837"/>
      <c r="S425" s="850"/>
    </row>
    <row r="426" spans="1:19" ht="14.4" customHeight="1" x14ac:dyDescent="0.3">
      <c r="A426" s="831" t="s">
        <v>3031</v>
      </c>
      <c r="B426" s="832" t="s">
        <v>3032</v>
      </c>
      <c r="C426" s="832" t="s">
        <v>602</v>
      </c>
      <c r="D426" s="832" t="s">
        <v>1283</v>
      </c>
      <c r="E426" s="832" t="s">
        <v>3033</v>
      </c>
      <c r="F426" s="832" t="s">
        <v>3048</v>
      </c>
      <c r="G426" s="832" t="s">
        <v>3049</v>
      </c>
      <c r="H426" s="849"/>
      <c r="I426" s="849"/>
      <c r="J426" s="832"/>
      <c r="K426" s="832"/>
      <c r="L426" s="849">
        <v>0.2</v>
      </c>
      <c r="M426" s="849">
        <v>134.1</v>
      </c>
      <c r="N426" s="832">
        <v>1</v>
      </c>
      <c r="O426" s="832">
        <v>670.49999999999989</v>
      </c>
      <c r="P426" s="849"/>
      <c r="Q426" s="849"/>
      <c r="R426" s="837"/>
      <c r="S426" s="850"/>
    </row>
    <row r="427" spans="1:19" ht="14.4" customHeight="1" x14ac:dyDescent="0.3">
      <c r="A427" s="831" t="s">
        <v>3031</v>
      </c>
      <c r="B427" s="832" t="s">
        <v>3032</v>
      </c>
      <c r="C427" s="832" t="s">
        <v>602</v>
      </c>
      <c r="D427" s="832" t="s">
        <v>1283</v>
      </c>
      <c r="E427" s="832" t="s">
        <v>3033</v>
      </c>
      <c r="F427" s="832" t="s">
        <v>3050</v>
      </c>
      <c r="G427" s="832" t="s">
        <v>3051</v>
      </c>
      <c r="H427" s="849">
        <v>1.2000000000000002</v>
      </c>
      <c r="I427" s="849">
        <v>326.31</v>
      </c>
      <c r="J427" s="832">
        <v>0.85785267364214712</v>
      </c>
      <c r="K427" s="832">
        <v>271.92499999999995</v>
      </c>
      <c r="L427" s="849">
        <v>1.4</v>
      </c>
      <c r="M427" s="849">
        <v>380.38000000000011</v>
      </c>
      <c r="N427" s="832">
        <v>1</v>
      </c>
      <c r="O427" s="832">
        <v>271.7000000000001</v>
      </c>
      <c r="P427" s="849">
        <v>0.8</v>
      </c>
      <c r="Q427" s="849">
        <v>145.30000000000001</v>
      </c>
      <c r="R427" s="837">
        <v>0.38198643461801346</v>
      </c>
      <c r="S427" s="850">
        <v>181.625</v>
      </c>
    </row>
    <row r="428" spans="1:19" ht="14.4" customHeight="1" x14ac:dyDescent="0.3">
      <c r="A428" s="831" t="s">
        <v>3031</v>
      </c>
      <c r="B428" s="832" t="s">
        <v>3032</v>
      </c>
      <c r="C428" s="832" t="s">
        <v>602</v>
      </c>
      <c r="D428" s="832" t="s">
        <v>1283</v>
      </c>
      <c r="E428" s="832" t="s">
        <v>3033</v>
      </c>
      <c r="F428" s="832" t="s">
        <v>3055</v>
      </c>
      <c r="G428" s="832" t="s">
        <v>679</v>
      </c>
      <c r="H428" s="849">
        <v>7.05</v>
      </c>
      <c r="I428" s="849">
        <v>498.67000000000007</v>
      </c>
      <c r="J428" s="832">
        <v>0.3290638898787136</v>
      </c>
      <c r="K428" s="832">
        <v>70.733333333333348</v>
      </c>
      <c r="L428" s="849">
        <v>17.79999999999999</v>
      </c>
      <c r="M428" s="849">
        <v>1515.4199999999996</v>
      </c>
      <c r="N428" s="832">
        <v>1</v>
      </c>
      <c r="O428" s="832">
        <v>85.135955056179796</v>
      </c>
      <c r="P428" s="849">
        <v>9.6499999999999986</v>
      </c>
      <c r="Q428" s="849">
        <v>581.08999999999992</v>
      </c>
      <c r="R428" s="837">
        <v>0.38345145240263429</v>
      </c>
      <c r="S428" s="850">
        <v>60.216580310880829</v>
      </c>
    </row>
    <row r="429" spans="1:19" ht="14.4" customHeight="1" x14ac:dyDescent="0.3">
      <c r="A429" s="831" t="s">
        <v>3031</v>
      </c>
      <c r="B429" s="832" t="s">
        <v>3032</v>
      </c>
      <c r="C429" s="832" t="s">
        <v>602</v>
      </c>
      <c r="D429" s="832" t="s">
        <v>1283</v>
      </c>
      <c r="E429" s="832" t="s">
        <v>3033</v>
      </c>
      <c r="F429" s="832" t="s">
        <v>3056</v>
      </c>
      <c r="G429" s="832" t="s">
        <v>1413</v>
      </c>
      <c r="H429" s="849"/>
      <c r="I429" s="849"/>
      <c r="J429" s="832"/>
      <c r="K429" s="832"/>
      <c r="L429" s="849">
        <v>0.2</v>
      </c>
      <c r="M429" s="849">
        <v>11.99</v>
      </c>
      <c r="N429" s="832">
        <v>1</v>
      </c>
      <c r="O429" s="832">
        <v>59.949999999999996</v>
      </c>
      <c r="P429" s="849"/>
      <c r="Q429" s="849"/>
      <c r="R429" s="837"/>
      <c r="S429" s="850"/>
    </row>
    <row r="430" spans="1:19" ht="14.4" customHeight="1" x14ac:dyDescent="0.3">
      <c r="A430" s="831" t="s">
        <v>3031</v>
      </c>
      <c r="B430" s="832" t="s">
        <v>3032</v>
      </c>
      <c r="C430" s="832" t="s">
        <v>602</v>
      </c>
      <c r="D430" s="832" t="s">
        <v>1283</v>
      </c>
      <c r="E430" s="832" t="s">
        <v>3033</v>
      </c>
      <c r="F430" s="832" t="s">
        <v>3062</v>
      </c>
      <c r="G430" s="832" t="s">
        <v>3063</v>
      </c>
      <c r="H430" s="849"/>
      <c r="I430" s="849"/>
      <c r="J430" s="832"/>
      <c r="K430" s="832"/>
      <c r="L430" s="849">
        <v>1</v>
      </c>
      <c r="M430" s="849">
        <v>12.18</v>
      </c>
      <c r="N430" s="832">
        <v>1</v>
      </c>
      <c r="O430" s="832">
        <v>12.18</v>
      </c>
      <c r="P430" s="849"/>
      <c r="Q430" s="849"/>
      <c r="R430" s="837"/>
      <c r="S430" s="850"/>
    </row>
    <row r="431" spans="1:19" ht="14.4" customHeight="1" x14ac:dyDescent="0.3">
      <c r="A431" s="831" t="s">
        <v>3031</v>
      </c>
      <c r="B431" s="832" t="s">
        <v>3032</v>
      </c>
      <c r="C431" s="832" t="s">
        <v>602</v>
      </c>
      <c r="D431" s="832" t="s">
        <v>1283</v>
      </c>
      <c r="E431" s="832" t="s">
        <v>3033</v>
      </c>
      <c r="F431" s="832" t="s">
        <v>3064</v>
      </c>
      <c r="G431" s="832" t="s">
        <v>3063</v>
      </c>
      <c r="H431" s="849">
        <v>15</v>
      </c>
      <c r="I431" s="849">
        <v>36.599999999999994</v>
      </c>
      <c r="J431" s="832">
        <v>0.65217391304347816</v>
      </c>
      <c r="K431" s="832">
        <v>2.4399999999999995</v>
      </c>
      <c r="L431" s="849">
        <v>23</v>
      </c>
      <c r="M431" s="849">
        <v>56.12</v>
      </c>
      <c r="N431" s="832">
        <v>1</v>
      </c>
      <c r="O431" s="832">
        <v>2.44</v>
      </c>
      <c r="P431" s="849">
        <v>10</v>
      </c>
      <c r="Q431" s="849">
        <v>24.4</v>
      </c>
      <c r="R431" s="837">
        <v>0.43478260869565216</v>
      </c>
      <c r="S431" s="850">
        <v>2.44</v>
      </c>
    </row>
    <row r="432" spans="1:19" ht="14.4" customHeight="1" x14ac:dyDescent="0.3">
      <c r="A432" s="831" t="s">
        <v>3031</v>
      </c>
      <c r="B432" s="832" t="s">
        <v>3032</v>
      </c>
      <c r="C432" s="832" t="s">
        <v>602</v>
      </c>
      <c r="D432" s="832" t="s">
        <v>1283</v>
      </c>
      <c r="E432" s="832" t="s">
        <v>3033</v>
      </c>
      <c r="F432" s="832" t="s">
        <v>3065</v>
      </c>
      <c r="G432" s="832" t="s">
        <v>3063</v>
      </c>
      <c r="H432" s="849">
        <v>11</v>
      </c>
      <c r="I432" s="849">
        <v>66.989999999999995</v>
      </c>
      <c r="J432" s="832">
        <v>0.52380952380952372</v>
      </c>
      <c r="K432" s="832">
        <v>6.09</v>
      </c>
      <c r="L432" s="849">
        <v>21</v>
      </c>
      <c r="M432" s="849">
        <v>127.89</v>
      </c>
      <c r="N432" s="832">
        <v>1</v>
      </c>
      <c r="O432" s="832">
        <v>6.09</v>
      </c>
      <c r="P432" s="849">
        <v>24</v>
      </c>
      <c r="Q432" s="849">
        <v>146.16000000000003</v>
      </c>
      <c r="R432" s="837">
        <v>1.142857142857143</v>
      </c>
      <c r="S432" s="850">
        <v>6.0900000000000007</v>
      </c>
    </row>
    <row r="433" spans="1:19" ht="14.4" customHeight="1" x14ac:dyDescent="0.3">
      <c r="A433" s="831" t="s">
        <v>3031</v>
      </c>
      <c r="B433" s="832" t="s">
        <v>3032</v>
      </c>
      <c r="C433" s="832" t="s">
        <v>602</v>
      </c>
      <c r="D433" s="832" t="s">
        <v>1283</v>
      </c>
      <c r="E433" s="832" t="s">
        <v>3033</v>
      </c>
      <c r="F433" s="832" t="s">
        <v>3066</v>
      </c>
      <c r="G433" s="832" t="s">
        <v>3063</v>
      </c>
      <c r="H433" s="849">
        <v>10.219999999999999</v>
      </c>
      <c r="I433" s="849">
        <v>248.89999999999998</v>
      </c>
      <c r="J433" s="832">
        <v>0.63886036960985626</v>
      </c>
      <c r="K433" s="832">
        <v>24.354207436399218</v>
      </c>
      <c r="L433" s="849">
        <v>16</v>
      </c>
      <c r="M433" s="849">
        <v>389.59999999999997</v>
      </c>
      <c r="N433" s="832">
        <v>1</v>
      </c>
      <c r="O433" s="832">
        <v>24.349999999999998</v>
      </c>
      <c r="P433" s="849">
        <v>11</v>
      </c>
      <c r="Q433" s="849">
        <v>267.85000000000002</v>
      </c>
      <c r="R433" s="837">
        <v>0.68750000000000011</v>
      </c>
      <c r="S433" s="850">
        <v>24.35</v>
      </c>
    </row>
    <row r="434" spans="1:19" ht="14.4" customHeight="1" x14ac:dyDescent="0.3">
      <c r="A434" s="831" t="s">
        <v>3031</v>
      </c>
      <c r="B434" s="832" t="s">
        <v>3032</v>
      </c>
      <c r="C434" s="832" t="s">
        <v>602</v>
      </c>
      <c r="D434" s="832" t="s">
        <v>1283</v>
      </c>
      <c r="E434" s="832" t="s">
        <v>3033</v>
      </c>
      <c r="F434" s="832" t="s">
        <v>3068</v>
      </c>
      <c r="G434" s="832" t="s">
        <v>3049</v>
      </c>
      <c r="H434" s="849"/>
      <c r="I434" s="849"/>
      <c r="J434" s="832"/>
      <c r="K434" s="832"/>
      <c r="L434" s="849">
        <v>0.2</v>
      </c>
      <c r="M434" s="849">
        <v>67.05</v>
      </c>
      <c r="N434" s="832">
        <v>1</v>
      </c>
      <c r="O434" s="832">
        <v>335.24999999999994</v>
      </c>
      <c r="P434" s="849"/>
      <c r="Q434" s="849"/>
      <c r="R434" s="837"/>
      <c r="S434" s="850"/>
    </row>
    <row r="435" spans="1:19" ht="14.4" customHeight="1" x14ac:dyDescent="0.3">
      <c r="A435" s="831" t="s">
        <v>3031</v>
      </c>
      <c r="B435" s="832" t="s">
        <v>3032</v>
      </c>
      <c r="C435" s="832" t="s">
        <v>602</v>
      </c>
      <c r="D435" s="832" t="s">
        <v>1283</v>
      </c>
      <c r="E435" s="832" t="s">
        <v>3033</v>
      </c>
      <c r="F435" s="832" t="s">
        <v>3069</v>
      </c>
      <c r="G435" s="832" t="s">
        <v>670</v>
      </c>
      <c r="H435" s="849"/>
      <c r="I435" s="849"/>
      <c r="J435" s="832"/>
      <c r="K435" s="832"/>
      <c r="L435" s="849"/>
      <c r="M435" s="849"/>
      <c r="N435" s="832"/>
      <c r="O435" s="832"/>
      <c r="P435" s="849">
        <v>1</v>
      </c>
      <c r="Q435" s="849">
        <v>16.579999999999998</v>
      </c>
      <c r="R435" s="837"/>
      <c r="S435" s="850">
        <v>16.579999999999998</v>
      </c>
    </row>
    <row r="436" spans="1:19" ht="14.4" customHeight="1" x14ac:dyDescent="0.3">
      <c r="A436" s="831" t="s">
        <v>3031</v>
      </c>
      <c r="B436" s="832" t="s">
        <v>3032</v>
      </c>
      <c r="C436" s="832" t="s">
        <v>602</v>
      </c>
      <c r="D436" s="832" t="s">
        <v>1283</v>
      </c>
      <c r="E436" s="832" t="s">
        <v>3033</v>
      </c>
      <c r="F436" s="832" t="s">
        <v>3070</v>
      </c>
      <c r="G436" s="832" t="s">
        <v>3071</v>
      </c>
      <c r="H436" s="849"/>
      <c r="I436" s="849"/>
      <c r="J436" s="832"/>
      <c r="K436" s="832"/>
      <c r="L436" s="849">
        <v>1</v>
      </c>
      <c r="M436" s="849">
        <v>14.32</v>
      </c>
      <c r="N436" s="832">
        <v>1</v>
      </c>
      <c r="O436" s="832">
        <v>14.32</v>
      </c>
      <c r="P436" s="849"/>
      <c r="Q436" s="849"/>
      <c r="R436" s="837"/>
      <c r="S436" s="850"/>
    </row>
    <row r="437" spans="1:19" ht="14.4" customHeight="1" x14ac:dyDescent="0.3">
      <c r="A437" s="831" t="s">
        <v>3031</v>
      </c>
      <c r="B437" s="832" t="s">
        <v>3032</v>
      </c>
      <c r="C437" s="832" t="s">
        <v>602</v>
      </c>
      <c r="D437" s="832" t="s">
        <v>1283</v>
      </c>
      <c r="E437" s="832" t="s">
        <v>3079</v>
      </c>
      <c r="F437" s="832" t="s">
        <v>3080</v>
      </c>
      <c r="G437" s="832" t="s">
        <v>3081</v>
      </c>
      <c r="H437" s="849">
        <v>2</v>
      </c>
      <c r="I437" s="849">
        <v>694</v>
      </c>
      <c r="J437" s="832">
        <v>0.99712643678160917</v>
      </c>
      <c r="K437" s="832">
        <v>347</v>
      </c>
      <c r="L437" s="849">
        <v>2</v>
      </c>
      <c r="M437" s="849">
        <v>696</v>
      </c>
      <c r="N437" s="832">
        <v>1</v>
      </c>
      <c r="O437" s="832">
        <v>348</v>
      </c>
      <c r="P437" s="849"/>
      <c r="Q437" s="849"/>
      <c r="R437" s="837"/>
      <c r="S437" s="850"/>
    </row>
    <row r="438" spans="1:19" ht="14.4" customHeight="1" x14ac:dyDescent="0.3">
      <c r="A438" s="831" t="s">
        <v>3031</v>
      </c>
      <c r="B438" s="832" t="s">
        <v>3032</v>
      </c>
      <c r="C438" s="832" t="s">
        <v>602</v>
      </c>
      <c r="D438" s="832" t="s">
        <v>1283</v>
      </c>
      <c r="E438" s="832" t="s">
        <v>3079</v>
      </c>
      <c r="F438" s="832" t="s">
        <v>3082</v>
      </c>
      <c r="G438" s="832" t="s">
        <v>3083</v>
      </c>
      <c r="H438" s="849">
        <v>5</v>
      </c>
      <c r="I438" s="849">
        <v>1500</v>
      </c>
      <c r="J438" s="832">
        <v>0.3125</v>
      </c>
      <c r="K438" s="832">
        <v>300</v>
      </c>
      <c r="L438" s="849">
        <v>16</v>
      </c>
      <c r="M438" s="849">
        <v>4800</v>
      </c>
      <c r="N438" s="832">
        <v>1</v>
      </c>
      <c r="O438" s="832">
        <v>300</v>
      </c>
      <c r="P438" s="849">
        <v>11</v>
      </c>
      <c r="Q438" s="849">
        <v>3322</v>
      </c>
      <c r="R438" s="837">
        <v>0.69208333333333338</v>
      </c>
      <c r="S438" s="850">
        <v>302</v>
      </c>
    </row>
    <row r="439" spans="1:19" ht="14.4" customHeight="1" x14ac:dyDescent="0.3">
      <c r="A439" s="831" t="s">
        <v>3031</v>
      </c>
      <c r="B439" s="832" t="s">
        <v>3032</v>
      </c>
      <c r="C439" s="832" t="s">
        <v>602</v>
      </c>
      <c r="D439" s="832" t="s">
        <v>1283</v>
      </c>
      <c r="E439" s="832" t="s">
        <v>3079</v>
      </c>
      <c r="F439" s="832" t="s">
        <v>3086</v>
      </c>
      <c r="G439" s="832" t="s">
        <v>3087</v>
      </c>
      <c r="H439" s="849">
        <v>20</v>
      </c>
      <c r="I439" s="849">
        <v>1660</v>
      </c>
      <c r="J439" s="832">
        <v>0.58823529411764708</v>
      </c>
      <c r="K439" s="832">
        <v>83</v>
      </c>
      <c r="L439" s="849">
        <v>34</v>
      </c>
      <c r="M439" s="849">
        <v>2822</v>
      </c>
      <c r="N439" s="832">
        <v>1</v>
      </c>
      <c r="O439" s="832">
        <v>83</v>
      </c>
      <c r="P439" s="849">
        <v>26</v>
      </c>
      <c r="Q439" s="849">
        <v>2184</v>
      </c>
      <c r="R439" s="837">
        <v>0.77391920623671151</v>
      </c>
      <c r="S439" s="850">
        <v>84</v>
      </c>
    </row>
    <row r="440" spans="1:19" ht="14.4" customHeight="1" x14ac:dyDescent="0.3">
      <c r="A440" s="831" t="s">
        <v>3031</v>
      </c>
      <c r="B440" s="832" t="s">
        <v>3032</v>
      </c>
      <c r="C440" s="832" t="s">
        <v>602</v>
      </c>
      <c r="D440" s="832" t="s">
        <v>1283</v>
      </c>
      <c r="E440" s="832" t="s">
        <v>3079</v>
      </c>
      <c r="F440" s="832" t="s">
        <v>3088</v>
      </c>
      <c r="G440" s="832" t="s">
        <v>3089</v>
      </c>
      <c r="H440" s="849"/>
      <c r="I440" s="849"/>
      <c r="J440" s="832"/>
      <c r="K440" s="832"/>
      <c r="L440" s="849">
        <v>1</v>
      </c>
      <c r="M440" s="849">
        <v>106</v>
      </c>
      <c r="N440" s="832">
        <v>1</v>
      </c>
      <c r="O440" s="832">
        <v>106</v>
      </c>
      <c r="P440" s="849"/>
      <c r="Q440" s="849"/>
      <c r="R440" s="837"/>
      <c r="S440" s="850"/>
    </row>
    <row r="441" spans="1:19" ht="14.4" customHeight="1" x14ac:dyDescent="0.3">
      <c r="A441" s="831" t="s">
        <v>3031</v>
      </c>
      <c r="B441" s="832" t="s">
        <v>3032</v>
      </c>
      <c r="C441" s="832" t="s">
        <v>602</v>
      </c>
      <c r="D441" s="832" t="s">
        <v>1283</v>
      </c>
      <c r="E441" s="832" t="s">
        <v>3079</v>
      </c>
      <c r="F441" s="832" t="s">
        <v>3090</v>
      </c>
      <c r="G441" s="832" t="s">
        <v>3091</v>
      </c>
      <c r="H441" s="849">
        <v>52</v>
      </c>
      <c r="I441" s="849">
        <v>1924</v>
      </c>
      <c r="J441" s="832">
        <v>0.54736842105263162</v>
      </c>
      <c r="K441" s="832">
        <v>37</v>
      </c>
      <c r="L441" s="849">
        <v>95</v>
      </c>
      <c r="M441" s="849">
        <v>3515</v>
      </c>
      <c r="N441" s="832">
        <v>1</v>
      </c>
      <c r="O441" s="832">
        <v>37</v>
      </c>
      <c r="P441" s="849">
        <v>56</v>
      </c>
      <c r="Q441" s="849">
        <v>2128</v>
      </c>
      <c r="R441" s="837">
        <v>0.60540540540540544</v>
      </c>
      <c r="S441" s="850">
        <v>38</v>
      </c>
    </row>
    <row r="442" spans="1:19" ht="14.4" customHeight="1" x14ac:dyDescent="0.3">
      <c r="A442" s="831" t="s">
        <v>3031</v>
      </c>
      <c r="B442" s="832" t="s">
        <v>3032</v>
      </c>
      <c r="C442" s="832" t="s">
        <v>602</v>
      </c>
      <c r="D442" s="832" t="s">
        <v>1283</v>
      </c>
      <c r="E442" s="832" t="s">
        <v>3079</v>
      </c>
      <c r="F442" s="832" t="s">
        <v>3092</v>
      </c>
      <c r="G442" s="832" t="s">
        <v>3093</v>
      </c>
      <c r="H442" s="849"/>
      <c r="I442" s="849"/>
      <c r="J442" s="832"/>
      <c r="K442" s="832"/>
      <c r="L442" s="849">
        <v>6</v>
      </c>
      <c r="M442" s="849">
        <v>30</v>
      </c>
      <c r="N442" s="832">
        <v>1</v>
      </c>
      <c r="O442" s="832">
        <v>5</v>
      </c>
      <c r="P442" s="849"/>
      <c r="Q442" s="849"/>
      <c r="R442" s="837"/>
      <c r="S442" s="850"/>
    </row>
    <row r="443" spans="1:19" ht="14.4" customHeight="1" x14ac:dyDescent="0.3">
      <c r="A443" s="831" t="s">
        <v>3031</v>
      </c>
      <c r="B443" s="832" t="s">
        <v>3032</v>
      </c>
      <c r="C443" s="832" t="s">
        <v>602</v>
      </c>
      <c r="D443" s="832" t="s">
        <v>1283</v>
      </c>
      <c r="E443" s="832" t="s">
        <v>3079</v>
      </c>
      <c r="F443" s="832" t="s">
        <v>3094</v>
      </c>
      <c r="G443" s="832" t="s">
        <v>3095</v>
      </c>
      <c r="H443" s="849"/>
      <c r="I443" s="849"/>
      <c r="J443" s="832"/>
      <c r="K443" s="832"/>
      <c r="L443" s="849">
        <v>4</v>
      </c>
      <c r="M443" s="849">
        <v>20</v>
      </c>
      <c r="N443" s="832">
        <v>1</v>
      </c>
      <c r="O443" s="832">
        <v>5</v>
      </c>
      <c r="P443" s="849">
        <v>1</v>
      </c>
      <c r="Q443" s="849">
        <v>5</v>
      </c>
      <c r="R443" s="837">
        <v>0.25</v>
      </c>
      <c r="S443" s="850">
        <v>5</v>
      </c>
    </row>
    <row r="444" spans="1:19" ht="14.4" customHeight="1" x14ac:dyDescent="0.3">
      <c r="A444" s="831" t="s">
        <v>3031</v>
      </c>
      <c r="B444" s="832" t="s">
        <v>3032</v>
      </c>
      <c r="C444" s="832" t="s">
        <v>602</v>
      </c>
      <c r="D444" s="832" t="s">
        <v>1283</v>
      </c>
      <c r="E444" s="832" t="s">
        <v>3079</v>
      </c>
      <c r="F444" s="832" t="s">
        <v>3096</v>
      </c>
      <c r="G444" s="832" t="s">
        <v>3097</v>
      </c>
      <c r="H444" s="849">
        <v>25</v>
      </c>
      <c r="I444" s="849">
        <v>2150</v>
      </c>
      <c r="J444" s="832">
        <v>0.58839627805145045</v>
      </c>
      <c r="K444" s="832">
        <v>86</v>
      </c>
      <c r="L444" s="849">
        <v>42</v>
      </c>
      <c r="M444" s="849">
        <v>3654</v>
      </c>
      <c r="N444" s="832">
        <v>1</v>
      </c>
      <c r="O444" s="832">
        <v>87</v>
      </c>
      <c r="P444" s="849">
        <v>9</v>
      </c>
      <c r="Q444" s="849">
        <v>783</v>
      </c>
      <c r="R444" s="837">
        <v>0.21428571428571427</v>
      </c>
      <c r="S444" s="850">
        <v>87</v>
      </c>
    </row>
    <row r="445" spans="1:19" ht="14.4" customHeight="1" x14ac:dyDescent="0.3">
      <c r="A445" s="831" t="s">
        <v>3031</v>
      </c>
      <c r="B445" s="832" t="s">
        <v>3032</v>
      </c>
      <c r="C445" s="832" t="s">
        <v>602</v>
      </c>
      <c r="D445" s="832" t="s">
        <v>1283</v>
      </c>
      <c r="E445" s="832" t="s">
        <v>3079</v>
      </c>
      <c r="F445" s="832" t="s">
        <v>3098</v>
      </c>
      <c r="G445" s="832" t="s">
        <v>3089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187</v>
      </c>
      <c r="R445" s="837"/>
      <c r="S445" s="850">
        <v>187</v>
      </c>
    </row>
    <row r="446" spans="1:19" ht="14.4" customHeight="1" x14ac:dyDescent="0.3">
      <c r="A446" s="831" t="s">
        <v>3031</v>
      </c>
      <c r="B446" s="832" t="s">
        <v>3032</v>
      </c>
      <c r="C446" s="832" t="s">
        <v>602</v>
      </c>
      <c r="D446" s="832" t="s">
        <v>1283</v>
      </c>
      <c r="E446" s="832" t="s">
        <v>3079</v>
      </c>
      <c r="F446" s="832" t="s">
        <v>3099</v>
      </c>
      <c r="G446" s="832" t="s">
        <v>3100</v>
      </c>
      <c r="H446" s="849">
        <v>2</v>
      </c>
      <c r="I446" s="849">
        <v>1358</v>
      </c>
      <c r="J446" s="832">
        <v>1.9970588235294118</v>
      </c>
      <c r="K446" s="832">
        <v>679</v>
      </c>
      <c r="L446" s="849">
        <v>1</v>
      </c>
      <c r="M446" s="849">
        <v>680</v>
      </c>
      <c r="N446" s="832">
        <v>1</v>
      </c>
      <c r="O446" s="832">
        <v>680</v>
      </c>
      <c r="P446" s="849"/>
      <c r="Q446" s="849"/>
      <c r="R446" s="837"/>
      <c r="S446" s="850"/>
    </row>
    <row r="447" spans="1:19" ht="14.4" customHeight="1" x14ac:dyDescent="0.3">
      <c r="A447" s="831" t="s">
        <v>3031</v>
      </c>
      <c r="B447" s="832" t="s">
        <v>3032</v>
      </c>
      <c r="C447" s="832" t="s">
        <v>602</v>
      </c>
      <c r="D447" s="832" t="s">
        <v>1283</v>
      </c>
      <c r="E447" s="832" t="s">
        <v>3079</v>
      </c>
      <c r="F447" s="832" t="s">
        <v>3101</v>
      </c>
      <c r="G447" s="832" t="s">
        <v>3102</v>
      </c>
      <c r="H447" s="849">
        <v>14</v>
      </c>
      <c r="I447" s="849">
        <v>5222</v>
      </c>
      <c r="J447" s="832"/>
      <c r="K447" s="832">
        <v>373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" customHeight="1" x14ac:dyDescent="0.3">
      <c r="A448" s="831" t="s">
        <v>3031</v>
      </c>
      <c r="B448" s="832" t="s">
        <v>3032</v>
      </c>
      <c r="C448" s="832" t="s">
        <v>602</v>
      </c>
      <c r="D448" s="832" t="s">
        <v>1283</v>
      </c>
      <c r="E448" s="832" t="s">
        <v>3079</v>
      </c>
      <c r="F448" s="832" t="s">
        <v>3103</v>
      </c>
      <c r="G448" s="832" t="s">
        <v>3104</v>
      </c>
      <c r="H448" s="849">
        <v>392</v>
      </c>
      <c r="I448" s="849">
        <v>98392</v>
      </c>
      <c r="J448" s="832">
        <v>0.57672739208928281</v>
      </c>
      <c r="K448" s="832">
        <v>251</v>
      </c>
      <c r="L448" s="849">
        <v>677</v>
      </c>
      <c r="M448" s="849">
        <v>170604</v>
      </c>
      <c r="N448" s="832">
        <v>1</v>
      </c>
      <c r="O448" s="832">
        <v>252</v>
      </c>
      <c r="P448" s="849">
        <v>559</v>
      </c>
      <c r="Q448" s="849">
        <v>141986</v>
      </c>
      <c r="R448" s="837">
        <v>0.83225481231389653</v>
      </c>
      <c r="S448" s="850">
        <v>254</v>
      </c>
    </row>
    <row r="449" spans="1:19" ht="14.4" customHeight="1" x14ac:dyDescent="0.3">
      <c r="A449" s="831" t="s">
        <v>3031</v>
      </c>
      <c r="B449" s="832" t="s">
        <v>3032</v>
      </c>
      <c r="C449" s="832" t="s">
        <v>602</v>
      </c>
      <c r="D449" s="832" t="s">
        <v>1283</v>
      </c>
      <c r="E449" s="832" t="s">
        <v>3079</v>
      </c>
      <c r="F449" s="832" t="s">
        <v>3105</v>
      </c>
      <c r="G449" s="832" t="s">
        <v>3106</v>
      </c>
      <c r="H449" s="849">
        <v>111</v>
      </c>
      <c r="I449" s="849">
        <v>13986</v>
      </c>
      <c r="J449" s="832">
        <v>0.25433252714080484</v>
      </c>
      <c r="K449" s="832">
        <v>126</v>
      </c>
      <c r="L449" s="849">
        <v>433</v>
      </c>
      <c r="M449" s="849">
        <v>54991</v>
      </c>
      <c r="N449" s="832">
        <v>1</v>
      </c>
      <c r="O449" s="832">
        <v>127</v>
      </c>
      <c r="P449" s="849">
        <v>314</v>
      </c>
      <c r="Q449" s="849">
        <v>39564</v>
      </c>
      <c r="R449" s="837">
        <v>0.71946318488479932</v>
      </c>
      <c r="S449" s="850">
        <v>126</v>
      </c>
    </row>
    <row r="450" spans="1:19" ht="14.4" customHeight="1" x14ac:dyDescent="0.3">
      <c r="A450" s="831" t="s">
        <v>3031</v>
      </c>
      <c r="B450" s="832" t="s">
        <v>3032</v>
      </c>
      <c r="C450" s="832" t="s">
        <v>602</v>
      </c>
      <c r="D450" s="832" t="s">
        <v>1283</v>
      </c>
      <c r="E450" s="832" t="s">
        <v>3079</v>
      </c>
      <c r="F450" s="832" t="s">
        <v>3107</v>
      </c>
      <c r="G450" s="832" t="s">
        <v>3108</v>
      </c>
      <c r="H450" s="849">
        <v>18</v>
      </c>
      <c r="I450" s="849">
        <v>1638</v>
      </c>
      <c r="J450" s="832">
        <v>0.14836956521739131</v>
      </c>
      <c r="K450" s="832">
        <v>91</v>
      </c>
      <c r="L450" s="849">
        <v>120</v>
      </c>
      <c r="M450" s="849">
        <v>11040</v>
      </c>
      <c r="N450" s="832">
        <v>1</v>
      </c>
      <c r="O450" s="832">
        <v>92</v>
      </c>
      <c r="P450" s="849">
        <v>62</v>
      </c>
      <c r="Q450" s="849">
        <v>5766</v>
      </c>
      <c r="R450" s="837">
        <v>0.52228260869565213</v>
      </c>
      <c r="S450" s="850">
        <v>93</v>
      </c>
    </row>
    <row r="451" spans="1:19" ht="14.4" customHeight="1" x14ac:dyDescent="0.3">
      <c r="A451" s="831" t="s">
        <v>3031</v>
      </c>
      <c r="B451" s="832" t="s">
        <v>3032</v>
      </c>
      <c r="C451" s="832" t="s">
        <v>602</v>
      </c>
      <c r="D451" s="832" t="s">
        <v>1283</v>
      </c>
      <c r="E451" s="832" t="s">
        <v>3079</v>
      </c>
      <c r="F451" s="832" t="s">
        <v>3115</v>
      </c>
      <c r="G451" s="832" t="s">
        <v>3116</v>
      </c>
      <c r="H451" s="849">
        <v>269</v>
      </c>
      <c r="I451" s="849">
        <v>15871</v>
      </c>
      <c r="J451" s="832">
        <v>0.54993069993069998</v>
      </c>
      <c r="K451" s="832">
        <v>59</v>
      </c>
      <c r="L451" s="849">
        <v>481</v>
      </c>
      <c r="M451" s="849">
        <v>28860</v>
      </c>
      <c r="N451" s="832">
        <v>1</v>
      </c>
      <c r="O451" s="832">
        <v>60</v>
      </c>
      <c r="P451" s="849">
        <v>422</v>
      </c>
      <c r="Q451" s="849">
        <v>25320</v>
      </c>
      <c r="R451" s="837">
        <v>0.87733887733887739</v>
      </c>
      <c r="S451" s="850">
        <v>60</v>
      </c>
    </row>
    <row r="452" spans="1:19" ht="14.4" customHeight="1" x14ac:dyDescent="0.3">
      <c r="A452" s="831" t="s">
        <v>3031</v>
      </c>
      <c r="B452" s="832" t="s">
        <v>3032</v>
      </c>
      <c r="C452" s="832" t="s">
        <v>602</v>
      </c>
      <c r="D452" s="832" t="s">
        <v>1283</v>
      </c>
      <c r="E452" s="832" t="s">
        <v>3079</v>
      </c>
      <c r="F452" s="832" t="s">
        <v>3123</v>
      </c>
      <c r="G452" s="832" t="s">
        <v>3124</v>
      </c>
      <c r="H452" s="849">
        <v>172</v>
      </c>
      <c r="I452" s="849">
        <v>66220</v>
      </c>
      <c r="J452" s="832">
        <v>0.57957568967931661</v>
      </c>
      <c r="K452" s="832">
        <v>385</v>
      </c>
      <c r="L452" s="849">
        <v>296</v>
      </c>
      <c r="M452" s="849">
        <v>114256</v>
      </c>
      <c r="N452" s="832">
        <v>1</v>
      </c>
      <c r="O452" s="832">
        <v>386</v>
      </c>
      <c r="P452" s="849">
        <v>204</v>
      </c>
      <c r="Q452" s="849">
        <v>78948</v>
      </c>
      <c r="R452" s="837">
        <v>0.69097465340988662</v>
      </c>
      <c r="S452" s="850">
        <v>387</v>
      </c>
    </row>
    <row r="453" spans="1:19" ht="14.4" customHeight="1" x14ac:dyDescent="0.3">
      <c r="A453" s="831" t="s">
        <v>3031</v>
      </c>
      <c r="B453" s="832" t="s">
        <v>3032</v>
      </c>
      <c r="C453" s="832" t="s">
        <v>602</v>
      </c>
      <c r="D453" s="832" t="s">
        <v>1283</v>
      </c>
      <c r="E453" s="832" t="s">
        <v>3079</v>
      </c>
      <c r="F453" s="832" t="s">
        <v>3125</v>
      </c>
      <c r="G453" s="832" t="s">
        <v>3126</v>
      </c>
      <c r="H453" s="849">
        <v>124</v>
      </c>
      <c r="I453" s="849">
        <v>48360</v>
      </c>
      <c r="J453" s="832">
        <v>0.37479655893978142</v>
      </c>
      <c r="K453" s="832">
        <v>390</v>
      </c>
      <c r="L453" s="849">
        <v>330</v>
      </c>
      <c r="M453" s="849">
        <v>129030</v>
      </c>
      <c r="N453" s="832">
        <v>1</v>
      </c>
      <c r="O453" s="832">
        <v>391</v>
      </c>
      <c r="P453" s="849">
        <v>213</v>
      </c>
      <c r="Q453" s="849">
        <v>83496</v>
      </c>
      <c r="R453" s="837">
        <v>0.64710532434317602</v>
      </c>
      <c r="S453" s="850">
        <v>392</v>
      </c>
    </row>
    <row r="454" spans="1:19" ht="14.4" customHeight="1" x14ac:dyDescent="0.3">
      <c r="A454" s="831" t="s">
        <v>3031</v>
      </c>
      <c r="B454" s="832" t="s">
        <v>3032</v>
      </c>
      <c r="C454" s="832" t="s">
        <v>602</v>
      </c>
      <c r="D454" s="832" t="s">
        <v>1283</v>
      </c>
      <c r="E454" s="832" t="s">
        <v>3079</v>
      </c>
      <c r="F454" s="832" t="s">
        <v>3127</v>
      </c>
      <c r="G454" s="832" t="s">
        <v>3128</v>
      </c>
      <c r="H454" s="849">
        <v>40</v>
      </c>
      <c r="I454" s="849">
        <v>2520</v>
      </c>
      <c r="J454" s="832">
        <v>0.58823529411764708</v>
      </c>
      <c r="K454" s="832">
        <v>63</v>
      </c>
      <c r="L454" s="849">
        <v>68</v>
      </c>
      <c r="M454" s="849">
        <v>4284</v>
      </c>
      <c r="N454" s="832">
        <v>1</v>
      </c>
      <c r="O454" s="832">
        <v>63</v>
      </c>
      <c r="P454" s="849">
        <v>61</v>
      </c>
      <c r="Q454" s="849">
        <v>3904</v>
      </c>
      <c r="R454" s="837">
        <v>0.91129785247432304</v>
      </c>
      <c r="S454" s="850">
        <v>64</v>
      </c>
    </row>
    <row r="455" spans="1:19" ht="14.4" customHeight="1" x14ac:dyDescent="0.3">
      <c r="A455" s="831" t="s">
        <v>3031</v>
      </c>
      <c r="B455" s="832" t="s">
        <v>3032</v>
      </c>
      <c r="C455" s="832" t="s">
        <v>602</v>
      </c>
      <c r="D455" s="832" t="s">
        <v>1283</v>
      </c>
      <c r="E455" s="832" t="s">
        <v>3079</v>
      </c>
      <c r="F455" s="832" t="s">
        <v>3129</v>
      </c>
      <c r="G455" s="832" t="s">
        <v>3130</v>
      </c>
      <c r="H455" s="849">
        <v>1</v>
      </c>
      <c r="I455" s="849">
        <v>247</v>
      </c>
      <c r="J455" s="832">
        <v>0.99596774193548387</v>
      </c>
      <c r="K455" s="832">
        <v>247</v>
      </c>
      <c r="L455" s="849">
        <v>1</v>
      </c>
      <c r="M455" s="849">
        <v>248</v>
      </c>
      <c r="N455" s="832">
        <v>1</v>
      </c>
      <c r="O455" s="832">
        <v>248</v>
      </c>
      <c r="P455" s="849">
        <v>1</v>
      </c>
      <c r="Q455" s="849">
        <v>250</v>
      </c>
      <c r="R455" s="837">
        <v>1.0080645161290323</v>
      </c>
      <c r="S455" s="850">
        <v>250</v>
      </c>
    </row>
    <row r="456" spans="1:19" ht="14.4" customHeight="1" x14ac:dyDescent="0.3">
      <c r="A456" s="831" t="s">
        <v>3031</v>
      </c>
      <c r="B456" s="832" t="s">
        <v>3032</v>
      </c>
      <c r="C456" s="832" t="s">
        <v>602</v>
      </c>
      <c r="D456" s="832" t="s">
        <v>1283</v>
      </c>
      <c r="E456" s="832" t="s">
        <v>3079</v>
      </c>
      <c r="F456" s="832" t="s">
        <v>3131</v>
      </c>
      <c r="G456" s="832" t="s">
        <v>3132</v>
      </c>
      <c r="H456" s="849">
        <v>66</v>
      </c>
      <c r="I456" s="849">
        <v>10098</v>
      </c>
      <c r="J456" s="832">
        <v>2.4285714285714284</v>
      </c>
      <c r="K456" s="832">
        <v>153</v>
      </c>
      <c r="L456" s="849">
        <v>27</v>
      </c>
      <c r="M456" s="849">
        <v>4158</v>
      </c>
      <c r="N456" s="832">
        <v>1</v>
      </c>
      <c r="O456" s="832">
        <v>154</v>
      </c>
      <c r="P456" s="849">
        <v>22</v>
      </c>
      <c r="Q456" s="849">
        <v>3388</v>
      </c>
      <c r="R456" s="837">
        <v>0.81481481481481477</v>
      </c>
      <c r="S456" s="850">
        <v>154</v>
      </c>
    </row>
    <row r="457" spans="1:19" ht="14.4" customHeight="1" x14ac:dyDescent="0.3">
      <c r="A457" s="831" t="s">
        <v>3031</v>
      </c>
      <c r="B457" s="832" t="s">
        <v>3032</v>
      </c>
      <c r="C457" s="832" t="s">
        <v>602</v>
      </c>
      <c r="D457" s="832" t="s">
        <v>1283</v>
      </c>
      <c r="E457" s="832" t="s">
        <v>3079</v>
      </c>
      <c r="F457" s="832" t="s">
        <v>3135</v>
      </c>
      <c r="G457" s="832" t="s">
        <v>3136</v>
      </c>
      <c r="H457" s="849">
        <v>11</v>
      </c>
      <c r="I457" s="849">
        <v>1518</v>
      </c>
      <c r="J457" s="832">
        <v>0.64240372407955992</v>
      </c>
      <c r="K457" s="832">
        <v>138</v>
      </c>
      <c r="L457" s="849">
        <v>17</v>
      </c>
      <c r="M457" s="849">
        <v>2363</v>
      </c>
      <c r="N457" s="832">
        <v>1</v>
      </c>
      <c r="O457" s="832">
        <v>139</v>
      </c>
      <c r="P457" s="849">
        <v>26</v>
      </c>
      <c r="Q457" s="849">
        <v>3614</v>
      </c>
      <c r="R457" s="837">
        <v>1.5294117647058822</v>
      </c>
      <c r="S457" s="850">
        <v>139</v>
      </c>
    </row>
    <row r="458" spans="1:19" ht="14.4" customHeight="1" x14ac:dyDescent="0.3">
      <c r="A458" s="831" t="s">
        <v>3031</v>
      </c>
      <c r="B458" s="832" t="s">
        <v>3032</v>
      </c>
      <c r="C458" s="832" t="s">
        <v>602</v>
      </c>
      <c r="D458" s="832" t="s">
        <v>1283</v>
      </c>
      <c r="E458" s="832" t="s">
        <v>3079</v>
      </c>
      <c r="F458" s="832" t="s">
        <v>3137</v>
      </c>
      <c r="G458" s="832" t="s">
        <v>3138</v>
      </c>
      <c r="H458" s="849">
        <v>0</v>
      </c>
      <c r="I458" s="849">
        <v>0</v>
      </c>
      <c r="J458" s="832">
        <v>0</v>
      </c>
      <c r="K458" s="832"/>
      <c r="L458" s="849">
        <v>2</v>
      </c>
      <c r="M458" s="849">
        <v>838</v>
      </c>
      <c r="N458" s="832">
        <v>1</v>
      </c>
      <c r="O458" s="832">
        <v>419</v>
      </c>
      <c r="P458" s="849">
        <v>6</v>
      </c>
      <c r="Q458" s="849">
        <v>2532</v>
      </c>
      <c r="R458" s="837">
        <v>3.0214797136038185</v>
      </c>
      <c r="S458" s="850">
        <v>422</v>
      </c>
    </row>
    <row r="459" spans="1:19" ht="14.4" customHeight="1" x14ac:dyDescent="0.3">
      <c r="A459" s="831" t="s">
        <v>3031</v>
      </c>
      <c r="B459" s="832" t="s">
        <v>3032</v>
      </c>
      <c r="C459" s="832" t="s">
        <v>602</v>
      </c>
      <c r="D459" s="832" t="s">
        <v>1283</v>
      </c>
      <c r="E459" s="832" t="s">
        <v>3079</v>
      </c>
      <c r="F459" s="832" t="s">
        <v>3139</v>
      </c>
      <c r="G459" s="832" t="s">
        <v>3140</v>
      </c>
      <c r="H459" s="849">
        <v>3</v>
      </c>
      <c r="I459" s="849">
        <v>288</v>
      </c>
      <c r="J459" s="832">
        <v>2.9690721649484537</v>
      </c>
      <c r="K459" s="832">
        <v>96</v>
      </c>
      <c r="L459" s="849">
        <v>1</v>
      </c>
      <c r="M459" s="849">
        <v>97</v>
      </c>
      <c r="N459" s="832">
        <v>1</v>
      </c>
      <c r="O459" s="832">
        <v>97</v>
      </c>
      <c r="P459" s="849">
        <v>3</v>
      </c>
      <c r="Q459" s="849">
        <v>291</v>
      </c>
      <c r="R459" s="837">
        <v>3</v>
      </c>
      <c r="S459" s="850">
        <v>97</v>
      </c>
    </row>
    <row r="460" spans="1:19" ht="14.4" customHeight="1" x14ac:dyDescent="0.3">
      <c r="A460" s="831" t="s">
        <v>3031</v>
      </c>
      <c r="B460" s="832" t="s">
        <v>3032</v>
      </c>
      <c r="C460" s="832" t="s">
        <v>602</v>
      </c>
      <c r="D460" s="832" t="s">
        <v>1283</v>
      </c>
      <c r="E460" s="832" t="s">
        <v>3079</v>
      </c>
      <c r="F460" s="832" t="s">
        <v>3141</v>
      </c>
      <c r="G460" s="832" t="s">
        <v>3142</v>
      </c>
      <c r="H460" s="849">
        <v>1</v>
      </c>
      <c r="I460" s="849">
        <v>237</v>
      </c>
      <c r="J460" s="832"/>
      <c r="K460" s="832">
        <v>237</v>
      </c>
      <c r="L460" s="849"/>
      <c r="M460" s="849"/>
      <c r="N460" s="832"/>
      <c r="O460" s="832"/>
      <c r="P460" s="849">
        <v>1</v>
      </c>
      <c r="Q460" s="849">
        <v>238</v>
      </c>
      <c r="R460" s="837"/>
      <c r="S460" s="850">
        <v>238</v>
      </c>
    </row>
    <row r="461" spans="1:19" ht="14.4" customHeight="1" x14ac:dyDescent="0.3">
      <c r="A461" s="831" t="s">
        <v>3031</v>
      </c>
      <c r="B461" s="832" t="s">
        <v>3032</v>
      </c>
      <c r="C461" s="832" t="s">
        <v>602</v>
      </c>
      <c r="D461" s="832" t="s">
        <v>1283</v>
      </c>
      <c r="E461" s="832" t="s">
        <v>3079</v>
      </c>
      <c r="F461" s="832" t="s">
        <v>3143</v>
      </c>
      <c r="G461" s="832" t="s">
        <v>3144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505</v>
      </c>
      <c r="R461" s="837"/>
      <c r="S461" s="850">
        <v>505</v>
      </c>
    </row>
    <row r="462" spans="1:19" ht="14.4" customHeight="1" x14ac:dyDescent="0.3">
      <c r="A462" s="831" t="s">
        <v>3031</v>
      </c>
      <c r="B462" s="832" t="s">
        <v>3032</v>
      </c>
      <c r="C462" s="832" t="s">
        <v>602</v>
      </c>
      <c r="D462" s="832" t="s">
        <v>1283</v>
      </c>
      <c r="E462" s="832" t="s">
        <v>3079</v>
      </c>
      <c r="F462" s="832" t="s">
        <v>3147</v>
      </c>
      <c r="G462" s="832" t="s">
        <v>3148</v>
      </c>
      <c r="H462" s="849"/>
      <c r="I462" s="849"/>
      <c r="J462" s="832"/>
      <c r="K462" s="832"/>
      <c r="L462" s="849">
        <v>1</v>
      </c>
      <c r="M462" s="849">
        <v>164</v>
      </c>
      <c r="N462" s="832">
        <v>1</v>
      </c>
      <c r="O462" s="832">
        <v>164</v>
      </c>
      <c r="P462" s="849">
        <v>1</v>
      </c>
      <c r="Q462" s="849">
        <v>164</v>
      </c>
      <c r="R462" s="837">
        <v>1</v>
      </c>
      <c r="S462" s="850">
        <v>164</v>
      </c>
    </row>
    <row r="463" spans="1:19" ht="14.4" customHeight="1" x14ac:dyDescent="0.3">
      <c r="A463" s="831" t="s">
        <v>3031</v>
      </c>
      <c r="B463" s="832" t="s">
        <v>3032</v>
      </c>
      <c r="C463" s="832" t="s">
        <v>602</v>
      </c>
      <c r="D463" s="832" t="s">
        <v>1283</v>
      </c>
      <c r="E463" s="832" t="s">
        <v>3079</v>
      </c>
      <c r="F463" s="832" t="s">
        <v>3149</v>
      </c>
      <c r="G463" s="832" t="s">
        <v>3150</v>
      </c>
      <c r="H463" s="849">
        <v>3</v>
      </c>
      <c r="I463" s="849">
        <v>918</v>
      </c>
      <c r="J463" s="832">
        <v>0.74755700325732899</v>
      </c>
      <c r="K463" s="832">
        <v>306</v>
      </c>
      <c r="L463" s="849">
        <v>4</v>
      </c>
      <c r="M463" s="849">
        <v>1228</v>
      </c>
      <c r="N463" s="832">
        <v>1</v>
      </c>
      <c r="O463" s="832">
        <v>307</v>
      </c>
      <c r="P463" s="849">
        <v>2</v>
      </c>
      <c r="Q463" s="849">
        <v>616</v>
      </c>
      <c r="R463" s="837">
        <v>0.50162866449511401</v>
      </c>
      <c r="S463" s="850">
        <v>308</v>
      </c>
    </row>
    <row r="464" spans="1:19" ht="14.4" customHeight="1" x14ac:dyDescent="0.3">
      <c r="A464" s="831" t="s">
        <v>3031</v>
      </c>
      <c r="B464" s="832" t="s">
        <v>3032</v>
      </c>
      <c r="C464" s="832" t="s">
        <v>602</v>
      </c>
      <c r="D464" s="832" t="s">
        <v>1283</v>
      </c>
      <c r="E464" s="832" t="s">
        <v>3079</v>
      </c>
      <c r="F464" s="832" t="s">
        <v>3151</v>
      </c>
      <c r="G464" s="832" t="s">
        <v>3152</v>
      </c>
      <c r="H464" s="849"/>
      <c r="I464" s="849"/>
      <c r="J464" s="832"/>
      <c r="K464" s="832"/>
      <c r="L464" s="849"/>
      <c r="M464" s="849"/>
      <c r="N464" s="832"/>
      <c r="O464" s="832"/>
      <c r="P464" s="849">
        <v>3</v>
      </c>
      <c r="Q464" s="849">
        <v>201</v>
      </c>
      <c r="R464" s="837"/>
      <c r="S464" s="850">
        <v>67</v>
      </c>
    </row>
    <row r="465" spans="1:19" ht="14.4" customHeight="1" x14ac:dyDescent="0.3">
      <c r="A465" s="831" t="s">
        <v>3031</v>
      </c>
      <c r="B465" s="832" t="s">
        <v>3032</v>
      </c>
      <c r="C465" s="832" t="s">
        <v>602</v>
      </c>
      <c r="D465" s="832" t="s">
        <v>1283</v>
      </c>
      <c r="E465" s="832" t="s">
        <v>3079</v>
      </c>
      <c r="F465" s="832" t="s">
        <v>3157</v>
      </c>
      <c r="G465" s="832" t="s">
        <v>3158</v>
      </c>
      <c r="H465" s="849"/>
      <c r="I465" s="849"/>
      <c r="J465" s="832"/>
      <c r="K465" s="832"/>
      <c r="L465" s="849">
        <v>1</v>
      </c>
      <c r="M465" s="849">
        <v>59</v>
      </c>
      <c r="N465" s="832">
        <v>1</v>
      </c>
      <c r="O465" s="832">
        <v>59</v>
      </c>
      <c r="P465" s="849">
        <v>1</v>
      </c>
      <c r="Q465" s="849">
        <v>59</v>
      </c>
      <c r="R465" s="837">
        <v>1</v>
      </c>
      <c r="S465" s="850">
        <v>59</v>
      </c>
    </row>
    <row r="466" spans="1:19" ht="14.4" customHeight="1" x14ac:dyDescent="0.3">
      <c r="A466" s="831" t="s">
        <v>3031</v>
      </c>
      <c r="B466" s="832" t="s">
        <v>3032</v>
      </c>
      <c r="C466" s="832" t="s">
        <v>602</v>
      </c>
      <c r="D466" s="832" t="s">
        <v>1283</v>
      </c>
      <c r="E466" s="832" t="s">
        <v>3079</v>
      </c>
      <c r="F466" s="832" t="s">
        <v>3163</v>
      </c>
      <c r="G466" s="832" t="s">
        <v>3164</v>
      </c>
      <c r="H466" s="849"/>
      <c r="I466" s="849"/>
      <c r="J466" s="832"/>
      <c r="K466" s="832"/>
      <c r="L466" s="849">
        <v>0</v>
      </c>
      <c r="M466" s="849">
        <v>0</v>
      </c>
      <c r="N466" s="832"/>
      <c r="O466" s="832"/>
      <c r="P466" s="849">
        <v>1</v>
      </c>
      <c r="Q466" s="849">
        <v>0</v>
      </c>
      <c r="R466" s="837"/>
      <c r="S466" s="850">
        <v>0</v>
      </c>
    </row>
    <row r="467" spans="1:19" ht="14.4" customHeight="1" x14ac:dyDescent="0.3">
      <c r="A467" s="831" t="s">
        <v>3031</v>
      </c>
      <c r="B467" s="832" t="s">
        <v>3032</v>
      </c>
      <c r="C467" s="832" t="s">
        <v>602</v>
      </c>
      <c r="D467" s="832" t="s">
        <v>1283</v>
      </c>
      <c r="E467" s="832" t="s">
        <v>3079</v>
      </c>
      <c r="F467" s="832" t="s">
        <v>3169</v>
      </c>
      <c r="G467" s="832" t="s">
        <v>3170</v>
      </c>
      <c r="H467" s="849">
        <v>194</v>
      </c>
      <c r="I467" s="849">
        <v>6466.5999999999985</v>
      </c>
      <c r="J467" s="832">
        <v>0.31596208025063505</v>
      </c>
      <c r="K467" s="832">
        <v>33.332989690721639</v>
      </c>
      <c r="L467" s="849">
        <v>614</v>
      </c>
      <c r="M467" s="849">
        <v>20466.380000000019</v>
      </c>
      <c r="N467" s="832">
        <v>1</v>
      </c>
      <c r="O467" s="832">
        <v>33.332866449511435</v>
      </c>
      <c r="P467" s="849">
        <v>455</v>
      </c>
      <c r="Q467" s="849">
        <v>15166.479999999998</v>
      </c>
      <c r="R467" s="837">
        <v>0.74104360419380388</v>
      </c>
      <c r="S467" s="850">
        <v>33.332923076923073</v>
      </c>
    </row>
    <row r="468" spans="1:19" ht="14.4" customHeight="1" x14ac:dyDescent="0.3">
      <c r="A468" s="831" t="s">
        <v>3031</v>
      </c>
      <c r="B468" s="832" t="s">
        <v>3032</v>
      </c>
      <c r="C468" s="832" t="s">
        <v>602</v>
      </c>
      <c r="D468" s="832" t="s">
        <v>1283</v>
      </c>
      <c r="E468" s="832" t="s">
        <v>3079</v>
      </c>
      <c r="F468" s="832" t="s">
        <v>3171</v>
      </c>
      <c r="G468" s="832" t="s">
        <v>3172</v>
      </c>
      <c r="H468" s="849">
        <v>125</v>
      </c>
      <c r="I468" s="849">
        <v>14500</v>
      </c>
      <c r="J468" s="832">
        <v>0.66844919786096257</v>
      </c>
      <c r="K468" s="832">
        <v>116</v>
      </c>
      <c r="L468" s="849">
        <v>187</v>
      </c>
      <c r="M468" s="849">
        <v>21692</v>
      </c>
      <c r="N468" s="832">
        <v>1</v>
      </c>
      <c r="O468" s="832">
        <v>116</v>
      </c>
      <c r="P468" s="849">
        <v>162</v>
      </c>
      <c r="Q468" s="849">
        <v>18792</v>
      </c>
      <c r="R468" s="837">
        <v>0.86631016042780751</v>
      </c>
      <c r="S468" s="850">
        <v>116</v>
      </c>
    </row>
    <row r="469" spans="1:19" ht="14.4" customHeight="1" x14ac:dyDescent="0.3">
      <c r="A469" s="831" t="s">
        <v>3031</v>
      </c>
      <c r="B469" s="832" t="s">
        <v>3032</v>
      </c>
      <c r="C469" s="832" t="s">
        <v>602</v>
      </c>
      <c r="D469" s="832" t="s">
        <v>1283</v>
      </c>
      <c r="E469" s="832" t="s">
        <v>3079</v>
      </c>
      <c r="F469" s="832" t="s">
        <v>3173</v>
      </c>
      <c r="G469" s="832" t="s">
        <v>3174</v>
      </c>
      <c r="H469" s="849">
        <v>3</v>
      </c>
      <c r="I469" s="849">
        <v>111</v>
      </c>
      <c r="J469" s="832">
        <v>0.27272727272727271</v>
      </c>
      <c r="K469" s="832">
        <v>37</v>
      </c>
      <c r="L469" s="849">
        <v>11</v>
      </c>
      <c r="M469" s="849">
        <v>407</v>
      </c>
      <c r="N469" s="832">
        <v>1</v>
      </c>
      <c r="O469" s="832">
        <v>37</v>
      </c>
      <c r="P469" s="849">
        <v>8</v>
      </c>
      <c r="Q469" s="849">
        <v>304</v>
      </c>
      <c r="R469" s="837">
        <v>0.74692874692874689</v>
      </c>
      <c r="S469" s="850">
        <v>38</v>
      </c>
    </row>
    <row r="470" spans="1:19" ht="14.4" customHeight="1" x14ac:dyDescent="0.3">
      <c r="A470" s="831" t="s">
        <v>3031</v>
      </c>
      <c r="B470" s="832" t="s">
        <v>3032</v>
      </c>
      <c r="C470" s="832" t="s">
        <v>602</v>
      </c>
      <c r="D470" s="832" t="s">
        <v>1283</v>
      </c>
      <c r="E470" s="832" t="s">
        <v>3079</v>
      </c>
      <c r="F470" s="832" t="s">
        <v>3177</v>
      </c>
      <c r="G470" s="832" t="s">
        <v>3178</v>
      </c>
      <c r="H470" s="849">
        <v>5</v>
      </c>
      <c r="I470" s="849">
        <v>430</v>
      </c>
      <c r="J470" s="832">
        <v>2.5</v>
      </c>
      <c r="K470" s="832">
        <v>86</v>
      </c>
      <c r="L470" s="849">
        <v>2</v>
      </c>
      <c r="M470" s="849">
        <v>172</v>
      </c>
      <c r="N470" s="832">
        <v>1</v>
      </c>
      <c r="O470" s="832">
        <v>86</v>
      </c>
      <c r="P470" s="849">
        <v>1</v>
      </c>
      <c r="Q470" s="849">
        <v>87</v>
      </c>
      <c r="R470" s="837">
        <v>0.5058139534883721</v>
      </c>
      <c r="S470" s="850">
        <v>87</v>
      </c>
    </row>
    <row r="471" spans="1:19" ht="14.4" customHeight="1" x14ac:dyDescent="0.3">
      <c r="A471" s="831" t="s">
        <v>3031</v>
      </c>
      <c r="B471" s="832" t="s">
        <v>3032</v>
      </c>
      <c r="C471" s="832" t="s">
        <v>602</v>
      </c>
      <c r="D471" s="832" t="s">
        <v>1283</v>
      </c>
      <c r="E471" s="832" t="s">
        <v>3079</v>
      </c>
      <c r="F471" s="832" t="s">
        <v>3179</v>
      </c>
      <c r="G471" s="832" t="s">
        <v>3180</v>
      </c>
      <c r="H471" s="849">
        <v>12</v>
      </c>
      <c r="I471" s="849">
        <v>384</v>
      </c>
      <c r="J471" s="832">
        <v>0.33333333333333331</v>
      </c>
      <c r="K471" s="832">
        <v>32</v>
      </c>
      <c r="L471" s="849">
        <v>36</v>
      </c>
      <c r="M471" s="849">
        <v>1152</v>
      </c>
      <c r="N471" s="832">
        <v>1</v>
      </c>
      <c r="O471" s="832">
        <v>32</v>
      </c>
      <c r="P471" s="849">
        <v>26</v>
      </c>
      <c r="Q471" s="849">
        <v>858</v>
      </c>
      <c r="R471" s="837">
        <v>0.74479166666666663</v>
      </c>
      <c r="S471" s="850">
        <v>33</v>
      </c>
    </row>
    <row r="472" spans="1:19" ht="14.4" customHeight="1" x14ac:dyDescent="0.3">
      <c r="A472" s="831" t="s">
        <v>3031</v>
      </c>
      <c r="B472" s="832" t="s">
        <v>3032</v>
      </c>
      <c r="C472" s="832" t="s">
        <v>602</v>
      </c>
      <c r="D472" s="832" t="s">
        <v>1283</v>
      </c>
      <c r="E472" s="832" t="s">
        <v>3079</v>
      </c>
      <c r="F472" s="832" t="s">
        <v>3181</v>
      </c>
      <c r="G472" s="832" t="s">
        <v>3182</v>
      </c>
      <c r="H472" s="849">
        <v>249</v>
      </c>
      <c r="I472" s="849">
        <v>0</v>
      </c>
      <c r="J472" s="832"/>
      <c r="K472" s="832">
        <v>0</v>
      </c>
      <c r="L472" s="849">
        <v>236</v>
      </c>
      <c r="M472" s="849">
        <v>0</v>
      </c>
      <c r="N472" s="832"/>
      <c r="O472" s="832">
        <v>0</v>
      </c>
      <c r="P472" s="849">
        <v>241</v>
      </c>
      <c r="Q472" s="849">
        <v>0</v>
      </c>
      <c r="R472" s="837"/>
      <c r="S472" s="850">
        <v>0</v>
      </c>
    </row>
    <row r="473" spans="1:19" ht="14.4" customHeight="1" x14ac:dyDescent="0.3">
      <c r="A473" s="831" t="s">
        <v>3031</v>
      </c>
      <c r="B473" s="832" t="s">
        <v>3032</v>
      </c>
      <c r="C473" s="832" t="s">
        <v>602</v>
      </c>
      <c r="D473" s="832" t="s">
        <v>1283</v>
      </c>
      <c r="E473" s="832" t="s">
        <v>3079</v>
      </c>
      <c r="F473" s="832" t="s">
        <v>3183</v>
      </c>
      <c r="G473" s="832" t="s">
        <v>3184</v>
      </c>
      <c r="H473" s="849">
        <v>41</v>
      </c>
      <c r="I473" s="849">
        <v>5412</v>
      </c>
      <c r="J473" s="832">
        <v>0.52564102564102566</v>
      </c>
      <c r="K473" s="832">
        <v>132</v>
      </c>
      <c r="L473" s="849">
        <v>78</v>
      </c>
      <c r="M473" s="849">
        <v>10296</v>
      </c>
      <c r="N473" s="832">
        <v>1</v>
      </c>
      <c r="O473" s="832">
        <v>132</v>
      </c>
      <c r="P473" s="849">
        <v>48</v>
      </c>
      <c r="Q473" s="849">
        <v>6480</v>
      </c>
      <c r="R473" s="837">
        <v>0.62937062937062938</v>
      </c>
      <c r="S473" s="850">
        <v>135</v>
      </c>
    </row>
    <row r="474" spans="1:19" ht="14.4" customHeight="1" x14ac:dyDescent="0.3">
      <c r="A474" s="831" t="s">
        <v>3031</v>
      </c>
      <c r="B474" s="832" t="s">
        <v>3032</v>
      </c>
      <c r="C474" s="832" t="s">
        <v>602</v>
      </c>
      <c r="D474" s="832" t="s">
        <v>1283</v>
      </c>
      <c r="E474" s="832" t="s">
        <v>3079</v>
      </c>
      <c r="F474" s="832" t="s">
        <v>3189</v>
      </c>
      <c r="G474" s="832" t="s">
        <v>3190</v>
      </c>
      <c r="H474" s="849"/>
      <c r="I474" s="849"/>
      <c r="J474" s="832"/>
      <c r="K474" s="832"/>
      <c r="L474" s="849">
        <v>193</v>
      </c>
      <c r="M474" s="849">
        <v>38600</v>
      </c>
      <c r="N474" s="832">
        <v>1</v>
      </c>
      <c r="O474" s="832">
        <v>200</v>
      </c>
      <c r="P474" s="849">
        <v>284</v>
      </c>
      <c r="Q474" s="849">
        <v>56800</v>
      </c>
      <c r="R474" s="837">
        <v>1.471502590673575</v>
      </c>
      <c r="S474" s="850">
        <v>200</v>
      </c>
    </row>
    <row r="475" spans="1:19" ht="14.4" customHeight="1" x14ac:dyDescent="0.3">
      <c r="A475" s="831" t="s">
        <v>3031</v>
      </c>
      <c r="B475" s="832" t="s">
        <v>3032</v>
      </c>
      <c r="C475" s="832" t="s">
        <v>602</v>
      </c>
      <c r="D475" s="832" t="s">
        <v>1283</v>
      </c>
      <c r="E475" s="832" t="s">
        <v>3079</v>
      </c>
      <c r="F475" s="832" t="s">
        <v>3191</v>
      </c>
      <c r="G475" s="832" t="s">
        <v>3192</v>
      </c>
      <c r="H475" s="849">
        <v>2</v>
      </c>
      <c r="I475" s="849">
        <v>226</v>
      </c>
      <c r="J475" s="832">
        <v>0.66081871345029242</v>
      </c>
      <c r="K475" s="832">
        <v>113</v>
      </c>
      <c r="L475" s="849">
        <v>3</v>
      </c>
      <c r="M475" s="849">
        <v>342</v>
      </c>
      <c r="N475" s="832">
        <v>1</v>
      </c>
      <c r="O475" s="832">
        <v>114</v>
      </c>
      <c r="P475" s="849"/>
      <c r="Q475" s="849"/>
      <c r="R475" s="837"/>
      <c r="S475" s="850"/>
    </row>
    <row r="476" spans="1:19" ht="14.4" customHeight="1" x14ac:dyDescent="0.3">
      <c r="A476" s="831" t="s">
        <v>3031</v>
      </c>
      <c r="B476" s="832" t="s">
        <v>3032</v>
      </c>
      <c r="C476" s="832" t="s">
        <v>602</v>
      </c>
      <c r="D476" s="832" t="s">
        <v>1283</v>
      </c>
      <c r="E476" s="832" t="s">
        <v>3079</v>
      </c>
      <c r="F476" s="832" t="s">
        <v>3193</v>
      </c>
      <c r="G476" s="832" t="s">
        <v>3194</v>
      </c>
      <c r="H476" s="849"/>
      <c r="I476" s="849"/>
      <c r="J476" s="832"/>
      <c r="K476" s="832"/>
      <c r="L476" s="849"/>
      <c r="M476" s="849"/>
      <c r="N476" s="832"/>
      <c r="O476" s="832"/>
      <c r="P476" s="849">
        <v>2</v>
      </c>
      <c r="Q476" s="849">
        <v>150</v>
      </c>
      <c r="R476" s="837"/>
      <c r="S476" s="850">
        <v>75</v>
      </c>
    </row>
    <row r="477" spans="1:19" ht="14.4" customHeight="1" x14ac:dyDescent="0.3">
      <c r="A477" s="831" t="s">
        <v>3031</v>
      </c>
      <c r="B477" s="832" t="s">
        <v>3032</v>
      </c>
      <c r="C477" s="832" t="s">
        <v>602</v>
      </c>
      <c r="D477" s="832" t="s">
        <v>1283</v>
      </c>
      <c r="E477" s="832" t="s">
        <v>3079</v>
      </c>
      <c r="F477" s="832" t="s">
        <v>3201</v>
      </c>
      <c r="G477" s="832" t="s">
        <v>3202</v>
      </c>
      <c r="H477" s="849"/>
      <c r="I477" s="849"/>
      <c r="J477" s="832"/>
      <c r="K477" s="832"/>
      <c r="L477" s="849">
        <v>5</v>
      </c>
      <c r="M477" s="849">
        <v>285</v>
      </c>
      <c r="N477" s="832">
        <v>1</v>
      </c>
      <c r="O477" s="832">
        <v>57</v>
      </c>
      <c r="P477" s="849"/>
      <c r="Q477" s="849"/>
      <c r="R477" s="837"/>
      <c r="S477" s="850"/>
    </row>
    <row r="478" spans="1:19" ht="14.4" customHeight="1" x14ac:dyDescent="0.3">
      <c r="A478" s="831" t="s">
        <v>3031</v>
      </c>
      <c r="B478" s="832" t="s">
        <v>3032</v>
      </c>
      <c r="C478" s="832" t="s">
        <v>602</v>
      </c>
      <c r="D478" s="832" t="s">
        <v>1283</v>
      </c>
      <c r="E478" s="832" t="s">
        <v>3079</v>
      </c>
      <c r="F478" s="832" t="s">
        <v>3203</v>
      </c>
      <c r="G478" s="832" t="s">
        <v>3204</v>
      </c>
      <c r="H478" s="849">
        <v>3</v>
      </c>
      <c r="I478" s="849">
        <v>369</v>
      </c>
      <c r="J478" s="832">
        <v>0.74395161290322576</v>
      </c>
      <c r="K478" s="832">
        <v>123</v>
      </c>
      <c r="L478" s="849">
        <v>4</v>
      </c>
      <c r="M478" s="849">
        <v>496</v>
      </c>
      <c r="N478" s="832">
        <v>1</v>
      </c>
      <c r="O478" s="832">
        <v>124</v>
      </c>
      <c r="P478" s="849">
        <v>2</v>
      </c>
      <c r="Q478" s="849">
        <v>250</v>
      </c>
      <c r="R478" s="837">
        <v>0.50403225806451613</v>
      </c>
      <c r="S478" s="850">
        <v>125</v>
      </c>
    </row>
    <row r="479" spans="1:19" ht="14.4" customHeight="1" x14ac:dyDescent="0.3">
      <c r="A479" s="831" t="s">
        <v>3031</v>
      </c>
      <c r="B479" s="832" t="s">
        <v>3032</v>
      </c>
      <c r="C479" s="832" t="s">
        <v>602</v>
      </c>
      <c r="D479" s="832" t="s">
        <v>1283</v>
      </c>
      <c r="E479" s="832" t="s">
        <v>3079</v>
      </c>
      <c r="F479" s="832" t="s">
        <v>3205</v>
      </c>
      <c r="G479" s="832" t="s">
        <v>3206</v>
      </c>
      <c r="H479" s="849"/>
      <c r="I479" s="849"/>
      <c r="J479" s="832"/>
      <c r="K479" s="832"/>
      <c r="L479" s="849">
        <v>2</v>
      </c>
      <c r="M479" s="849">
        <v>242</v>
      </c>
      <c r="N479" s="832">
        <v>1</v>
      </c>
      <c r="O479" s="832">
        <v>121</v>
      </c>
      <c r="P479" s="849"/>
      <c r="Q479" s="849"/>
      <c r="R479" s="837"/>
      <c r="S479" s="850"/>
    </row>
    <row r="480" spans="1:19" ht="14.4" customHeight="1" x14ac:dyDescent="0.3">
      <c r="A480" s="831" t="s">
        <v>3031</v>
      </c>
      <c r="B480" s="832" t="s">
        <v>3032</v>
      </c>
      <c r="C480" s="832" t="s">
        <v>602</v>
      </c>
      <c r="D480" s="832" t="s">
        <v>1283</v>
      </c>
      <c r="E480" s="832" t="s">
        <v>3079</v>
      </c>
      <c r="F480" s="832" t="s">
        <v>3207</v>
      </c>
      <c r="G480" s="832" t="s">
        <v>3208</v>
      </c>
      <c r="H480" s="849">
        <v>25</v>
      </c>
      <c r="I480" s="849">
        <v>1475</v>
      </c>
      <c r="J480" s="832">
        <v>0.42372881355932202</v>
      </c>
      <c r="K480" s="832">
        <v>59</v>
      </c>
      <c r="L480" s="849">
        <v>59</v>
      </c>
      <c r="M480" s="849">
        <v>3481</v>
      </c>
      <c r="N480" s="832">
        <v>1</v>
      </c>
      <c r="O480" s="832">
        <v>59</v>
      </c>
      <c r="P480" s="849">
        <v>37</v>
      </c>
      <c r="Q480" s="849">
        <v>2257</v>
      </c>
      <c r="R480" s="837">
        <v>0.64837690318873886</v>
      </c>
      <c r="S480" s="850">
        <v>61</v>
      </c>
    </row>
    <row r="481" spans="1:19" ht="14.4" customHeight="1" x14ac:dyDescent="0.3">
      <c r="A481" s="831" t="s">
        <v>3031</v>
      </c>
      <c r="B481" s="832" t="s">
        <v>3032</v>
      </c>
      <c r="C481" s="832" t="s">
        <v>602</v>
      </c>
      <c r="D481" s="832" t="s">
        <v>1283</v>
      </c>
      <c r="E481" s="832" t="s">
        <v>3079</v>
      </c>
      <c r="F481" s="832" t="s">
        <v>3211</v>
      </c>
      <c r="G481" s="832" t="s">
        <v>3212</v>
      </c>
      <c r="H481" s="849"/>
      <c r="I481" s="849"/>
      <c r="J481" s="832"/>
      <c r="K481" s="832"/>
      <c r="L481" s="849"/>
      <c r="M481" s="849"/>
      <c r="N481" s="832"/>
      <c r="O481" s="832"/>
      <c r="P481" s="849">
        <v>1</v>
      </c>
      <c r="Q481" s="849">
        <v>376</v>
      </c>
      <c r="R481" s="837"/>
      <c r="S481" s="850">
        <v>376</v>
      </c>
    </row>
    <row r="482" spans="1:19" ht="14.4" customHeight="1" x14ac:dyDescent="0.3">
      <c r="A482" s="831" t="s">
        <v>3031</v>
      </c>
      <c r="B482" s="832" t="s">
        <v>3032</v>
      </c>
      <c r="C482" s="832" t="s">
        <v>602</v>
      </c>
      <c r="D482" s="832" t="s">
        <v>1283</v>
      </c>
      <c r="E482" s="832" t="s">
        <v>3079</v>
      </c>
      <c r="F482" s="832" t="s">
        <v>3213</v>
      </c>
      <c r="G482" s="832" t="s">
        <v>3214</v>
      </c>
      <c r="H482" s="849">
        <v>2</v>
      </c>
      <c r="I482" s="849">
        <v>310</v>
      </c>
      <c r="J482" s="832"/>
      <c r="K482" s="832">
        <v>155</v>
      </c>
      <c r="L482" s="849"/>
      <c r="M482" s="849"/>
      <c r="N482" s="832"/>
      <c r="O482" s="832"/>
      <c r="P482" s="849">
        <v>2</v>
      </c>
      <c r="Q482" s="849">
        <v>310</v>
      </c>
      <c r="R482" s="837"/>
      <c r="S482" s="850">
        <v>155</v>
      </c>
    </row>
    <row r="483" spans="1:19" ht="14.4" customHeight="1" x14ac:dyDescent="0.3">
      <c r="A483" s="831" t="s">
        <v>3031</v>
      </c>
      <c r="B483" s="832" t="s">
        <v>3032</v>
      </c>
      <c r="C483" s="832" t="s">
        <v>602</v>
      </c>
      <c r="D483" s="832" t="s">
        <v>1283</v>
      </c>
      <c r="E483" s="832" t="s">
        <v>3079</v>
      </c>
      <c r="F483" s="832" t="s">
        <v>3215</v>
      </c>
      <c r="G483" s="832" t="s">
        <v>3216</v>
      </c>
      <c r="H483" s="849">
        <v>20</v>
      </c>
      <c r="I483" s="849">
        <v>2860</v>
      </c>
      <c r="J483" s="832">
        <v>0.18915343915343916</v>
      </c>
      <c r="K483" s="832">
        <v>143</v>
      </c>
      <c r="L483" s="849">
        <v>105</v>
      </c>
      <c r="M483" s="849">
        <v>15120</v>
      </c>
      <c r="N483" s="832">
        <v>1</v>
      </c>
      <c r="O483" s="832">
        <v>144</v>
      </c>
      <c r="P483" s="849">
        <v>60</v>
      </c>
      <c r="Q483" s="849">
        <v>8760</v>
      </c>
      <c r="R483" s="837">
        <v>0.57936507936507942</v>
      </c>
      <c r="S483" s="850">
        <v>146</v>
      </c>
    </row>
    <row r="484" spans="1:19" ht="14.4" customHeight="1" x14ac:dyDescent="0.3">
      <c r="A484" s="831" t="s">
        <v>3031</v>
      </c>
      <c r="B484" s="832" t="s">
        <v>3032</v>
      </c>
      <c r="C484" s="832" t="s">
        <v>602</v>
      </c>
      <c r="D484" s="832" t="s">
        <v>1283</v>
      </c>
      <c r="E484" s="832" t="s">
        <v>3079</v>
      </c>
      <c r="F484" s="832" t="s">
        <v>3217</v>
      </c>
      <c r="G484" s="832" t="s">
        <v>3218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158</v>
      </c>
      <c r="R484" s="837"/>
      <c r="S484" s="850">
        <v>158</v>
      </c>
    </row>
    <row r="485" spans="1:19" ht="14.4" customHeight="1" x14ac:dyDescent="0.3">
      <c r="A485" s="831" t="s">
        <v>3031</v>
      </c>
      <c r="B485" s="832" t="s">
        <v>3032</v>
      </c>
      <c r="C485" s="832" t="s">
        <v>602</v>
      </c>
      <c r="D485" s="832" t="s">
        <v>1283</v>
      </c>
      <c r="E485" s="832" t="s">
        <v>3079</v>
      </c>
      <c r="F485" s="832" t="s">
        <v>3221</v>
      </c>
      <c r="G485" s="832" t="s">
        <v>3222</v>
      </c>
      <c r="H485" s="849"/>
      <c r="I485" s="849"/>
      <c r="J485" s="832"/>
      <c r="K485" s="832"/>
      <c r="L485" s="849">
        <v>2</v>
      </c>
      <c r="M485" s="849">
        <v>626</v>
      </c>
      <c r="N485" s="832">
        <v>1</v>
      </c>
      <c r="O485" s="832">
        <v>313</v>
      </c>
      <c r="P485" s="849"/>
      <c r="Q485" s="849"/>
      <c r="R485" s="837"/>
      <c r="S485" s="850"/>
    </row>
    <row r="486" spans="1:19" ht="14.4" customHeight="1" x14ac:dyDescent="0.3">
      <c r="A486" s="831" t="s">
        <v>3031</v>
      </c>
      <c r="B486" s="832" t="s">
        <v>3032</v>
      </c>
      <c r="C486" s="832" t="s">
        <v>602</v>
      </c>
      <c r="D486" s="832" t="s">
        <v>1283</v>
      </c>
      <c r="E486" s="832" t="s">
        <v>3079</v>
      </c>
      <c r="F486" s="832" t="s">
        <v>3225</v>
      </c>
      <c r="G486" s="832" t="s">
        <v>3226</v>
      </c>
      <c r="H486" s="849">
        <v>61</v>
      </c>
      <c r="I486" s="849">
        <v>6039</v>
      </c>
      <c r="J486" s="832">
        <v>0.471796875</v>
      </c>
      <c r="K486" s="832">
        <v>99</v>
      </c>
      <c r="L486" s="849">
        <v>128</v>
      </c>
      <c r="M486" s="849">
        <v>12800</v>
      </c>
      <c r="N486" s="832">
        <v>1</v>
      </c>
      <c r="O486" s="832">
        <v>100</v>
      </c>
      <c r="P486" s="849">
        <v>69</v>
      </c>
      <c r="Q486" s="849">
        <v>6900</v>
      </c>
      <c r="R486" s="837">
        <v>0.5390625</v>
      </c>
      <c r="S486" s="850">
        <v>100</v>
      </c>
    </row>
    <row r="487" spans="1:19" ht="14.4" customHeight="1" x14ac:dyDescent="0.3">
      <c r="A487" s="831" t="s">
        <v>3031</v>
      </c>
      <c r="B487" s="832" t="s">
        <v>3032</v>
      </c>
      <c r="C487" s="832" t="s">
        <v>602</v>
      </c>
      <c r="D487" s="832" t="s">
        <v>1283</v>
      </c>
      <c r="E487" s="832" t="s">
        <v>3079</v>
      </c>
      <c r="F487" s="832" t="s">
        <v>3227</v>
      </c>
      <c r="G487" s="832" t="s">
        <v>3228</v>
      </c>
      <c r="H487" s="849">
        <v>17</v>
      </c>
      <c r="I487" s="849">
        <v>6715</v>
      </c>
      <c r="J487" s="832">
        <v>0.24936868686868688</v>
      </c>
      <c r="K487" s="832">
        <v>395</v>
      </c>
      <c r="L487" s="849">
        <v>68</v>
      </c>
      <c r="M487" s="849">
        <v>26928</v>
      </c>
      <c r="N487" s="832">
        <v>1</v>
      </c>
      <c r="O487" s="832">
        <v>396</v>
      </c>
      <c r="P487" s="849">
        <v>112</v>
      </c>
      <c r="Q487" s="849">
        <v>44464</v>
      </c>
      <c r="R487" s="837">
        <v>1.6512180629827689</v>
      </c>
      <c r="S487" s="850">
        <v>397</v>
      </c>
    </row>
    <row r="488" spans="1:19" ht="14.4" customHeight="1" x14ac:dyDescent="0.3">
      <c r="A488" s="831" t="s">
        <v>3031</v>
      </c>
      <c r="B488" s="832" t="s">
        <v>3032</v>
      </c>
      <c r="C488" s="832" t="s">
        <v>602</v>
      </c>
      <c r="D488" s="832" t="s">
        <v>1283</v>
      </c>
      <c r="E488" s="832" t="s">
        <v>3079</v>
      </c>
      <c r="F488" s="832" t="s">
        <v>3229</v>
      </c>
      <c r="G488" s="832" t="s">
        <v>3230</v>
      </c>
      <c r="H488" s="849">
        <v>1</v>
      </c>
      <c r="I488" s="849">
        <v>152</v>
      </c>
      <c r="J488" s="832">
        <v>0.33115468409586057</v>
      </c>
      <c r="K488" s="832">
        <v>152</v>
      </c>
      <c r="L488" s="849">
        <v>3</v>
      </c>
      <c r="M488" s="849">
        <v>459</v>
      </c>
      <c r="N488" s="832">
        <v>1</v>
      </c>
      <c r="O488" s="832">
        <v>153</v>
      </c>
      <c r="P488" s="849">
        <v>2</v>
      </c>
      <c r="Q488" s="849">
        <v>308</v>
      </c>
      <c r="R488" s="837">
        <v>0.67102396514161222</v>
      </c>
      <c r="S488" s="850">
        <v>154</v>
      </c>
    </row>
    <row r="489" spans="1:19" ht="14.4" customHeight="1" x14ac:dyDescent="0.3">
      <c r="A489" s="831" t="s">
        <v>3031</v>
      </c>
      <c r="B489" s="832" t="s">
        <v>3032</v>
      </c>
      <c r="C489" s="832" t="s">
        <v>602</v>
      </c>
      <c r="D489" s="832" t="s">
        <v>1283</v>
      </c>
      <c r="E489" s="832" t="s">
        <v>3079</v>
      </c>
      <c r="F489" s="832" t="s">
        <v>3233</v>
      </c>
      <c r="G489" s="832" t="s">
        <v>3234</v>
      </c>
      <c r="H489" s="849"/>
      <c r="I489" s="849"/>
      <c r="J489" s="832"/>
      <c r="K489" s="832"/>
      <c r="L489" s="849">
        <v>1</v>
      </c>
      <c r="M489" s="849">
        <v>387</v>
      </c>
      <c r="N489" s="832">
        <v>1</v>
      </c>
      <c r="O489" s="832">
        <v>387</v>
      </c>
      <c r="P489" s="849"/>
      <c r="Q489" s="849"/>
      <c r="R489" s="837"/>
      <c r="S489" s="850"/>
    </row>
    <row r="490" spans="1:19" ht="14.4" customHeight="1" x14ac:dyDescent="0.3">
      <c r="A490" s="831" t="s">
        <v>3031</v>
      </c>
      <c r="B490" s="832" t="s">
        <v>3032</v>
      </c>
      <c r="C490" s="832" t="s">
        <v>602</v>
      </c>
      <c r="D490" s="832" t="s">
        <v>1283</v>
      </c>
      <c r="E490" s="832" t="s">
        <v>3079</v>
      </c>
      <c r="F490" s="832" t="s">
        <v>3247</v>
      </c>
      <c r="G490" s="832" t="s">
        <v>3248</v>
      </c>
      <c r="H490" s="849"/>
      <c r="I490" s="849"/>
      <c r="J490" s="832"/>
      <c r="K490" s="832"/>
      <c r="L490" s="849">
        <v>1</v>
      </c>
      <c r="M490" s="849">
        <v>44</v>
      </c>
      <c r="N490" s="832">
        <v>1</v>
      </c>
      <c r="O490" s="832">
        <v>44</v>
      </c>
      <c r="P490" s="849"/>
      <c r="Q490" s="849"/>
      <c r="R490" s="837"/>
      <c r="S490" s="850"/>
    </row>
    <row r="491" spans="1:19" ht="14.4" customHeight="1" x14ac:dyDescent="0.3">
      <c r="A491" s="831" t="s">
        <v>3031</v>
      </c>
      <c r="B491" s="832" t="s">
        <v>3032</v>
      </c>
      <c r="C491" s="832" t="s">
        <v>602</v>
      </c>
      <c r="D491" s="832" t="s">
        <v>1284</v>
      </c>
      <c r="E491" s="832" t="s">
        <v>3074</v>
      </c>
      <c r="F491" s="832" t="s">
        <v>3075</v>
      </c>
      <c r="G491" s="832" t="s">
        <v>3076</v>
      </c>
      <c r="H491" s="849"/>
      <c r="I491" s="849"/>
      <c r="J491" s="832"/>
      <c r="K491" s="832"/>
      <c r="L491" s="849">
        <v>2</v>
      </c>
      <c r="M491" s="849">
        <v>1040</v>
      </c>
      <c r="N491" s="832">
        <v>1</v>
      </c>
      <c r="O491" s="832">
        <v>520</v>
      </c>
      <c r="P491" s="849">
        <v>2</v>
      </c>
      <c r="Q491" s="849">
        <v>1040</v>
      </c>
      <c r="R491" s="837">
        <v>1</v>
      </c>
      <c r="S491" s="850">
        <v>520</v>
      </c>
    </row>
    <row r="492" spans="1:19" ht="14.4" customHeight="1" x14ac:dyDescent="0.3">
      <c r="A492" s="831" t="s">
        <v>3031</v>
      </c>
      <c r="B492" s="832" t="s">
        <v>3032</v>
      </c>
      <c r="C492" s="832" t="s">
        <v>602</v>
      </c>
      <c r="D492" s="832" t="s">
        <v>1284</v>
      </c>
      <c r="E492" s="832" t="s">
        <v>3079</v>
      </c>
      <c r="F492" s="832" t="s">
        <v>3082</v>
      </c>
      <c r="G492" s="832" t="s">
        <v>3083</v>
      </c>
      <c r="H492" s="849">
        <v>1</v>
      </c>
      <c r="I492" s="849">
        <v>300</v>
      </c>
      <c r="J492" s="832"/>
      <c r="K492" s="832">
        <v>300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3031</v>
      </c>
      <c r="B493" s="832" t="s">
        <v>3032</v>
      </c>
      <c r="C493" s="832" t="s">
        <v>602</v>
      </c>
      <c r="D493" s="832" t="s">
        <v>1284</v>
      </c>
      <c r="E493" s="832" t="s">
        <v>3079</v>
      </c>
      <c r="F493" s="832" t="s">
        <v>3090</v>
      </c>
      <c r="G493" s="832" t="s">
        <v>3091</v>
      </c>
      <c r="H493" s="849">
        <v>12</v>
      </c>
      <c r="I493" s="849">
        <v>444</v>
      </c>
      <c r="J493" s="832">
        <v>0.70588235294117652</v>
      </c>
      <c r="K493" s="832">
        <v>37</v>
      </c>
      <c r="L493" s="849">
        <v>17</v>
      </c>
      <c r="M493" s="849">
        <v>629</v>
      </c>
      <c r="N493" s="832">
        <v>1</v>
      </c>
      <c r="O493" s="832">
        <v>37</v>
      </c>
      <c r="P493" s="849">
        <v>5</v>
      </c>
      <c r="Q493" s="849">
        <v>190</v>
      </c>
      <c r="R493" s="837">
        <v>0.30206677265500798</v>
      </c>
      <c r="S493" s="850">
        <v>38</v>
      </c>
    </row>
    <row r="494" spans="1:19" ht="14.4" customHeight="1" x14ac:dyDescent="0.3">
      <c r="A494" s="831" t="s">
        <v>3031</v>
      </c>
      <c r="B494" s="832" t="s">
        <v>3032</v>
      </c>
      <c r="C494" s="832" t="s">
        <v>602</v>
      </c>
      <c r="D494" s="832" t="s">
        <v>1284</v>
      </c>
      <c r="E494" s="832" t="s">
        <v>3079</v>
      </c>
      <c r="F494" s="832" t="s">
        <v>3099</v>
      </c>
      <c r="G494" s="832" t="s">
        <v>3100</v>
      </c>
      <c r="H494" s="849">
        <v>3</v>
      </c>
      <c r="I494" s="849">
        <v>2037</v>
      </c>
      <c r="J494" s="832"/>
      <c r="K494" s="832">
        <v>679</v>
      </c>
      <c r="L494" s="849"/>
      <c r="M494" s="849"/>
      <c r="N494" s="832"/>
      <c r="O494" s="832"/>
      <c r="P494" s="849">
        <v>1</v>
      </c>
      <c r="Q494" s="849">
        <v>685</v>
      </c>
      <c r="R494" s="837"/>
      <c r="S494" s="850">
        <v>685</v>
      </c>
    </row>
    <row r="495" spans="1:19" ht="14.4" customHeight="1" x14ac:dyDescent="0.3">
      <c r="A495" s="831" t="s">
        <v>3031</v>
      </c>
      <c r="B495" s="832" t="s">
        <v>3032</v>
      </c>
      <c r="C495" s="832" t="s">
        <v>602</v>
      </c>
      <c r="D495" s="832" t="s">
        <v>1284</v>
      </c>
      <c r="E495" s="832" t="s">
        <v>3079</v>
      </c>
      <c r="F495" s="832" t="s">
        <v>3101</v>
      </c>
      <c r="G495" s="832" t="s">
        <v>3102</v>
      </c>
      <c r="H495" s="849">
        <v>5</v>
      </c>
      <c r="I495" s="849">
        <v>1865</v>
      </c>
      <c r="J495" s="832">
        <v>0.10609853225622938</v>
      </c>
      <c r="K495" s="832">
        <v>373</v>
      </c>
      <c r="L495" s="849">
        <v>47</v>
      </c>
      <c r="M495" s="849">
        <v>17578</v>
      </c>
      <c r="N495" s="832">
        <v>1</v>
      </c>
      <c r="O495" s="832">
        <v>374</v>
      </c>
      <c r="P495" s="849"/>
      <c r="Q495" s="849"/>
      <c r="R495" s="837"/>
      <c r="S495" s="850"/>
    </row>
    <row r="496" spans="1:19" ht="14.4" customHeight="1" x14ac:dyDescent="0.3">
      <c r="A496" s="831" t="s">
        <v>3031</v>
      </c>
      <c r="B496" s="832" t="s">
        <v>3032</v>
      </c>
      <c r="C496" s="832" t="s">
        <v>602</v>
      </c>
      <c r="D496" s="832" t="s">
        <v>1284</v>
      </c>
      <c r="E496" s="832" t="s">
        <v>3079</v>
      </c>
      <c r="F496" s="832" t="s">
        <v>3103</v>
      </c>
      <c r="G496" s="832" t="s">
        <v>3104</v>
      </c>
      <c r="H496" s="849">
        <v>12</v>
      </c>
      <c r="I496" s="849">
        <v>3012</v>
      </c>
      <c r="J496" s="832">
        <v>2.9880952380952381</v>
      </c>
      <c r="K496" s="832">
        <v>251</v>
      </c>
      <c r="L496" s="849">
        <v>4</v>
      </c>
      <c r="M496" s="849">
        <v>1008</v>
      </c>
      <c r="N496" s="832">
        <v>1</v>
      </c>
      <c r="O496" s="832">
        <v>252</v>
      </c>
      <c r="P496" s="849">
        <v>47</v>
      </c>
      <c r="Q496" s="849">
        <v>11938</v>
      </c>
      <c r="R496" s="837">
        <v>11.843253968253968</v>
      </c>
      <c r="S496" s="850">
        <v>254</v>
      </c>
    </row>
    <row r="497" spans="1:19" ht="14.4" customHeight="1" x14ac:dyDescent="0.3">
      <c r="A497" s="831" t="s">
        <v>3031</v>
      </c>
      <c r="B497" s="832" t="s">
        <v>3032</v>
      </c>
      <c r="C497" s="832" t="s">
        <v>602</v>
      </c>
      <c r="D497" s="832" t="s">
        <v>1284</v>
      </c>
      <c r="E497" s="832" t="s">
        <v>3079</v>
      </c>
      <c r="F497" s="832" t="s">
        <v>3105</v>
      </c>
      <c r="G497" s="832" t="s">
        <v>3106</v>
      </c>
      <c r="H497" s="849">
        <v>198</v>
      </c>
      <c r="I497" s="849">
        <v>24948</v>
      </c>
      <c r="J497" s="832">
        <v>1.2755905511811023</v>
      </c>
      <c r="K497" s="832">
        <v>126</v>
      </c>
      <c r="L497" s="849">
        <v>154</v>
      </c>
      <c r="M497" s="849">
        <v>19558</v>
      </c>
      <c r="N497" s="832">
        <v>1</v>
      </c>
      <c r="O497" s="832">
        <v>127</v>
      </c>
      <c r="P497" s="849">
        <v>163</v>
      </c>
      <c r="Q497" s="849">
        <v>20538</v>
      </c>
      <c r="R497" s="837">
        <v>1.0501073729420185</v>
      </c>
      <c r="S497" s="850">
        <v>126</v>
      </c>
    </row>
    <row r="498" spans="1:19" ht="14.4" customHeight="1" x14ac:dyDescent="0.3">
      <c r="A498" s="831" t="s">
        <v>3031</v>
      </c>
      <c r="B498" s="832" t="s">
        <v>3032</v>
      </c>
      <c r="C498" s="832" t="s">
        <v>602</v>
      </c>
      <c r="D498" s="832" t="s">
        <v>1284</v>
      </c>
      <c r="E498" s="832" t="s">
        <v>3079</v>
      </c>
      <c r="F498" s="832" t="s">
        <v>3107</v>
      </c>
      <c r="G498" s="832" t="s">
        <v>3108</v>
      </c>
      <c r="H498" s="849"/>
      <c r="I498" s="849"/>
      <c r="J498" s="832"/>
      <c r="K498" s="832"/>
      <c r="L498" s="849">
        <v>31</v>
      </c>
      <c r="M498" s="849">
        <v>2852</v>
      </c>
      <c r="N498" s="832">
        <v>1</v>
      </c>
      <c r="O498" s="832">
        <v>92</v>
      </c>
      <c r="P498" s="849">
        <v>72</v>
      </c>
      <c r="Q498" s="849">
        <v>6696</v>
      </c>
      <c r="R498" s="837">
        <v>2.347826086956522</v>
      </c>
      <c r="S498" s="850">
        <v>93</v>
      </c>
    </row>
    <row r="499" spans="1:19" ht="14.4" customHeight="1" x14ac:dyDescent="0.3">
      <c r="A499" s="831" t="s">
        <v>3031</v>
      </c>
      <c r="B499" s="832" t="s">
        <v>3032</v>
      </c>
      <c r="C499" s="832" t="s">
        <v>602</v>
      </c>
      <c r="D499" s="832" t="s">
        <v>1284</v>
      </c>
      <c r="E499" s="832" t="s">
        <v>3079</v>
      </c>
      <c r="F499" s="832" t="s">
        <v>3115</v>
      </c>
      <c r="G499" s="832" t="s">
        <v>3116</v>
      </c>
      <c r="H499" s="849">
        <v>131</v>
      </c>
      <c r="I499" s="849">
        <v>7729</v>
      </c>
      <c r="J499" s="832">
        <v>0.94026763990267637</v>
      </c>
      <c r="K499" s="832">
        <v>59</v>
      </c>
      <c r="L499" s="849">
        <v>137</v>
      </c>
      <c r="M499" s="849">
        <v>8220</v>
      </c>
      <c r="N499" s="832">
        <v>1</v>
      </c>
      <c r="O499" s="832">
        <v>60</v>
      </c>
      <c r="P499" s="849">
        <v>138</v>
      </c>
      <c r="Q499" s="849">
        <v>8280</v>
      </c>
      <c r="R499" s="837">
        <v>1.0072992700729928</v>
      </c>
      <c r="S499" s="850">
        <v>60</v>
      </c>
    </row>
    <row r="500" spans="1:19" ht="14.4" customHeight="1" x14ac:dyDescent="0.3">
      <c r="A500" s="831" t="s">
        <v>3031</v>
      </c>
      <c r="B500" s="832" t="s">
        <v>3032</v>
      </c>
      <c r="C500" s="832" t="s">
        <v>602</v>
      </c>
      <c r="D500" s="832" t="s">
        <v>1284</v>
      </c>
      <c r="E500" s="832" t="s">
        <v>3079</v>
      </c>
      <c r="F500" s="832" t="s">
        <v>3123</v>
      </c>
      <c r="G500" s="832" t="s">
        <v>3124</v>
      </c>
      <c r="H500" s="849">
        <v>1</v>
      </c>
      <c r="I500" s="849">
        <v>385</v>
      </c>
      <c r="J500" s="832"/>
      <c r="K500" s="832">
        <v>385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3031</v>
      </c>
      <c r="B501" s="832" t="s">
        <v>3032</v>
      </c>
      <c r="C501" s="832" t="s">
        <v>602</v>
      </c>
      <c r="D501" s="832" t="s">
        <v>1284</v>
      </c>
      <c r="E501" s="832" t="s">
        <v>3079</v>
      </c>
      <c r="F501" s="832" t="s">
        <v>3125</v>
      </c>
      <c r="G501" s="832" t="s">
        <v>3126</v>
      </c>
      <c r="H501" s="849">
        <v>4</v>
      </c>
      <c r="I501" s="849">
        <v>1560</v>
      </c>
      <c r="J501" s="832">
        <v>0.39897698209718668</v>
      </c>
      <c r="K501" s="832">
        <v>390</v>
      </c>
      <c r="L501" s="849">
        <v>10</v>
      </c>
      <c r="M501" s="849">
        <v>3910</v>
      </c>
      <c r="N501" s="832">
        <v>1</v>
      </c>
      <c r="O501" s="832">
        <v>391</v>
      </c>
      <c r="P501" s="849"/>
      <c r="Q501" s="849"/>
      <c r="R501" s="837"/>
      <c r="S501" s="850"/>
    </row>
    <row r="502" spans="1:19" ht="14.4" customHeight="1" x14ac:dyDescent="0.3">
      <c r="A502" s="831" t="s">
        <v>3031</v>
      </c>
      <c r="B502" s="832" t="s">
        <v>3032</v>
      </c>
      <c r="C502" s="832" t="s">
        <v>602</v>
      </c>
      <c r="D502" s="832" t="s">
        <v>1284</v>
      </c>
      <c r="E502" s="832" t="s">
        <v>3079</v>
      </c>
      <c r="F502" s="832" t="s">
        <v>3127</v>
      </c>
      <c r="G502" s="832" t="s">
        <v>3128</v>
      </c>
      <c r="H502" s="849">
        <v>16</v>
      </c>
      <c r="I502" s="849">
        <v>1008</v>
      </c>
      <c r="J502" s="832">
        <v>0.72727272727272729</v>
      </c>
      <c r="K502" s="832">
        <v>63</v>
      </c>
      <c r="L502" s="849">
        <v>22</v>
      </c>
      <c r="M502" s="849">
        <v>1386</v>
      </c>
      <c r="N502" s="832">
        <v>1</v>
      </c>
      <c r="O502" s="832">
        <v>63</v>
      </c>
      <c r="P502" s="849">
        <v>26</v>
      </c>
      <c r="Q502" s="849">
        <v>1664</v>
      </c>
      <c r="R502" s="837">
        <v>1.2005772005772006</v>
      </c>
      <c r="S502" s="850">
        <v>64</v>
      </c>
    </row>
    <row r="503" spans="1:19" ht="14.4" customHeight="1" x14ac:dyDescent="0.3">
      <c r="A503" s="831" t="s">
        <v>3031</v>
      </c>
      <c r="B503" s="832" t="s">
        <v>3032</v>
      </c>
      <c r="C503" s="832" t="s">
        <v>602</v>
      </c>
      <c r="D503" s="832" t="s">
        <v>1284</v>
      </c>
      <c r="E503" s="832" t="s">
        <v>3079</v>
      </c>
      <c r="F503" s="832" t="s">
        <v>3131</v>
      </c>
      <c r="G503" s="832" t="s">
        <v>3132</v>
      </c>
      <c r="H503" s="849">
        <v>1</v>
      </c>
      <c r="I503" s="849">
        <v>153</v>
      </c>
      <c r="J503" s="832">
        <v>0.99350649350649356</v>
      </c>
      <c r="K503" s="832">
        <v>153</v>
      </c>
      <c r="L503" s="849">
        <v>1</v>
      </c>
      <c r="M503" s="849">
        <v>154</v>
      </c>
      <c r="N503" s="832">
        <v>1</v>
      </c>
      <c r="O503" s="832">
        <v>154</v>
      </c>
      <c r="P503" s="849">
        <v>1</v>
      </c>
      <c r="Q503" s="849">
        <v>154</v>
      </c>
      <c r="R503" s="837">
        <v>1</v>
      </c>
      <c r="S503" s="850">
        <v>154</v>
      </c>
    </row>
    <row r="504" spans="1:19" ht="14.4" customHeight="1" x14ac:dyDescent="0.3">
      <c r="A504" s="831" t="s">
        <v>3031</v>
      </c>
      <c r="B504" s="832" t="s">
        <v>3032</v>
      </c>
      <c r="C504" s="832" t="s">
        <v>602</v>
      </c>
      <c r="D504" s="832" t="s">
        <v>1284</v>
      </c>
      <c r="E504" s="832" t="s">
        <v>3079</v>
      </c>
      <c r="F504" s="832" t="s">
        <v>3133</v>
      </c>
      <c r="G504" s="832" t="s">
        <v>3134</v>
      </c>
      <c r="H504" s="849">
        <v>3</v>
      </c>
      <c r="I504" s="849">
        <v>252</v>
      </c>
      <c r="J504" s="832"/>
      <c r="K504" s="832">
        <v>84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3031</v>
      </c>
      <c r="B505" s="832" t="s">
        <v>3032</v>
      </c>
      <c r="C505" s="832" t="s">
        <v>602</v>
      </c>
      <c r="D505" s="832" t="s">
        <v>1284</v>
      </c>
      <c r="E505" s="832" t="s">
        <v>3079</v>
      </c>
      <c r="F505" s="832" t="s">
        <v>3135</v>
      </c>
      <c r="G505" s="832" t="s">
        <v>3136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139</v>
      </c>
      <c r="R505" s="837"/>
      <c r="S505" s="850">
        <v>139</v>
      </c>
    </row>
    <row r="506" spans="1:19" ht="14.4" customHeight="1" x14ac:dyDescent="0.3">
      <c r="A506" s="831" t="s">
        <v>3031</v>
      </c>
      <c r="B506" s="832" t="s">
        <v>3032</v>
      </c>
      <c r="C506" s="832" t="s">
        <v>602</v>
      </c>
      <c r="D506" s="832" t="s">
        <v>1284</v>
      </c>
      <c r="E506" s="832" t="s">
        <v>3079</v>
      </c>
      <c r="F506" s="832" t="s">
        <v>3141</v>
      </c>
      <c r="G506" s="832" t="s">
        <v>3142</v>
      </c>
      <c r="H506" s="849"/>
      <c r="I506" s="849"/>
      <c r="J506" s="832"/>
      <c r="K506" s="832"/>
      <c r="L506" s="849">
        <v>1</v>
      </c>
      <c r="M506" s="849">
        <v>238</v>
      </c>
      <c r="N506" s="832">
        <v>1</v>
      </c>
      <c r="O506" s="832">
        <v>238</v>
      </c>
      <c r="P506" s="849"/>
      <c r="Q506" s="849"/>
      <c r="R506" s="837"/>
      <c r="S506" s="850"/>
    </row>
    <row r="507" spans="1:19" ht="14.4" customHeight="1" x14ac:dyDescent="0.3">
      <c r="A507" s="831" t="s">
        <v>3031</v>
      </c>
      <c r="B507" s="832" t="s">
        <v>3032</v>
      </c>
      <c r="C507" s="832" t="s">
        <v>602</v>
      </c>
      <c r="D507" s="832" t="s">
        <v>1284</v>
      </c>
      <c r="E507" s="832" t="s">
        <v>3079</v>
      </c>
      <c r="F507" s="832" t="s">
        <v>3151</v>
      </c>
      <c r="G507" s="832" t="s">
        <v>3152</v>
      </c>
      <c r="H507" s="849"/>
      <c r="I507" s="849"/>
      <c r="J507" s="832"/>
      <c r="K507" s="832"/>
      <c r="L507" s="849"/>
      <c r="M507" s="849"/>
      <c r="N507" s="832"/>
      <c r="O507" s="832"/>
      <c r="P507" s="849">
        <v>2</v>
      </c>
      <c r="Q507" s="849">
        <v>134</v>
      </c>
      <c r="R507" s="837"/>
      <c r="S507" s="850">
        <v>67</v>
      </c>
    </row>
    <row r="508" spans="1:19" ht="14.4" customHeight="1" x14ac:dyDescent="0.3">
      <c r="A508" s="831" t="s">
        <v>3031</v>
      </c>
      <c r="B508" s="832" t="s">
        <v>3032</v>
      </c>
      <c r="C508" s="832" t="s">
        <v>602</v>
      </c>
      <c r="D508" s="832" t="s">
        <v>1284</v>
      </c>
      <c r="E508" s="832" t="s">
        <v>3079</v>
      </c>
      <c r="F508" s="832" t="s">
        <v>3165</v>
      </c>
      <c r="G508" s="832" t="s">
        <v>3166</v>
      </c>
      <c r="H508" s="849">
        <v>1</v>
      </c>
      <c r="I508" s="849">
        <v>156</v>
      </c>
      <c r="J508" s="832"/>
      <c r="K508" s="832">
        <v>156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3031</v>
      </c>
      <c r="B509" s="832" t="s">
        <v>3032</v>
      </c>
      <c r="C509" s="832" t="s">
        <v>602</v>
      </c>
      <c r="D509" s="832" t="s">
        <v>1284</v>
      </c>
      <c r="E509" s="832" t="s">
        <v>3079</v>
      </c>
      <c r="F509" s="832" t="s">
        <v>3169</v>
      </c>
      <c r="G509" s="832" t="s">
        <v>3170</v>
      </c>
      <c r="H509" s="849">
        <v>179</v>
      </c>
      <c r="I509" s="849">
        <v>5966.6399999999994</v>
      </c>
      <c r="J509" s="832">
        <v>1.0228601698184043</v>
      </c>
      <c r="K509" s="832">
        <v>33.333184357541896</v>
      </c>
      <c r="L509" s="849">
        <v>175</v>
      </c>
      <c r="M509" s="849">
        <v>5833.2899999999991</v>
      </c>
      <c r="N509" s="832">
        <v>1</v>
      </c>
      <c r="O509" s="832">
        <v>33.333085714285708</v>
      </c>
      <c r="P509" s="849">
        <v>183</v>
      </c>
      <c r="Q509" s="849">
        <v>6099.9699999999993</v>
      </c>
      <c r="R509" s="837">
        <v>1.0457169110399107</v>
      </c>
      <c r="S509" s="850">
        <v>33.333169398907103</v>
      </c>
    </row>
    <row r="510" spans="1:19" ht="14.4" customHeight="1" x14ac:dyDescent="0.3">
      <c r="A510" s="831" t="s">
        <v>3031</v>
      </c>
      <c r="B510" s="832" t="s">
        <v>3032</v>
      </c>
      <c r="C510" s="832" t="s">
        <v>602</v>
      </c>
      <c r="D510" s="832" t="s">
        <v>1284</v>
      </c>
      <c r="E510" s="832" t="s">
        <v>3079</v>
      </c>
      <c r="F510" s="832" t="s">
        <v>3171</v>
      </c>
      <c r="G510" s="832" t="s">
        <v>3172</v>
      </c>
      <c r="H510" s="849">
        <v>12</v>
      </c>
      <c r="I510" s="849">
        <v>1392</v>
      </c>
      <c r="J510" s="832">
        <v>2.4</v>
      </c>
      <c r="K510" s="832">
        <v>116</v>
      </c>
      <c r="L510" s="849">
        <v>5</v>
      </c>
      <c r="M510" s="849">
        <v>580</v>
      </c>
      <c r="N510" s="832">
        <v>1</v>
      </c>
      <c r="O510" s="832">
        <v>116</v>
      </c>
      <c r="P510" s="849">
        <v>5</v>
      </c>
      <c r="Q510" s="849">
        <v>580</v>
      </c>
      <c r="R510" s="837">
        <v>1</v>
      </c>
      <c r="S510" s="850">
        <v>116</v>
      </c>
    </row>
    <row r="511" spans="1:19" ht="14.4" customHeight="1" x14ac:dyDescent="0.3">
      <c r="A511" s="831" t="s">
        <v>3031</v>
      </c>
      <c r="B511" s="832" t="s">
        <v>3032</v>
      </c>
      <c r="C511" s="832" t="s">
        <v>602</v>
      </c>
      <c r="D511" s="832" t="s">
        <v>1284</v>
      </c>
      <c r="E511" s="832" t="s">
        <v>3079</v>
      </c>
      <c r="F511" s="832" t="s">
        <v>3177</v>
      </c>
      <c r="G511" s="832" t="s">
        <v>3178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87</v>
      </c>
      <c r="R511" s="837"/>
      <c r="S511" s="850">
        <v>87</v>
      </c>
    </row>
    <row r="512" spans="1:19" ht="14.4" customHeight="1" x14ac:dyDescent="0.3">
      <c r="A512" s="831" t="s">
        <v>3031</v>
      </c>
      <c r="B512" s="832" t="s">
        <v>3032</v>
      </c>
      <c r="C512" s="832" t="s">
        <v>602</v>
      </c>
      <c r="D512" s="832" t="s">
        <v>1284</v>
      </c>
      <c r="E512" s="832" t="s">
        <v>3079</v>
      </c>
      <c r="F512" s="832" t="s">
        <v>3185</v>
      </c>
      <c r="G512" s="832" t="s">
        <v>3186</v>
      </c>
      <c r="H512" s="849"/>
      <c r="I512" s="849"/>
      <c r="J512" s="832"/>
      <c r="K512" s="832"/>
      <c r="L512" s="849"/>
      <c r="M512" s="849"/>
      <c r="N512" s="832"/>
      <c r="O512" s="832"/>
      <c r="P512" s="849">
        <v>1</v>
      </c>
      <c r="Q512" s="849">
        <v>123</v>
      </c>
      <c r="R512" s="837"/>
      <c r="S512" s="850">
        <v>123</v>
      </c>
    </row>
    <row r="513" spans="1:19" ht="14.4" customHeight="1" x14ac:dyDescent="0.3">
      <c r="A513" s="831" t="s">
        <v>3031</v>
      </c>
      <c r="B513" s="832" t="s">
        <v>3032</v>
      </c>
      <c r="C513" s="832" t="s">
        <v>602</v>
      </c>
      <c r="D513" s="832" t="s">
        <v>1284</v>
      </c>
      <c r="E513" s="832" t="s">
        <v>3079</v>
      </c>
      <c r="F513" s="832" t="s">
        <v>3191</v>
      </c>
      <c r="G513" s="832" t="s">
        <v>3192</v>
      </c>
      <c r="H513" s="849"/>
      <c r="I513" s="849"/>
      <c r="J513" s="832"/>
      <c r="K513" s="832"/>
      <c r="L513" s="849">
        <v>1</v>
      </c>
      <c r="M513" s="849">
        <v>114</v>
      </c>
      <c r="N513" s="832">
        <v>1</v>
      </c>
      <c r="O513" s="832">
        <v>114</v>
      </c>
      <c r="P513" s="849">
        <v>1</v>
      </c>
      <c r="Q513" s="849">
        <v>114</v>
      </c>
      <c r="R513" s="837">
        <v>1</v>
      </c>
      <c r="S513" s="850">
        <v>114</v>
      </c>
    </row>
    <row r="514" spans="1:19" ht="14.4" customHeight="1" x14ac:dyDescent="0.3">
      <c r="A514" s="831" t="s">
        <v>3031</v>
      </c>
      <c r="B514" s="832" t="s">
        <v>3032</v>
      </c>
      <c r="C514" s="832" t="s">
        <v>602</v>
      </c>
      <c r="D514" s="832" t="s">
        <v>1284</v>
      </c>
      <c r="E514" s="832" t="s">
        <v>3079</v>
      </c>
      <c r="F514" s="832" t="s">
        <v>3201</v>
      </c>
      <c r="G514" s="832" t="s">
        <v>3202</v>
      </c>
      <c r="H514" s="849"/>
      <c r="I514" s="849"/>
      <c r="J514" s="832"/>
      <c r="K514" s="832"/>
      <c r="L514" s="849">
        <v>4</v>
      </c>
      <c r="M514" s="849">
        <v>228</v>
      </c>
      <c r="N514" s="832">
        <v>1</v>
      </c>
      <c r="O514" s="832">
        <v>57</v>
      </c>
      <c r="P514" s="849"/>
      <c r="Q514" s="849"/>
      <c r="R514" s="837"/>
      <c r="S514" s="850"/>
    </row>
    <row r="515" spans="1:19" ht="14.4" customHeight="1" x14ac:dyDescent="0.3">
      <c r="A515" s="831" t="s">
        <v>3031</v>
      </c>
      <c r="B515" s="832" t="s">
        <v>3032</v>
      </c>
      <c r="C515" s="832" t="s">
        <v>602</v>
      </c>
      <c r="D515" s="832" t="s">
        <v>1284</v>
      </c>
      <c r="E515" s="832" t="s">
        <v>3079</v>
      </c>
      <c r="F515" s="832" t="s">
        <v>3205</v>
      </c>
      <c r="G515" s="832" t="s">
        <v>3206</v>
      </c>
      <c r="H515" s="849"/>
      <c r="I515" s="849"/>
      <c r="J515" s="832"/>
      <c r="K515" s="832"/>
      <c r="L515" s="849">
        <v>4</v>
      </c>
      <c r="M515" s="849">
        <v>484</v>
      </c>
      <c r="N515" s="832">
        <v>1</v>
      </c>
      <c r="O515" s="832">
        <v>121</v>
      </c>
      <c r="P515" s="849"/>
      <c r="Q515" s="849"/>
      <c r="R515" s="837"/>
      <c r="S515" s="850"/>
    </row>
    <row r="516" spans="1:19" ht="14.4" customHeight="1" x14ac:dyDescent="0.3">
      <c r="A516" s="831" t="s">
        <v>3031</v>
      </c>
      <c r="B516" s="832" t="s">
        <v>3032</v>
      </c>
      <c r="C516" s="832" t="s">
        <v>602</v>
      </c>
      <c r="D516" s="832" t="s">
        <v>1284</v>
      </c>
      <c r="E516" s="832" t="s">
        <v>3079</v>
      </c>
      <c r="F516" s="832" t="s">
        <v>3215</v>
      </c>
      <c r="G516" s="832" t="s">
        <v>3216</v>
      </c>
      <c r="H516" s="849"/>
      <c r="I516" s="849"/>
      <c r="J516" s="832"/>
      <c r="K516" s="832"/>
      <c r="L516" s="849">
        <v>21</v>
      </c>
      <c r="M516" s="849">
        <v>3024</v>
      </c>
      <c r="N516" s="832">
        <v>1</v>
      </c>
      <c r="O516" s="832">
        <v>144</v>
      </c>
      <c r="P516" s="849">
        <v>51</v>
      </c>
      <c r="Q516" s="849">
        <v>7446</v>
      </c>
      <c r="R516" s="837">
        <v>2.4623015873015874</v>
      </c>
      <c r="S516" s="850">
        <v>146</v>
      </c>
    </row>
    <row r="517" spans="1:19" ht="14.4" customHeight="1" x14ac:dyDescent="0.3">
      <c r="A517" s="831" t="s">
        <v>3031</v>
      </c>
      <c r="B517" s="832" t="s">
        <v>3032</v>
      </c>
      <c r="C517" s="832" t="s">
        <v>602</v>
      </c>
      <c r="D517" s="832" t="s">
        <v>1284</v>
      </c>
      <c r="E517" s="832" t="s">
        <v>3079</v>
      </c>
      <c r="F517" s="832" t="s">
        <v>3217</v>
      </c>
      <c r="G517" s="832" t="s">
        <v>3218</v>
      </c>
      <c r="H517" s="849">
        <v>1</v>
      </c>
      <c r="I517" s="849">
        <v>156</v>
      </c>
      <c r="J517" s="832">
        <v>0.99363057324840764</v>
      </c>
      <c r="K517" s="832">
        <v>156</v>
      </c>
      <c r="L517" s="849">
        <v>1</v>
      </c>
      <c r="M517" s="849">
        <v>157</v>
      </c>
      <c r="N517" s="832">
        <v>1</v>
      </c>
      <c r="O517" s="832">
        <v>157</v>
      </c>
      <c r="P517" s="849">
        <v>7</v>
      </c>
      <c r="Q517" s="849">
        <v>1106</v>
      </c>
      <c r="R517" s="837">
        <v>7.0445859872611463</v>
      </c>
      <c r="S517" s="850">
        <v>158</v>
      </c>
    </row>
    <row r="518" spans="1:19" ht="14.4" customHeight="1" x14ac:dyDescent="0.3">
      <c r="A518" s="831" t="s">
        <v>3031</v>
      </c>
      <c r="B518" s="832" t="s">
        <v>3032</v>
      </c>
      <c r="C518" s="832" t="s">
        <v>602</v>
      </c>
      <c r="D518" s="832" t="s">
        <v>1284</v>
      </c>
      <c r="E518" s="832" t="s">
        <v>3079</v>
      </c>
      <c r="F518" s="832" t="s">
        <v>3219</v>
      </c>
      <c r="G518" s="832" t="s">
        <v>3220</v>
      </c>
      <c r="H518" s="849">
        <v>13</v>
      </c>
      <c r="I518" s="849">
        <v>3367</v>
      </c>
      <c r="J518" s="832">
        <v>0.68157894736842106</v>
      </c>
      <c r="K518" s="832">
        <v>259</v>
      </c>
      <c r="L518" s="849">
        <v>19</v>
      </c>
      <c r="M518" s="849">
        <v>4940</v>
      </c>
      <c r="N518" s="832">
        <v>1</v>
      </c>
      <c r="O518" s="832">
        <v>260</v>
      </c>
      <c r="P518" s="849">
        <v>26</v>
      </c>
      <c r="Q518" s="849">
        <v>6786</v>
      </c>
      <c r="R518" s="837">
        <v>1.3736842105263158</v>
      </c>
      <c r="S518" s="850">
        <v>261</v>
      </c>
    </row>
    <row r="519" spans="1:19" ht="14.4" customHeight="1" x14ac:dyDescent="0.3">
      <c r="A519" s="831" t="s">
        <v>3031</v>
      </c>
      <c r="B519" s="832" t="s">
        <v>3032</v>
      </c>
      <c r="C519" s="832" t="s">
        <v>602</v>
      </c>
      <c r="D519" s="832" t="s">
        <v>1284</v>
      </c>
      <c r="E519" s="832" t="s">
        <v>3079</v>
      </c>
      <c r="F519" s="832" t="s">
        <v>3221</v>
      </c>
      <c r="G519" s="832" t="s">
        <v>3222</v>
      </c>
      <c r="H519" s="849">
        <v>4</v>
      </c>
      <c r="I519" s="849">
        <v>1248</v>
      </c>
      <c r="J519" s="832">
        <v>1.329073482428115</v>
      </c>
      <c r="K519" s="832">
        <v>312</v>
      </c>
      <c r="L519" s="849">
        <v>3</v>
      </c>
      <c r="M519" s="849">
        <v>939</v>
      </c>
      <c r="N519" s="832">
        <v>1</v>
      </c>
      <c r="O519" s="832">
        <v>313</v>
      </c>
      <c r="P519" s="849">
        <v>3</v>
      </c>
      <c r="Q519" s="849">
        <v>942</v>
      </c>
      <c r="R519" s="837">
        <v>1.0031948881789137</v>
      </c>
      <c r="S519" s="850">
        <v>314</v>
      </c>
    </row>
    <row r="520" spans="1:19" ht="14.4" customHeight="1" x14ac:dyDescent="0.3">
      <c r="A520" s="831" t="s">
        <v>3031</v>
      </c>
      <c r="B520" s="832" t="s">
        <v>3032</v>
      </c>
      <c r="C520" s="832" t="s">
        <v>602</v>
      </c>
      <c r="D520" s="832" t="s">
        <v>1284</v>
      </c>
      <c r="E520" s="832" t="s">
        <v>3079</v>
      </c>
      <c r="F520" s="832" t="s">
        <v>3225</v>
      </c>
      <c r="G520" s="832" t="s">
        <v>3226</v>
      </c>
      <c r="H520" s="849">
        <v>1</v>
      </c>
      <c r="I520" s="849">
        <v>99</v>
      </c>
      <c r="J520" s="832">
        <v>0.99</v>
      </c>
      <c r="K520" s="832">
        <v>99</v>
      </c>
      <c r="L520" s="849">
        <v>1</v>
      </c>
      <c r="M520" s="849">
        <v>100</v>
      </c>
      <c r="N520" s="832">
        <v>1</v>
      </c>
      <c r="O520" s="832">
        <v>100</v>
      </c>
      <c r="P520" s="849">
        <v>3</v>
      </c>
      <c r="Q520" s="849">
        <v>300</v>
      </c>
      <c r="R520" s="837">
        <v>3</v>
      </c>
      <c r="S520" s="850">
        <v>100</v>
      </c>
    </row>
    <row r="521" spans="1:19" ht="14.4" customHeight="1" x14ac:dyDescent="0.3">
      <c r="A521" s="831" t="s">
        <v>3031</v>
      </c>
      <c r="B521" s="832" t="s">
        <v>3032</v>
      </c>
      <c r="C521" s="832" t="s">
        <v>602</v>
      </c>
      <c r="D521" s="832" t="s">
        <v>1284</v>
      </c>
      <c r="E521" s="832" t="s">
        <v>3079</v>
      </c>
      <c r="F521" s="832" t="s">
        <v>3227</v>
      </c>
      <c r="G521" s="832" t="s">
        <v>3228</v>
      </c>
      <c r="H521" s="849">
        <v>22</v>
      </c>
      <c r="I521" s="849">
        <v>8690</v>
      </c>
      <c r="J521" s="832">
        <v>0.51033591731266148</v>
      </c>
      <c r="K521" s="832">
        <v>395</v>
      </c>
      <c r="L521" s="849">
        <v>43</v>
      </c>
      <c r="M521" s="849">
        <v>17028</v>
      </c>
      <c r="N521" s="832">
        <v>1</v>
      </c>
      <c r="O521" s="832">
        <v>396</v>
      </c>
      <c r="P521" s="849">
        <v>31</v>
      </c>
      <c r="Q521" s="849">
        <v>12307</v>
      </c>
      <c r="R521" s="837">
        <v>0.72275076344843792</v>
      </c>
      <c r="S521" s="850">
        <v>397</v>
      </c>
    </row>
    <row r="522" spans="1:19" ht="14.4" customHeight="1" x14ac:dyDescent="0.3">
      <c r="A522" s="831" t="s">
        <v>3031</v>
      </c>
      <c r="B522" s="832" t="s">
        <v>3032</v>
      </c>
      <c r="C522" s="832" t="s">
        <v>602</v>
      </c>
      <c r="D522" s="832" t="s">
        <v>1284</v>
      </c>
      <c r="E522" s="832" t="s">
        <v>3079</v>
      </c>
      <c r="F522" s="832" t="s">
        <v>3233</v>
      </c>
      <c r="G522" s="832" t="s">
        <v>3234</v>
      </c>
      <c r="H522" s="849">
        <v>1</v>
      </c>
      <c r="I522" s="849">
        <v>386</v>
      </c>
      <c r="J522" s="832"/>
      <c r="K522" s="832">
        <v>386</v>
      </c>
      <c r="L522" s="849"/>
      <c r="M522" s="849"/>
      <c r="N522" s="832"/>
      <c r="O522" s="832"/>
      <c r="P522" s="849">
        <v>1</v>
      </c>
      <c r="Q522" s="849">
        <v>392</v>
      </c>
      <c r="R522" s="837"/>
      <c r="S522" s="850">
        <v>392</v>
      </c>
    </row>
    <row r="523" spans="1:19" ht="14.4" customHeight="1" x14ac:dyDescent="0.3">
      <c r="A523" s="831" t="s">
        <v>3031</v>
      </c>
      <c r="B523" s="832" t="s">
        <v>3032</v>
      </c>
      <c r="C523" s="832" t="s">
        <v>602</v>
      </c>
      <c r="D523" s="832" t="s">
        <v>1285</v>
      </c>
      <c r="E523" s="832" t="s">
        <v>3033</v>
      </c>
      <c r="F523" s="832" t="s">
        <v>3037</v>
      </c>
      <c r="G523" s="832" t="s">
        <v>797</v>
      </c>
      <c r="H523" s="849">
        <v>0.2</v>
      </c>
      <c r="I523" s="849">
        <v>10.82</v>
      </c>
      <c r="J523" s="832"/>
      <c r="K523" s="832">
        <v>54.1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3031</v>
      </c>
      <c r="B524" s="832" t="s">
        <v>3032</v>
      </c>
      <c r="C524" s="832" t="s">
        <v>602</v>
      </c>
      <c r="D524" s="832" t="s">
        <v>1285</v>
      </c>
      <c r="E524" s="832" t="s">
        <v>3033</v>
      </c>
      <c r="F524" s="832" t="s">
        <v>3041</v>
      </c>
      <c r="G524" s="832" t="s">
        <v>679</v>
      </c>
      <c r="H524" s="849">
        <v>0.06</v>
      </c>
      <c r="I524" s="849">
        <v>42.44</v>
      </c>
      <c r="J524" s="832">
        <v>0.81772639691714832</v>
      </c>
      <c r="K524" s="832">
        <v>707.33333333333337</v>
      </c>
      <c r="L524" s="849">
        <v>7.0000000000000007E-2</v>
      </c>
      <c r="M524" s="849">
        <v>51.9</v>
      </c>
      <c r="N524" s="832">
        <v>1</v>
      </c>
      <c r="O524" s="832">
        <v>741.42857142857133</v>
      </c>
      <c r="P524" s="849">
        <v>7.0000000000000007E-2</v>
      </c>
      <c r="Q524" s="849">
        <v>51.900000000000006</v>
      </c>
      <c r="R524" s="837">
        <v>1.0000000000000002</v>
      </c>
      <c r="S524" s="850">
        <v>741.42857142857144</v>
      </c>
    </row>
    <row r="525" spans="1:19" ht="14.4" customHeight="1" x14ac:dyDescent="0.3">
      <c r="A525" s="831" t="s">
        <v>3031</v>
      </c>
      <c r="B525" s="832" t="s">
        <v>3032</v>
      </c>
      <c r="C525" s="832" t="s">
        <v>602</v>
      </c>
      <c r="D525" s="832" t="s">
        <v>1285</v>
      </c>
      <c r="E525" s="832" t="s">
        <v>3033</v>
      </c>
      <c r="F525" s="832" t="s">
        <v>3050</v>
      </c>
      <c r="G525" s="832" t="s">
        <v>3051</v>
      </c>
      <c r="H525" s="849">
        <v>0.60000000000000009</v>
      </c>
      <c r="I525" s="849">
        <v>163.02000000000001</v>
      </c>
      <c r="J525" s="832">
        <v>1.2</v>
      </c>
      <c r="K525" s="832">
        <v>271.7</v>
      </c>
      <c r="L525" s="849">
        <v>0.5</v>
      </c>
      <c r="M525" s="849">
        <v>135.85000000000002</v>
      </c>
      <c r="N525" s="832">
        <v>1</v>
      </c>
      <c r="O525" s="832">
        <v>271.70000000000005</v>
      </c>
      <c r="P525" s="849">
        <v>0.60000000000000009</v>
      </c>
      <c r="Q525" s="849">
        <v>108.97</v>
      </c>
      <c r="R525" s="837">
        <v>0.80213470739786519</v>
      </c>
      <c r="S525" s="850">
        <v>181.61666666666665</v>
      </c>
    </row>
    <row r="526" spans="1:19" ht="14.4" customHeight="1" x14ac:dyDescent="0.3">
      <c r="A526" s="831" t="s">
        <v>3031</v>
      </c>
      <c r="B526" s="832" t="s">
        <v>3032</v>
      </c>
      <c r="C526" s="832" t="s">
        <v>602</v>
      </c>
      <c r="D526" s="832" t="s">
        <v>1285</v>
      </c>
      <c r="E526" s="832" t="s">
        <v>3033</v>
      </c>
      <c r="F526" s="832" t="s">
        <v>3055</v>
      </c>
      <c r="G526" s="832" t="s">
        <v>679</v>
      </c>
      <c r="H526" s="849">
        <v>1.3</v>
      </c>
      <c r="I526" s="849">
        <v>91.93</v>
      </c>
      <c r="J526" s="832">
        <v>10.802585193889543</v>
      </c>
      <c r="K526" s="832">
        <v>70.715384615384622</v>
      </c>
      <c r="L526" s="849">
        <v>0.1</v>
      </c>
      <c r="M526" s="849">
        <v>8.51</v>
      </c>
      <c r="N526" s="832">
        <v>1</v>
      </c>
      <c r="O526" s="832">
        <v>85.1</v>
      </c>
      <c r="P526" s="849">
        <v>1.2999999999999998</v>
      </c>
      <c r="Q526" s="849">
        <v>78.34</v>
      </c>
      <c r="R526" s="837">
        <v>9.2056404230317277</v>
      </c>
      <c r="S526" s="850">
        <v>60.261538461538471</v>
      </c>
    </row>
    <row r="527" spans="1:19" ht="14.4" customHeight="1" x14ac:dyDescent="0.3">
      <c r="A527" s="831" t="s">
        <v>3031</v>
      </c>
      <c r="B527" s="832" t="s">
        <v>3032</v>
      </c>
      <c r="C527" s="832" t="s">
        <v>602</v>
      </c>
      <c r="D527" s="832" t="s">
        <v>1285</v>
      </c>
      <c r="E527" s="832" t="s">
        <v>3033</v>
      </c>
      <c r="F527" s="832" t="s">
        <v>3070</v>
      </c>
      <c r="G527" s="832" t="s">
        <v>3071</v>
      </c>
      <c r="H527" s="849">
        <v>1</v>
      </c>
      <c r="I527" s="849">
        <v>14.32</v>
      </c>
      <c r="J527" s="832"/>
      <c r="K527" s="832">
        <v>14.32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3031</v>
      </c>
      <c r="B528" s="832" t="s">
        <v>3032</v>
      </c>
      <c r="C528" s="832" t="s">
        <v>602</v>
      </c>
      <c r="D528" s="832" t="s">
        <v>1285</v>
      </c>
      <c r="E528" s="832" t="s">
        <v>3079</v>
      </c>
      <c r="F528" s="832" t="s">
        <v>3082</v>
      </c>
      <c r="G528" s="832" t="s">
        <v>3083</v>
      </c>
      <c r="H528" s="849"/>
      <c r="I528" s="849"/>
      <c r="J528" s="832"/>
      <c r="K528" s="832"/>
      <c r="L528" s="849">
        <v>1</v>
      </c>
      <c r="M528" s="849">
        <v>300</v>
      </c>
      <c r="N528" s="832">
        <v>1</v>
      </c>
      <c r="O528" s="832">
        <v>300</v>
      </c>
      <c r="P528" s="849">
        <v>12</v>
      </c>
      <c r="Q528" s="849">
        <v>3624</v>
      </c>
      <c r="R528" s="837">
        <v>12.08</v>
      </c>
      <c r="S528" s="850">
        <v>302</v>
      </c>
    </row>
    <row r="529" spans="1:19" ht="14.4" customHeight="1" x14ac:dyDescent="0.3">
      <c r="A529" s="831" t="s">
        <v>3031</v>
      </c>
      <c r="B529" s="832" t="s">
        <v>3032</v>
      </c>
      <c r="C529" s="832" t="s">
        <v>602</v>
      </c>
      <c r="D529" s="832" t="s">
        <v>1285</v>
      </c>
      <c r="E529" s="832" t="s">
        <v>3079</v>
      </c>
      <c r="F529" s="832" t="s">
        <v>3086</v>
      </c>
      <c r="G529" s="832" t="s">
        <v>3087</v>
      </c>
      <c r="H529" s="849">
        <v>5</v>
      </c>
      <c r="I529" s="849">
        <v>415</v>
      </c>
      <c r="J529" s="832">
        <v>5</v>
      </c>
      <c r="K529" s="832">
        <v>83</v>
      </c>
      <c r="L529" s="849">
        <v>1</v>
      </c>
      <c r="M529" s="849">
        <v>83</v>
      </c>
      <c r="N529" s="832">
        <v>1</v>
      </c>
      <c r="O529" s="832">
        <v>83</v>
      </c>
      <c r="P529" s="849">
        <v>19</v>
      </c>
      <c r="Q529" s="849">
        <v>1596</v>
      </c>
      <c r="R529" s="837">
        <v>19.228915662650603</v>
      </c>
      <c r="S529" s="850">
        <v>84</v>
      </c>
    </row>
    <row r="530" spans="1:19" ht="14.4" customHeight="1" x14ac:dyDescent="0.3">
      <c r="A530" s="831" t="s">
        <v>3031</v>
      </c>
      <c r="B530" s="832" t="s">
        <v>3032</v>
      </c>
      <c r="C530" s="832" t="s">
        <v>602</v>
      </c>
      <c r="D530" s="832" t="s">
        <v>1285</v>
      </c>
      <c r="E530" s="832" t="s">
        <v>3079</v>
      </c>
      <c r="F530" s="832" t="s">
        <v>3088</v>
      </c>
      <c r="G530" s="832" t="s">
        <v>3089</v>
      </c>
      <c r="H530" s="849"/>
      <c r="I530" s="849"/>
      <c r="J530" s="832"/>
      <c r="K530" s="832"/>
      <c r="L530" s="849">
        <v>1</v>
      </c>
      <c r="M530" s="849">
        <v>106</v>
      </c>
      <c r="N530" s="832">
        <v>1</v>
      </c>
      <c r="O530" s="832">
        <v>106</v>
      </c>
      <c r="P530" s="849"/>
      <c r="Q530" s="849"/>
      <c r="R530" s="837"/>
      <c r="S530" s="850"/>
    </row>
    <row r="531" spans="1:19" ht="14.4" customHeight="1" x14ac:dyDescent="0.3">
      <c r="A531" s="831" t="s">
        <v>3031</v>
      </c>
      <c r="B531" s="832" t="s">
        <v>3032</v>
      </c>
      <c r="C531" s="832" t="s">
        <v>602</v>
      </c>
      <c r="D531" s="832" t="s">
        <v>1285</v>
      </c>
      <c r="E531" s="832" t="s">
        <v>3079</v>
      </c>
      <c r="F531" s="832" t="s">
        <v>3090</v>
      </c>
      <c r="G531" s="832" t="s">
        <v>3091</v>
      </c>
      <c r="H531" s="849">
        <v>9</v>
      </c>
      <c r="I531" s="849">
        <v>333</v>
      </c>
      <c r="J531" s="832"/>
      <c r="K531" s="832">
        <v>37</v>
      </c>
      <c r="L531" s="849"/>
      <c r="M531" s="849"/>
      <c r="N531" s="832"/>
      <c r="O531" s="832"/>
      <c r="P531" s="849">
        <v>14</v>
      </c>
      <c r="Q531" s="849">
        <v>532</v>
      </c>
      <c r="R531" s="837"/>
      <c r="S531" s="850">
        <v>38</v>
      </c>
    </row>
    <row r="532" spans="1:19" ht="14.4" customHeight="1" x14ac:dyDescent="0.3">
      <c r="A532" s="831" t="s">
        <v>3031</v>
      </c>
      <c r="B532" s="832" t="s">
        <v>3032</v>
      </c>
      <c r="C532" s="832" t="s">
        <v>602</v>
      </c>
      <c r="D532" s="832" t="s">
        <v>1285</v>
      </c>
      <c r="E532" s="832" t="s">
        <v>3079</v>
      </c>
      <c r="F532" s="832" t="s">
        <v>3092</v>
      </c>
      <c r="G532" s="832" t="s">
        <v>3093</v>
      </c>
      <c r="H532" s="849"/>
      <c r="I532" s="849"/>
      <c r="J532" s="832"/>
      <c r="K532" s="832"/>
      <c r="L532" s="849"/>
      <c r="M532" s="849"/>
      <c r="N532" s="832"/>
      <c r="O532" s="832"/>
      <c r="P532" s="849">
        <v>4</v>
      </c>
      <c r="Q532" s="849">
        <v>20</v>
      </c>
      <c r="R532" s="837"/>
      <c r="S532" s="850">
        <v>5</v>
      </c>
    </row>
    <row r="533" spans="1:19" ht="14.4" customHeight="1" x14ac:dyDescent="0.3">
      <c r="A533" s="831" t="s">
        <v>3031</v>
      </c>
      <c r="B533" s="832" t="s">
        <v>3032</v>
      </c>
      <c r="C533" s="832" t="s">
        <v>602</v>
      </c>
      <c r="D533" s="832" t="s">
        <v>1285</v>
      </c>
      <c r="E533" s="832" t="s">
        <v>3079</v>
      </c>
      <c r="F533" s="832" t="s">
        <v>3094</v>
      </c>
      <c r="G533" s="832" t="s">
        <v>3095</v>
      </c>
      <c r="H533" s="849">
        <v>1</v>
      </c>
      <c r="I533" s="849">
        <v>5</v>
      </c>
      <c r="J533" s="832">
        <v>0.5</v>
      </c>
      <c r="K533" s="832">
        <v>5</v>
      </c>
      <c r="L533" s="849">
        <v>2</v>
      </c>
      <c r="M533" s="849">
        <v>10</v>
      </c>
      <c r="N533" s="832">
        <v>1</v>
      </c>
      <c r="O533" s="832">
        <v>5</v>
      </c>
      <c r="P533" s="849">
        <v>3</v>
      </c>
      <c r="Q533" s="849">
        <v>15</v>
      </c>
      <c r="R533" s="837">
        <v>1.5</v>
      </c>
      <c r="S533" s="850">
        <v>5</v>
      </c>
    </row>
    <row r="534" spans="1:19" ht="14.4" customHeight="1" x14ac:dyDescent="0.3">
      <c r="A534" s="831" t="s">
        <v>3031</v>
      </c>
      <c r="B534" s="832" t="s">
        <v>3032</v>
      </c>
      <c r="C534" s="832" t="s">
        <v>602</v>
      </c>
      <c r="D534" s="832" t="s">
        <v>1285</v>
      </c>
      <c r="E534" s="832" t="s">
        <v>3079</v>
      </c>
      <c r="F534" s="832" t="s">
        <v>3096</v>
      </c>
      <c r="G534" s="832" t="s">
        <v>3097</v>
      </c>
      <c r="H534" s="849">
        <v>19</v>
      </c>
      <c r="I534" s="849">
        <v>1634</v>
      </c>
      <c r="J534" s="832">
        <v>4.695402298850575</v>
      </c>
      <c r="K534" s="832">
        <v>86</v>
      </c>
      <c r="L534" s="849">
        <v>4</v>
      </c>
      <c r="M534" s="849">
        <v>348</v>
      </c>
      <c r="N534" s="832">
        <v>1</v>
      </c>
      <c r="O534" s="832">
        <v>87</v>
      </c>
      <c r="P534" s="849">
        <v>15</v>
      </c>
      <c r="Q534" s="849">
        <v>1305</v>
      </c>
      <c r="R534" s="837">
        <v>3.75</v>
      </c>
      <c r="S534" s="850">
        <v>87</v>
      </c>
    </row>
    <row r="535" spans="1:19" ht="14.4" customHeight="1" x14ac:dyDescent="0.3">
      <c r="A535" s="831" t="s">
        <v>3031</v>
      </c>
      <c r="B535" s="832" t="s">
        <v>3032</v>
      </c>
      <c r="C535" s="832" t="s">
        <v>602</v>
      </c>
      <c r="D535" s="832" t="s">
        <v>1285</v>
      </c>
      <c r="E535" s="832" t="s">
        <v>3079</v>
      </c>
      <c r="F535" s="832" t="s">
        <v>3099</v>
      </c>
      <c r="G535" s="832" t="s">
        <v>3100</v>
      </c>
      <c r="H535" s="849">
        <v>4</v>
      </c>
      <c r="I535" s="849">
        <v>2716</v>
      </c>
      <c r="J535" s="832">
        <v>1.3313725490196078</v>
      </c>
      <c r="K535" s="832">
        <v>679</v>
      </c>
      <c r="L535" s="849">
        <v>3</v>
      </c>
      <c r="M535" s="849">
        <v>2040</v>
      </c>
      <c r="N535" s="832">
        <v>1</v>
      </c>
      <c r="O535" s="832">
        <v>680</v>
      </c>
      <c r="P535" s="849">
        <v>2</v>
      </c>
      <c r="Q535" s="849">
        <v>1370</v>
      </c>
      <c r="R535" s="837">
        <v>0.67156862745098034</v>
      </c>
      <c r="S535" s="850">
        <v>685</v>
      </c>
    </row>
    <row r="536" spans="1:19" ht="14.4" customHeight="1" x14ac:dyDescent="0.3">
      <c r="A536" s="831" t="s">
        <v>3031</v>
      </c>
      <c r="B536" s="832" t="s">
        <v>3032</v>
      </c>
      <c r="C536" s="832" t="s">
        <v>602</v>
      </c>
      <c r="D536" s="832" t="s">
        <v>1285</v>
      </c>
      <c r="E536" s="832" t="s">
        <v>3079</v>
      </c>
      <c r="F536" s="832" t="s">
        <v>3103</v>
      </c>
      <c r="G536" s="832" t="s">
        <v>3104</v>
      </c>
      <c r="H536" s="849">
        <v>445</v>
      </c>
      <c r="I536" s="849">
        <v>111695</v>
      </c>
      <c r="J536" s="832">
        <v>1.5283935413245757</v>
      </c>
      <c r="K536" s="832">
        <v>251</v>
      </c>
      <c r="L536" s="849">
        <v>290</v>
      </c>
      <c r="M536" s="849">
        <v>73080</v>
      </c>
      <c r="N536" s="832">
        <v>1</v>
      </c>
      <c r="O536" s="832">
        <v>252</v>
      </c>
      <c r="P536" s="849">
        <v>725</v>
      </c>
      <c r="Q536" s="849">
        <v>184150</v>
      </c>
      <c r="R536" s="837">
        <v>2.5198412698412698</v>
      </c>
      <c r="S536" s="850">
        <v>254</v>
      </c>
    </row>
    <row r="537" spans="1:19" ht="14.4" customHeight="1" x14ac:dyDescent="0.3">
      <c r="A537" s="831" t="s">
        <v>3031</v>
      </c>
      <c r="B537" s="832" t="s">
        <v>3032</v>
      </c>
      <c r="C537" s="832" t="s">
        <v>602</v>
      </c>
      <c r="D537" s="832" t="s">
        <v>1285</v>
      </c>
      <c r="E537" s="832" t="s">
        <v>3079</v>
      </c>
      <c r="F537" s="832" t="s">
        <v>3105</v>
      </c>
      <c r="G537" s="832" t="s">
        <v>3106</v>
      </c>
      <c r="H537" s="849">
        <v>59</v>
      </c>
      <c r="I537" s="849">
        <v>7434</v>
      </c>
      <c r="J537" s="832">
        <v>1.7738010021474588</v>
      </c>
      <c r="K537" s="832">
        <v>126</v>
      </c>
      <c r="L537" s="849">
        <v>33</v>
      </c>
      <c r="M537" s="849">
        <v>4191</v>
      </c>
      <c r="N537" s="832">
        <v>1</v>
      </c>
      <c r="O537" s="832">
        <v>127</v>
      </c>
      <c r="P537" s="849">
        <v>117</v>
      </c>
      <c r="Q537" s="849">
        <v>14742</v>
      </c>
      <c r="R537" s="837">
        <v>3.5175375805297064</v>
      </c>
      <c r="S537" s="850">
        <v>126</v>
      </c>
    </row>
    <row r="538" spans="1:19" ht="14.4" customHeight="1" x14ac:dyDescent="0.3">
      <c r="A538" s="831" t="s">
        <v>3031</v>
      </c>
      <c r="B538" s="832" t="s">
        <v>3032</v>
      </c>
      <c r="C538" s="832" t="s">
        <v>602</v>
      </c>
      <c r="D538" s="832" t="s">
        <v>1285</v>
      </c>
      <c r="E538" s="832" t="s">
        <v>3079</v>
      </c>
      <c r="F538" s="832" t="s">
        <v>3107</v>
      </c>
      <c r="G538" s="832" t="s">
        <v>3108</v>
      </c>
      <c r="H538" s="849">
        <v>26</v>
      </c>
      <c r="I538" s="849">
        <v>2366</v>
      </c>
      <c r="J538" s="832"/>
      <c r="K538" s="832">
        <v>91</v>
      </c>
      <c r="L538" s="849"/>
      <c r="M538" s="849"/>
      <c r="N538" s="832"/>
      <c r="O538" s="832"/>
      <c r="P538" s="849">
        <v>2</v>
      </c>
      <c r="Q538" s="849">
        <v>186</v>
      </c>
      <c r="R538" s="837"/>
      <c r="S538" s="850">
        <v>93</v>
      </c>
    </row>
    <row r="539" spans="1:19" ht="14.4" customHeight="1" x14ac:dyDescent="0.3">
      <c r="A539" s="831" t="s">
        <v>3031</v>
      </c>
      <c r="B539" s="832" t="s">
        <v>3032</v>
      </c>
      <c r="C539" s="832" t="s">
        <v>602</v>
      </c>
      <c r="D539" s="832" t="s">
        <v>1285</v>
      </c>
      <c r="E539" s="832" t="s">
        <v>3079</v>
      </c>
      <c r="F539" s="832" t="s">
        <v>3115</v>
      </c>
      <c r="G539" s="832" t="s">
        <v>3116</v>
      </c>
      <c r="H539" s="849">
        <v>511</v>
      </c>
      <c r="I539" s="849">
        <v>30149</v>
      </c>
      <c r="J539" s="832">
        <v>1.5556759545923633</v>
      </c>
      <c r="K539" s="832">
        <v>59</v>
      </c>
      <c r="L539" s="849">
        <v>323</v>
      </c>
      <c r="M539" s="849">
        <v>19380</v>
      </c>
      <c r="N539" s="832">
        <v>1</v>
      </c>
      <c r="O539" s="832">
        <v>60</v>
      </c>
      <c r="P539" s="849">
        <v>816</v>
      </c>
      <c r="Q539" s="849">
        <v>48960</v>
      </c>
      <c r="R539" s="837">
        <v>2.5263157894736841</v>
      </c>
      <c r="S539" s="850">
        <v>60</v>
      </c>
    </row>
    <row r="540" spans="1:19" ht="14.4" customHeight="1" x14ac:dyDescent="0.3">
      <c r="A540" s="831" t="s">
        <v>3031</v>
      </c>
      <c r="B540" s="832" t="s">
        <v>3032</v>
      </c>
      <c r="C540" s="832" t="s">
        <v>602</v>
      </c>
      <c r="D540" s="832" t="s">
        <v>1285</v>
      </c>
      <c r="E540" s="832" t="s">
        <v>3079</v>
      </c>
      <c r="F540" s="832" t="s">
        <v>3123</v>
      </c>
      <c r="G540" s="832" t="s">
        <v>3124</v>
      </c>
      <c r="H540" s="849">
        <v>224</v>
      </c>
      <c r="I540" s="849">
        <v>86240</v>
      </c>
      <c r="J540" s="832">
        <v>1.5302718432819931</v>
      </c>
      <c r="K540" s="832">
        <v>385</v>
      </c>
      <c r="L540" s="849">
        <v>146</v>
      </c>
      <c r="M540" s="849">
        <v>56356</v>
      </c>
      <c r="N540" s="832">
        <v>1</v>
      </c>
      <c r="O540" s="832">
        <v>386</v>
      </c>
      <c r="P540" s="849">
        <v>436</v>
      </c>
      <c r="Q540" s="849">
        <v>168732</v>
      </c>
      <c r="R540" s="837">
        <v>2.9940379019092909</v>
      </c>
      <c r="S540" s="850">
        <v>387</v>
      </c>
    </row>
    <row r="541" spans="1:19" ht="14.4" customHeight="1" x14ac:dyDescent="0.3">
      <c r="A541" s="831" t="s">
        <v>3031</v>
      </c>
      <c r="B541" s="832" t="s">
        <v>3032</v>
      </c>
      <c r="C541" s="832" t="s">
        <v>602</v>
      </c>
      <c r="D541" s="832" t="s">
        <v>1285</v>
      </c>
      <c r="E541" s="832" t="s">
        <v>3079</v>
      </c>
      <c r="F541" s="832" t="s">
        <v>3125</v>
      </c>
      <c r="G541" s="832" t="s">
        <v>3126</v>
      </c>
      <c r="H541" s="849">
        <v>188</v>
      </c>
      <c r="I541" s="849">
        <v>73320</v>
      </c>
      <c r="J541" s="832">
        <v>2.1069570964682893</v>
      </c>
      <c r="K541" s="832">
        <v>390</v>
      </c>
      <c r="L541" s="849">
        <v>89</v>
      </c>
      <c r="M541" s="849">
        <v>34799</v>
      </c>
      <c r="N541" s="832">
        <v>1</v>
      </c>
      <c r="O541" s="832">
        <v>391</v>
      </c>
      <c r="P541" s="849">
        <v>305</v>
      </c>
      <c r="Q541" s="849">
        <v>119560</v>
      </c>
      <c r="R541" s="837">
        <v>3.4357309118078105</v>
      </c>
      <c r="S541" s="850">
        <v>392</v>
      </c>
    </row>
    <row r="542" spans="1:19" ht="14.4" customHeight="1" x14ac:dyDescent="0.3">
      <c r="A542" s="831" t="s">
        <v>3031</v>
      </c>
      <c r="B542" s="832" t="s">
        <v>3032</v>
      </c>
      <c r="C542" s="832" t="s">
        <v>602</v>
      </c>
      <c r="D542" s="832" t="s">
        <v>1285</v>
      </c>
      <c r="E542" s="832" t="s">
        <v>3079</v>
      </c>
      <c r="F542" s="832" t="s">
        <v>3127</v>
      </c>
      <c r="G542" s="832" t="s">
        <v>3128</v>
      </c>
      <c r="H542" s="849">
        <v>1</v>
      </c>
      <c r="I542" s="849">
        <v>63</v>
      </c>
      <c r="J542" s="832">
        <v>7.1428571428571425E-2</v>
      </c>
      <c r="K542" s="832">
        <v>63</v>
      </c>
      <c r="L542" s="849">
        <v>14</v>
      </c>
      <c r="M542" s="849">
        <v>882</v>
      </c>
      <c r="N542" s="832">
        <v>1</v>
      </c>
      <c r="O542" s="832">
        <v>63</v>
      </c>
      <c r="P542" s="849">
        <v>13</v>
      </c>
      <c r="Q542" s="849">
        <v>832</v>
      </c>
      <c r="R542" s="837">
        <v>0.94331065759637189</v>
      </c>
      <c r="S542" s="850">
        <v>64</v>
      </c>
    </row>
    <row r="543" spans="1:19" ht="14.4" customHeight="1" x14ac:dyDescent="0.3">
      <c r="A543" s="831" t="s">
        <v>3031</v>
      </c>
      <c r="B543" s="832" t="s">
        <v>3032</v>
      </c>
      <c r="C543" s="832" t="s">
        <v>602</v>
      </c>
      <c r="D543" s="832" t="s">
        <v>1285</v>
      </c>
      <c r="E543" s="832" t="s">
        <v>3079</v>
      </c>
      <c r="F543" s="832" t="s">
        <v>3129</v>
      </c>
      <c r="G543" s="832" t="s">
        <v>3130</v>
      </c>
      <c r="H543" s="849">
        <v>1</v>
      </c>
      <c r="I543" s="849">
        <v>247</v>
      </c>
      <c r="J543" s="832"/>
      <c r="K543" s="832">
        <v>247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3031</v>
      </c>
      <c r="B544" s="832" t="s">
        <v>3032</v>
      </c>
      <c r="C544" s="832" t="s">
        <v>602</v>
      </c>
      <c r="D544" s="832" t="s">
        <v>1285</v>
      </c>
      <c r="E544" s="832" t="s">
        <v>3079</v>
      </c>
      <c r="F544" s="832" t="s">
        <v>3131</v>
      </c>
      <c r="G544" s="832" t="s">
        <v>3132</v>
      </c>
      <c r="H544" s="849">
        <v>12</v>
      </c>
      <c r="I544" s="849">
        <v>1836</v>
      </c>
      <c r="J544" s="832">
        <v>1.4902597402597402</v>
      </c>
      <c r="K544" s="832">
        <v>153</v>
      </c>
      <c r="L544" s="849">
        <v>8</v>
      </c>
      <c r="M544" s="849">
        <v>1232</v>
      </c>
      <c r="N544" s="832">
        <v>1</v>
      </c>
      <c r="O544" s="832">
        <v>154</v>
      </c>
      <c r="P544" s="849">
        <v>12</v>
      </c>
      <c r="Q544" s="849">
        <v>1848</v>
      </c>
      <c r="R544" s="837">
        <v>1.5</v>
      </c>
      <c r="S544" s="850">
        <v>154</v>
      </c>
    </row>
    <row r="545" spans="1:19" ht="14.4" customHeight="1" x14ac:dyDescent="0.3">
      <c r="A545" s="831" t="s">
        <v>3031</v>
      </c>
      <c r="B545" s="832" t="s">
        <v>3032</v>
      </c>
      <c r="C545" s="832" t="s">
        <v>602</v>
      </c>
      <c r="D545" s="832" t="s">
        <v>1285</v>
      </c>
      <c r="E545" s="832" t="s">
        <v>3079</v>
      </c>
      <c r="F545" s="832" t="s">
        <v>3133</v>
      </c>
      <c r="G545" s="832" t="s">
        <v>3134</v>
      </c>
      <c r="H545" s="849">
        <v>1</v>
      </c>
      <c r="I545" s="849">
        <v>84</v>
      </c>
      <c r="J545" s="832"/>
      <c r="K545" s="832">
        <v>84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3031</v>
      </c>
      <c r="B546" s="832" t="s">
        <v>3032</v>
      </c>
      <c r="C546" s="832" t="s">
        <v>602</v>
      </c>
      <c r="D546" s="832" t="s">
        <v>1285</v>
      </c>
      <c r="E546" s="832" t="s">
        <v>3079</v>
      </c>
      <c r="F546" s="832" t="s">
        <v>3135</v>
      </c>
      <c r="G546" s="832" t="s">
        <v>3136</v>
      </c>
      <c r="H546" s="849">
        <v>1</v>
      </c>
      <c r="I546" s="849">
        <v>138</v>
      </c>
      <c r="J546" s="832">
        <v>0.19856115107913669</v>
      </c>
      <c r="K546" s="832">
        <v>138</v>
      </c>
      <c r="L546" s="849">
        <v>5</v>
      </c>
      <c r="M546" s="849">
        <v>695</v>
      </c>
      <c r="N546" s="832">
        <v>1</v>
      </c>
      <c r="O546" s="832">
        <v>139</v>
      </c>
      <c r="P546" s="849">
        <v>4</v>
      </c>
      <c r="Q546" s="849">
        <v>556</v>
      </c>
      <c r="R546" s="837">
        <v>0.8</v>
      </c>
      <c r="S546" s="850">
        <v>139</v>
      </c>
    </row>
    <row r="547" spans="1:19" ht="14.4" customHeight="1" x14ac:dyDescent="0.3">
      <c r="A547" s="831" t="s">
        <v>3031</v>
      </c>
      <c r="B547" s="832" t="s">
        <v>3032</v>
      </c>
      <c r="C547" s="832" t="s">
        <v>602</v>
      </c>
      <c r="D547" s="832" t="s">
        <v>1285</v>
      </c>
      <c r="E547" s="832" t="s">
        <v>3079</v>
      </c>
      <c r="F547" s="832" t="s">
        <v>3137</v>
      </c>
      <c r="G547" s="832" t="s">
        <v>3138</v>
      </c>
      <c r="H547" s="849"/>
      <c r="I547" s="849"/>
      <c r="J547" s="832"/>
      <c r="K547" s="832"/>
      <c r="L547" s="849">
        <v>2</v>
      </c>
      <c r="M547" s="849">
        <v>838</v>
      </c>
      <c r="N547" s="832">
        <v>1</v>
      </c>
      <c r="O547" s="832">
        <v>419</v>
      </c>
      <c r="P547" s="849">
        <v>1</v>
      </c>
      <c r="Q547" s="849">
        <v>422</v>
      </c>
      <c r="R547" s="837">
        <v>0.50357995226730312</v>
      </c>
      <c r="S547" s="850">
        <v>422</v>
      </c>
    </row>
    <row r="548" spans="1:19" ht="14.4" customHeight="1" x14ac:dyDescent="0.3">
      <c r="A548" s="831" t="s">
        <v>3031</v>
      </c>
      <c r="B548" s="832" t="s">
        <v>3032</v>
      </c>
      <c r="C548" s="832" t="s">
        <v>602</v>
      </c>
      <c r="D548" s="832" t="s">
        <v>1285</v>
      </c>
      <c r="E548" s="832" t="s">
        <v>3079</v>
      </c>
      <c r="F548" s="832" t="s">
        <v>3139</v>
      </c>
      <c r="G548" s="832" t="s">
        <v>3140</v>
      </c>
      <c r="H548" s="849"/>
      <c r="I548" s="849"/>
      <c r="J548" s="832"/>
      <c r="K548" s="832"/>
      <c r="L548" s="849">
        <v>1</v>
      </c>
      <c r="M548" s="849">
        <v>97</v>
      </c>
      <c r="N548" s="832">
        <v>1</v>
      </c>
      <c r="O548" s="832">
        <v>97</v>
      </c>
      <c r="P548" s="849">
        <v>1</v>
      </c>
      <c r="Q548" s="849">
        <v>97</v>
      </c>
      <c r="R548" s="837">
        <v>1</v>
      </c>
      <c r="S548" s="850">
        <v>97</v>
      </c>
    </row>
    <row r="549" spans="1:19" ht="14.4" customHeight="1" x14ac:dyDescent="0.3">
      <c r="A549" s="831" t="s">
        <v>3031</v>
      </c>
      <c r="B549" s="832" t="s">
        <v>3032</v>
      </c>
      <c r="C549" s="832" t="s">
        <v>602</v>
      </c>
      <c r="D549" s="832" t="s">
        <v>1285</v>
      </c>
      <c r="E549" s="832" t="s">
        <v>3079</v>
      </c>
      <c r="F549" s="832" t="s">
        <v>3147</v>
      </c>
      <c r="G549" s="832" t="s">
        <v>3148</v>
      </c>
      <c r="H549" s="849">
        <v>1</v>
      </c>
      <c r="I549" s="849">
        <v>163</v>
      </c>
      <c r="J549" s="832">
        <v>0.99390243902439024</v>
      </c>
      <c r="K549" s="832">
        <v>163</v>
      </c>
      <c r="L549" s="849">
        <v>1</v>
      </c>
      <c r="M549" s="849">
        <v>164</v>
      </c>
      <c r="N549" s="832">
        <v>1</v>
      </c>
      <c r="O549" s="832">
        <v>164</v>
      </c>
      <c r="P549" s="849"/>
      <c r="Q549" s="849"/>
      <c r="R549" s="837"/>
      <c r="S549" s="850"/>
    </row>
    <row r="550" spans="1:19" ht="14.4" customHeight="1" x14ac:dyDescent="0.3">
      <c r="A550" s="831" t="s">
        <v>3031</v>
      </c>
      <c r="B550" s="832" t="s">
        <v>3032</v>
      </c>
      <c r="C550" s="832" t="s">
        <v>602</v>
      </c>
      <c r="D550" s="832" t="s">
        <v>1285</v>
      </c>
      <c r="E550" s="832" t="s">
        <v>3079</v>
      </c>
      <c r="F550" s="832" t="s">
        <v>3149</v>
      </c>
      <c r="G550" s="832" t="s">
        <v>3150</v>
      </c>
      <c r="H550" s="849"/>
      <c r="I550" s="849"/>
      <c r="J550" s="832"/>
      <c r="K550" s="832"/>
      <c r="L550" s="849">
        <v>3</v>
      </c>
      <c r="M550" s="849">
        <v>921</v>
      </c>
      <c r="N550" s="832">
        <v>1</v>
      </c>
      <c r="O550" s="832">
        <v>307</v>
      </c>
      <c r="P550" s="849">
        <v>2</v>
      </c>
      <c r="Q550" s="849">
        <v>616</v>
      </c>
      <c r="R550" s="837">
        <v>0.66883821932681864</v>
      </c>
      <c r="S550" s="850">
        <v>308</v>
      </c>
    </row>
    <row r="551" spans="1:19" ht="14.4" customHeight="1" x14ac:dyDescent="0.3">
      <c r="A551" s="831" t="s">
        <v>3031</v>
      </c>
      <c r="B551" s="832" t="s">
        <v>3032</v>
      </c>
      <c r="C551" s="832" t="s">
        <v>602</v>
      </c>
      <c r="D551" s="832" t="s">
        <v>1285</v>
      </c>
      <c r="E551" s="832" t="s">
        <v>3079</v>
      </c>
      <c r="F551" s="832" t="s">
        <v>3169</v>
      </c>
      <c r="G551" s="832" t="s">
        <v>3170</v>
      </c>
      <c r="H551" s="849">
        <v>205</v>
      </c>
      <c r="I551" s="849">
        <v>6833.2199999999975</v>
      </c>
      <c r="J551" s="832">
        <v>3.1538181062931239</v>
      </c>
      <c r="K551" s="832">
        <v>33.332780487804868</v>
      </c>
      <c r="L551" s="849">
        <v>65</v>
      </c>
      <c r="M551" s="849">
        <v>2166.65</v>
      </c>
      <c r="N551" s="832">
        <v>1</v>
      </c>
      <c r="O551" s="832">
        <v>33.333076923076923</v>
      </c>
      <c r="P551" s="849">
        <v>368</v>
      </c>
      <c r="Q551" s="849">
        <v>12266.499999999996</v>
      </c>
      <c r="R551" s="837">
        <v>5.6615050885006788</v>
      </c>
      <c r="S551" s="850">
        <v>33.332880434782602</v>
      </c>
    </row>
    <row r="552" spans="1:19" ht="14.4" customHeight="1" x14ac:dyDescent="0.3">
      <c r="A552" s="831" t="s">
        <v>3031</v>
      </c>
      <c r="B552" s="832" t="s">
        <v>3032</v>
      </c>
      <c r="C552" s="832" t="s">
        <v>602</v>
      </c>
      <c r="D552" s="832" t="s">
        <v>1285</v>
      </c>
      <c r="E552" s="832" t="s">
        <v>3079</v>
      </c>
      <c r="F552" s="832" t="s">
        <v>3171</v>
      </c>
      <c r="G552" s="832" t="s">
        <v>3172</v>
      </c>
      <c r="H552" s="849">
        <v>36</v>
      </c>
      <c r="I552" s="849">
        <v>4176</v>
      </c>
      <c r="J552" s="832">
        <v>0.42352941176470588</v>
      </c>
      <c r="K552" s="832">
        <v>116</v>
      </c>
      <c r="L552" s="849">
        <v>85</v>
      </c>
      <c r="M552" s="849">
        <v>9860</v>
      </c>
      <c r="N552" s="832">
        <v>1</v>
      </c>
      <c r="O552" s="832">
        <v>116</v>
      </c>
      <c r="P552" s="849">
        <v>152</v>
      </c>
      <c r="Q552" s="849">
        <v>17632</v>
      </c>
      <c r="R552" s="837">
        <v>1.7882352941176471</v>
      </c>
      <c r="S552" s="850">
        <v>116</v>
      </c>
    </row>
    <row r="553" spans="1:19" ht="14.4" customHeight="1" x14ac:dyDescent="0.3">
      <c r="A553" s="831" t="s">
        <v>3031</v>
      </c>
      <c r="B553" s="832" t="s">
        <v>3032</v>
      </c>
      <c r="C553" s="832" t="s">
        <v>602</v>
      </c>
      <c r="D553" s="832" t="s">
        <v>1285</v>
      </c>
      <c r="E553" s="832" t="s">
        <v>3079</v>
      </c>
      <c r="F553" s="832" t="s">
        <v>3177</v>
      </c>
      <c r="G553" s="832" t="s">
        <v>3178</v>
      </c>
      <c r="H553" s="849"/>
      <c r="I553" s="849"/>
      <c r="J553" s="832"/>
      <c r="K553" s="832"/>
      <c r="L553" s="849">
        <v>3</v>
      </c>
      <c r="M553" s="849">
        <v>258</v>
      </c>
      <c r="N553" s="832">
        <v>1</v>
      </c>
      <c r="O553" s="832">
        <v>86</v>
      </c>
      <c r="P553" s="849">
        <v>3</v>
      </c>
      <c r="Q553" s="849">
        <v>261</v>
      </c>
      <c r="R553" s="837">
        <v>1.0116279069767442</v>
      </c>
      <c r="S553" s="850">
        <v>87</v>
      </c>
    </row>
    <row r="554" spans="1:19" ht="14.4" customHeight="1" x14ac:dyDescent="0.3">
      <c r="A554" s="831" t="s">
        <v>3031</v>
      </c>
      <c r="B554" s="832" t="s">
        <v>3032</v>
      </c>
      <c r="C554" s="832" t="s">
        <v>602</v>
      </c>
      <c r="D554" s="832" t="s">
        <v>1285</v>
      </c>
      <c r="E554" s="832" t="s">
        <v>3079</v>
      </c>
      <c r="F554" s="832" t="s">
        <v>3179</v>
      </c>
      <c r="G554" s="832" t="s">
        <v>3180</v>
      </c>
      <c r="H554" s="849">
        <v>2</v>
      </c>
      <c r="I554" s="849">
        <v>64</v>
      </c>
      <c r="J554" s="832"/>
      <c r="K554" s="832">
        <v>32</v>
      </c>
      <c r="L554" s="849"/>
      <c r="M554" s="849"/>
      <c r="N554" s="832"/>
      <c r="O554" s="832"/>
      <c r="P554" s="849">
        <v>7</v>
      </c>
      <c r="Q554" s="849">
        <v>231</v>
      </c>
      <c r="R554" s="837"/>
      <c r="S554" s="850">
        <v>33</v>
      </c>
    </row>
    <row r="555" spans="1:19" ht="14.4" customHeight="1" x14ac:dyDescent="0.3">
      <c r="A555" s="831" t="s">
        <v>3031</v>
      </c>
      <c r="B555" s="832" t="s">
        <v>3032</v>
      </c>
      <c r="C555" s="832" t="s">
        <v>602</v>
      </c>
      <c r="D555" s="832" t="s">
        <v>1285</v>
      </c>
      <c r="E555" s="832" t="s">
        <v>3079</v>
      </c>
      <c r="F555" s="832" t="s">
        <v>3181</v>
      </c>
      <c r="G555" s="832" t="s">
        <v>3182</v>
      </c>
      <c r="H555" s="849">
        <v>228</v>
      </c>
      <c r="I555" s="849">
        <v>0</v>
      </c>
      <c r="J555" s="832"/>
      <c r="K555" s="832">
        <v>0</v>
      </c>
      <c r="L555" s="849">
        <v>219</v>
      </c>
      <c r="M555" s="849">
        <v>0</v>
      </c>
      <c r="N555" s="832"/>
      <c r="O555" s="832">
        <v>0</v>
      </c>
      <c r="P555" s="849">
        <v>267</v>
      </c>
      <c r="Q555" s="849">
        <v>0</v>
      </c>
      <c r="R555" s="837"/>
      <c r="S555" s="850">
        <v>0</v>
      </c>
    </row>
    <row r="556" spans="1:19" ht="14.4" customHeight="1" x14ac:dyDescent="0.3">
      <c r="A556" s="831" t="s">
        <v>3031</v>
      </c>
      <c r="B556" s="832" t="s">
        <v>3032</v>
      </c>
      <c r="C556" s="832" t="s">
        <v>602</v>
      </c>
      <c r="D556" s="832" t="s">
        <v>1285</v>
      </c>
      <c r="E556" s="832" t="s">
        <v>3079</v>
      </c>
      <c r="F556" s="832" t="s">
        <v>3183</v>
      </c>
      <c r="G556" s="832" t="s">
        <v>3184</v>
      </c>
      <c r="H556" s="849">
        <v>8</v>
      </c>
      <c r="I556" s="849">
        <v>1056</v>
      </c>
      <c r="J556" s="832">
        <v>1.6</v>
      </c>
      <c r="K556" s="832">
        <v>132</v>
      </c>
      <c r="L556" s="849">
        <v>5</v>
      </c>
      <c r="M556" s="849">
        <v>660</v>
      </c>
      <c r="N556" s="832">
        <v>1</v>
      </c>
      <c r="O556" s="832">
        <v>132</v>
      </c>
      <c r="P556" s="849">
        <v>44</v>
      </c>
      <c r="Q556" s="849">
        <v>5940</v>
      </c>
      <c r="R556" s="837">
        <v>9</v>
      </c>
      <c r="S556" s="850">
        <v>135</v>
      </c>
    </row>
    <row r="557" spans="1:19" ht="14.4" customHeight="1" x14ac:dyDescent="0.3">
      <c r="A557" s="831" t="s">
        <v>3031</v>
      </c>
      <c r="B557" s="832" t="s">
        <v>3032</v>
      </c>
      <c r="C557" s="832" t="s">
        <v>602</v>
      </c>
      <c r="D557" s="832" t="s">
        <v>1285</v>
      </c>
      <c r="E557" s="832" t="s">
        <v>3079</v>
      </c>
      <c r="F557" s="832" t="s">
        <v>3189</v>
      </c>
      <c r="G557" s="832" t="s">
        <v>3190</v>
      </c>
      <c r="H557" s="849">
        <v>1</v>
      </c>
      <c r="I557" s="849">
        <v>200</v>
      </c>
      <c r="J557" s="832"/>
      <c r="K557" s="832">
        <v>200</v>
      </c>
      <c r="L557" s="849"/>
      <c r="M557" s="849"/>
      <c r="N557" s="832"/>
      <c r="O557" s="832"/>
      <c r="P557" s="849">
        <v>315</v>
      </c>
      <c r="Q557" s="849">
        <v>63000</v>
      </c>
      <c r="R557" s="837"/>
      <c r="S557" s="850">
        <v>200</v>
      </c>
    </row>
    <row r="558" spans="1:19" ht="14.4" customHeight="1" x14ac:dyDescent="0.3">
      <c r="A558" s="831" t="s">
        <v>3031</v>
      </c>
      <c r="B558" s="832" t="s">
        <v>3032</v>
      </c>
      <c r="C558" s="832" t="s">
        <v>602</v>
      </c>
      <c r="D558" s="832" t="s">
        <v>1285</v>
      </c>
      <c r="E558" s="832" t="s">
        <v>3079</v>
      </c>
      <c r="F558" s="832" t="s">
        <v>3201</v>
      </c>
      <c r="G558" s="832" t="s">
        <v>3202</v>
      </c>
      <c r="H558" s="849">
        <v>1</v>
      </c>
      <c r="I558" s="849">
        <v>56</v>
      </c>
      <c r="J558" s="832"/>
      <c r="K558" s="832">
        <v>56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3031</v>
      </c>
      <c r="B559" s="832" t="s">
        <v>3032</v>
      </c>
      <c r="C559" s="832" t="s">
        <v>602</v>
      </c>
      <c r="D559" s="832" t="s">
        <v>1285</v>
      </c>
      <c r="E559" s="832" t="s">
        <v>3079</v>
      </c>
      <c r="F559" s="832" t="s">
        <v>3203</v>
      </c>
      <c r="G559" s="832" t="s">
        <v>3204</v>
      </c>
      <c r="H559" s="849">
        <v>3</v>
      </c>
      <c r="I559" s="849">
        <v>369</v>
      </c>
      <c r="J559" s="832">
        <v>2.975806451612903</v>
      </c>
      <c r="K559" s="832">
        <v>123</v>
      </c>
      <c r="L559" s="849">
        <v>1</v>
      </c>
      <c r="M559" s="849">
        <v>124</v>
      </c>
      <c r="N559" s="832">
        <v>1</v>
      </c>
      <c r="O559" s="832">
        <v>124</v>
      </c>
      <c r="P559" s="849">
        <v>1</v>
      </c>
      <c r="Q559" s="849">
        <v>125</v>
      </c>
      <c r="R559" s="837">
        <v>1.0080645161290323</v>
      </c>
      <c r="S559" s="850">
        <v>125</v>
      </c>
    </row>
    <row r="560" spans="1:19" ht="14.4" customHeight="1" x14ac:dyDescent="0.3">
      <c r="A560" s="831" t="s">
        <v>3031</v>
      </c>
      <c r="B560" s="832" t="s">
        <v>3032</v>
      </c>
      <c r="C560" s="832" t="s">
        <v>602</v>
      </c>
      <c r="D560" s="832" t="s">
        <v>1285</v>
      </c>
      <c r="E560" s="832" t="s">
        <v>3079</v>
      </c>
      <c r="F560" s="832" t="s">
        <v>3211</v>
      </c>
      <c r="G560" s="832" t="s">
        <v>3212</v>
      </c>
      <c r="H560" s="849">
        <v>1</v>
      </c>
      <c r="I560" s="849">
        <v>183</v>
      </c>
      <c r="J560" s="832"/>
      <c r="K560" s="832">
        <v>183</v>
      </c>
      <c r="L560" s="849"/>
      <c r="M560" s="849"/>
      <c r="N560" s="832"/>
      <c r="O560" s="832"/>
      <c r="P560" s="849">
        <v>1</v>
      </c>
      <c r="Q560" s="849">
        <v>376</v>
      </c>
      <c r="R560" s="837"/>
      <c r="S560" s="850">
        <v>376</v>
      </c>
    </row>
    <row r="561" spans="1:19" ht="14.4" customHeight="1" x14ac:dyDescent="0.3">
      <c r="A561" s="831" t="s">
        <v>3031</v>
      </c>
      <c r="B561" s="832" t="s">
        <v>3032</v>
      </c>
      <c r="C561" s="832" t="s">
        <v>602</v>
      </c>
      <c r="D561" s="832" t="s">
        <v>1285</v>
      </c>
      <c r="E561" s="832" t="s">
        <v>3079</v>
      </c>
      <c r="F561" s="832" t="s">
        <v>3213</v>
      </c>
      <c r="G561" s="832" t="s">
        <v>3214</v>
      </c>
      <c r="H561" s="849">
        <v>2</v>
      </c>
      <c r="I561" s="849">
        <v>310</v>
      </c>
      <c r="J561" s="832">
        <v>0.15285996055226825</v>
      </c>
      <c r="K561" s="832">
        <v>155</v>
      </c>
      <c r="L561" s="849">
        <v>13</v>
      </c>
      <c r="M561" s="849">
        <v>2028</v>
      </c>
      <c r="N561" s="832">
        <v>1</v>
      </c>
      <c r="O561" s="832">
        <v>156</v>
      </c>
      <c r="P561" s="849">
        <v>7</v>
      </c>
      <c r="Q561" s="849">
        <v>1085</v>
      </c>
      <c r="R561" s="837">
        <v>0.53500986193293887</v>
      </c>
      <c r="S561" s="850">
        <v>155</v>
      </c>
    </row>
    <row r="562" spans="1:19" ht="14.4" customHeight="1" x14ac:dyDescent="0.3">
      <c r="A562" s="831" t="s">
        <v>3031</v>
      </c>
      <c r="B562" s="832" t="s">
        <v>3032</v>
      </c>
      <c r="C562" s="832" t="s">
        <v>602</v>
      </c>
      <c r="D562" s="832" t="s">
        <v>1285</v>
      </c>
      <c r="E562" s="832" t="s">
        <v>3079</v>
      </c>
      <c r="F562" s="832" t="s">
        <v>3215</v>
      </c>
      <c r="G562" s="832" t="s">
        <v>3216</v>
      </c>
      <c r="H562" s="849">
        <v>24</v>
      </c>
      <c r="I562" s="849">
        <v>3432</v>
      </c>
      <c r="J562" s="832"/>
      <c r="K562" s="832">
        <v>143</v>
      </c>
      <c r="L562" s="849"/>
      <c r="M562" s="849"/>
      <c r="N562" s="832"/>
      <c r="O562" s="832"/>
      <c r="P562" s="849">
        <v>1</v>
      </c>
      <c r="Q562" s="849">
        <v>146</v>
      </c>
      <c r="R562" s="837"/>
      <c r="S562" s="850">
        <v>146</v>
      </c>
    </row>
    <row r="563" spans="1:19" ht="14.4" customHeight="1" x14ac:dyDescent="0.3">
      <c r="A563" s="831" t="s">
        <v>3031</v>
      </c>
      <c r="B563" s="832" t="s">
        <v>3032</v>
      </c>
      <c r="C563" s="832" t="s">
        <v>602</v>
      </c>
      <c r="D563" s="832" t="s">
        <v>1285</v>
      </c>
      <c r="E563" s="832" t="s">
        <v>3079</v>
      </c>
      <c r="F563" s="832" t="s">
        <v>3219</v>
      </c>
      <c r="G563" s="832" t="s">
        <v>3220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261</v>
      </c>
      <c r="R563" s="837"/>
      <c r="S563" s="850">
        <v>261</v>
      </c>
    </row>
    <row r="564" spans="1:19" ht="14.4" customHeight="1" x14ac:dyDescent="0.3">
      <c r="A564" s="831" t="s">
        <v>3031</v>
      </c>
      <c r="B564" s="832" t="s">
        <v>3032</v>
      </c>
      <c r="C564" s="832" t="s">
        <v>602</v>
      </c>
      <c r="D564" s="832" t="s">
        <v>1285</v>
      </c>
      <c r="E564" s="832" t="s">
        <v>3079</v>
      </c>
      <c r="F564" s="832" t="s">
        <v>3225</v>
      </c>
      <c r="G564" s="832" t="s">
        <v>3226</v>
      </c>
      <c r="H564" s="849">
        <v>3</v>
      </c>
      <c r="I564" s="849">
        <v>297</v>
      </c>
      <c r="J564" s="832">
        <v>8.2500000000000004E-2</v>
      </c>
      <c r="K564" s="832">
        <v>99</v>
      </c>
      <c r="L564" s="849">
        <v>36</v>
      </c>
      <c r="M564" s="849">
        <v>3600</v>
      </c>
      <c r="N564" s="832">
        <v>1</v>
      </c>
      <c r="O564" s="832">
        <v>100</v>
      </c>
      <c r="P564" s="849">
        <v>55</v>
      </c>
      <c r="Q564" s="849">
        <v>5500</v>
      </c>
      <c r="R564" s="837">
        <v>1.5277777777777777</v>
      </c>
      <c r="S564" s="850">
        <v>100</v>
      </c>
    </row>
    <row r="565" spans="1:19" ht="14.4" customHeight="1" x14ac:dyDescent="0.3">
      <c r="A565" s="831" t="s">
        <v>3031</v>
      </c>
      <c r="B565" s="832" t="s">
        <v>3032</v>
      </c>
      <c r="C565" s="832" t="s">
        <v>602</v>
      </c>
      <c r="D565" s="832" t="s">
        <v>1285</v>
      </c>
      <c r="E565" s="832" t="s">
        <v>3079</v>
      </c>
      <c r="F565" s="832" t="s">
        <v>3229</v>
      </c>
      <c r="G565" s="832" t="s">
        <v>3230</v>
      </c>
      <c r="H565" s="849">
        <v>2</v>
      </c>
      <c r="I565" s="849">
        <v>304</v>
      </c>
      <c r="J565" s="832">
        <v>0.49673202614379086</v>
      </c>
      <c r="K565" s="832">
        <v>152</v>
      </c>
      <c r="L565" s="849">
        <v>4</v>
      </c>
      <c r="M565" s="849">
        <v>612</v>
      </c>
      <c r="N565" s="832">
        <v>1</v>
      </c>
      <c r="O565" s="832">
        <v>153</v>
      </c>
      <c r="P565" s="849">
        <v>5</v>
      </c>
      <c r="Q565" s="849">
        <v>770</v>
      </c>
      <c r="R565" s="837">
        <v>1.2581699346405228</v>
      </c>
      <c r="S565" s="850">
        <v>154</v>
      </c>
    </row>
    <row r="566" spans="1:19" ht="14.4" customHeight="1" x14ac:dyDescent="0.3">
      <c r="A566" s="831" t="s">
        <v>3031</v>
      </c>
      <c r="B566" s="832" t="s">
        <v>3032</v>
      </c>
      <c r="C566" s="832" t="s">
        <v>602</v>
      </c>
      <c r="D566" s="832" t="s">
        <v>1285</v>
      </c>
      <c r="E566" s="832" t="s">
        <v>3079</v>
      </c>
      <c r="F566" s="832" t="s">
        <v>3233</v>
      </c>
      <c r="G566" s="832" t="s">
        <v>3234</v>
      </c>
      <c r="H566" s="849"/>
      <c r="I566" s="849"/>
      <c r="J566" s="832"/>
      <c r="K566" s="832"/>
      <c r="L566" s="849">
        <v>1</v>
      </c>
      <c r="M566" s="849">
        <v>387</v>
      </c>
      <c r="N566" s="832">
        <v>1</v>
      </c>
      <c r="O566" s="832">
        <v>387</v>
      </c>
      <c r="P566" s="849"/>
      <c r="Q566" s="849"/>
      <c r="R566" s="837"/>
      <c r="S566" s="850"/>
    </row>
    <row r="567" spans="1:19" ht="14.4" customHeight="1" x14ac:dyDescent="0.3">
      <c r="A567" s="831" t="s">
        <v>3031</v>
      </c>
      <c r="B567" s="832" t="s">
        <v>3032</v>
      </c>
      <c r="C567" s="832" t="s">
        <v>602</v>
      </c>
      <c r="D567" s="832" t="s">
        <v>1285</v>
      </c>
      <c r="E567" s="832" t="s">
        <v>3079</v>
      </c>
      <c r="F567" s="832" t="s">
        <v>3237</v>
      </c>
      <c r="G567" s="832" t="s">
        <v>3238</v>
      </c>
      <c r="H567" s="849"/>
      <c r="I567" s="849"/>
      <c r="J567" s="832"/>
      <c r="K567" s="832"/>
      <c r="L567" s="849"/>
      <c r="M567" s="849"/>
      <c r="N567" s="832"/>
      <c r="O567" s="832"/>
      <c r="P567" s="849">
        <v>2</v>
      </c>
      <c r="Q567" s="849">
        <v>282</v>
      </c>
      <c r="R567" s="837"/>
      <c r="S567" s="850">
        <v>141</v>
      </c>
    </row>
    <row r="568" spans="1:19" ht="14.4" customHeight="1" x14ac:dyDescent="0.3">
      <c r="A568" s="831" t="s">
        <v>3031</v>
      </c>
      <c r="B568" s="832" t="s">
        <v>3032</v>
      </c>
      <c r="C568" s="832" t="s">
        <v>602</v>
      </c>
      <c r="D568" s="832" t="s">
        <v>1286</v>
      </c>
      <c r="E568" s="832" t="s">
        <v>3033</v>
      </c>
      <c r="F568" s="832" t="s">
        <v>3055</v>
      </c>
      <c r="G568" s="832" t="s">
        <v>679</v>
      </c>
      <c r="H568" s="849"/>
      <c r="I568" s="849"/>
      <c r="J568" s="832"/>
      <c r="K568" s="832"/>
      <c r="L568" s="849">
        <v>0.1</v>
      </c>
      <c r="M568" s="849">
        <v>8.51</v>
      </c>
      <c r="N568" s="832">
        <v>1</v>
      </c>
      <c r="O568" s="832">
        <v>85.1</v>
      </c>
      <c r="P568" s="849"/>
      <c r="Q568" s="849"/>
      <c r="R568" s="837"/>
      <c r="S568" s="850"/>
    </row>
    <row r="569" spans="1:19" ht="14.4" customHeight="1" x14ac:dyDescent="0.3">
      <c r="A569" s="831" t="s">
        <v>3031</v>
      </c>
      <c r="B569" s="832" t="s">
        <v>3032</v>
      </c>
      <c r="C569" s="832" t="s">
        <v>602</v>
      </c>
      <c r="D569" s="832" t="s">
        <v>1286</v>
      </c>
      <c r="E569" s="832" t="s">
        <v>3079</v>
      </c>
      <c r="F569" s="832" t="s">
        <v>3082</v>
      </c>
      <c r="G569" s="832" t="s">
        <v>3083</v>
      </c>
      <c r="H569" s="849"/>
      <c r="I569" s="849"/>
      <c r="J569" s="832"/>
      <c r="K569" s="832"/>
      <c r="L569" s="849"/>
      <c r="M569" s="849"/>
      <c r="N569" s="832"/>
      <c r="O569" s="832"/>
      <c r="P569" s="849">
        <v>1</v>
      </c>
      <c r="Q569" s="849">
        <v>302</v>
      </c>
      <c r="R569" s="837"/>
      <c r="S569" s="850">
        <v>302</v>
      </c>
    </row>
    <row r="570" spans="1:19" ht="14.4" customHeight="1" x14ac:dyDescent="0.3">
      <c r="A570" s="831" t="s">
        <v>3031</v>
      </c>
      <c r="B570" s="832" t="s">
        <v>3032</v>
      </c>
      <c r="C570" s="832" t="s">
        <v>602</v>
      </c>
      <c r="D570" s="832" t="s">
        <v>1286</v>
      </c>
      <c r="E570" s="832" t="s">
        <v>3079</v>
      </c>
      <c r="F570" s="832" t="s">
        <v>3084</v>
      </c>
      <c r="G570" s="832" t="s">
        <v>3085</v>
      </c>
      <c r="H570" s="849"/>
      <c r="I570" s="849"/>
      <c r="J570" s="832"/>
      <c r="K570" s="832"/>
      <c r="L570" s="849"/>
      <c r="M570" s="849"/>
      <c r="N570" s="832"/>
      <c r="O570" s="832"/>
      <c r="P570" s="849">
        <v>1</v>
      </c>
      <c r="Q570" s="849">
        <v>79</v>
      </c>
      <c r="R570" s="837"/>
      <c r="S570" s="850">
        <v>79</v>
      </c>
    </row>
    <row r="571" spans="1:19" ht="14.4" customHeight="1" x14ac:dyDescent="0.3">
      <c r="A571" s="831" t="s">
        <v>3031</v>
      </c>
      <c r="B571" s="832" t="s">
        <v>3032</v>
      </c>
      <c r="C571" s="832" t="s">
        <v>602</v>
      </c>
      <c r="D571" s="832" t="s">
        <v>1286</v>
      </c>
      <c r="E571" s="832" t="s">
        <v>3079</v>
      </c>
      <c r="F571" s="832" t="s">
        <v>3090</v>
      </c>
      <c r="G571" s="832" t="s">
        <v>3091</v>
      </c>
      <c r="H571" s="849">
        <v>7</v>
      </c>
      <c r="I571" s="849">
        <v>259</v>
      </c>
      <c r="J571" s="832">
        <v>0.53846153846153844</v>
      </c>
      <c r="K571" s="832">
        <v>37</v>
      </c>
      <c r="L571" s="849">
        <v>13</v>
      </c>
      <c r="M571" s="849">
        <v>481</v>
      </c>
      <c r="N571" s="832">
        <v>1</v>
      </c>
      <c r="O571" s="832">
        <v>37</v>
      </c>
      <c r="P571" s="849">
        <v>15</v>
      </c>
      <c r="Q571" s="849">
        <v>570</v>
      </c>
      <c r="R571" s="837">
        <v>1.185031185031185</v>
      </c>
      <c r="S571" s="850">
        <v>38</v>
      </c>
    </row>
    <row r="572" spans="1:19" ht="14.4" customHeight="1" x14ac:dyDescent="0.3">
      <c r="A572" s="831" t="s">
        <v>3031</v>
      </c>
      <c r="B572" s="832" t="s">
        <v>3032</v>
      </c>
      <c r="C572" s="832" t="s">
        <v>602</v>
      </c>
      <c r="D572" s="832" t="s">
        <v>1286</v>
      </c>
      <c r="E572" s="832" t="s">
        <v>3079</v>
      </c>
      <c r="F572" s="832" t="s">
        <v>3092</v>
      </c>
      <c r="G572" s="832" t="s">
        <v>3093</v>
      </c>
      <c r="H572" s="849"/>
      <c r="I572" s="849"/>
      <c r="J572" s="832"/>
      <c r="K572" s="832"/>
      <c r="L572" s="849">
        <v>1</v>
      </c>
      <c r="M572" s="849">
        <v>5</v>
      </c>
      <c r="N572" s="832">
        <v>1</v>
      </c>
      <c r="O572" s="832">
        <v>5</v>
      </c>
      <c r="P572" s="849"/>
      <c r="Q572" s="849"/>
      <c r="R572" s="837"/>
      <c r="S572" s="850"/>
    </row>
    <row r="573" spans="1:19" ht="14.4" customHeight="1" x14ac:dyDescent="0.3">
      <c r="A573" s="831" t="s">
        <v>3031</v>
      </c>
      <c r="B573" s="832" t="s">
        <v>3032</v>
      </c>
      <c r="C573" s="832" t="s">
        <v>602</v>
      </c>
      <c r="D573" s="832" t="s">
        <v>1286</v>
      </c>
      <c r="E573" s="832" t="s">
        <v>3079</v>
      </c>
      <c r="F573" s="832" t="s">
        <v>3094</v>
      </c>
      <c r="G573" s="832" t="s">
        <v>3095</v>
      </c>
      <c r="H573" s="849"/>
      <c r="I573" s="849"/>
      <c r="J573" s="832"/>
      <c r="K573" s="832"/>
      <c r="L573" s="849"/>
      <c r="M573" s="849"/>
      <c r="N573" s="832"/>
      <c r="O573" s="832"/>
      <c r="P573" s="849">
        <v>1</v>
      </c>
      <c r="Q573" s="849">
        <v>5</v>
      </c>
      <c r="R573" s="837"/>
      <c r="S573" s="850">
        <v>5</v>
      </c>
    </row>
    <row r="574" spans="1:19" ht="14.4" customHeight="1" x14ac:dyDescent="0.3">
      <c r="A574" s="831" t="s">
        <v>3031</v>
      </c>
      <c r="B574" s="832" t="s">
        <v>3032</v>
      </c>
      <c r="C574" s="832" t="s">
        <v>602</v>
      </c>
      <c r="D574" s="832" t="s">
        <v>1286</v>
      </c>
      <c r="E574" s="832" t="s">
        <v>3079</v>
      </c>
      <c r="F574" s="832" t="s">
        <v>3096</v>
      </c>
      <c r="G574" s="832" t="s">
        <v>3097</v>
      </c>
      <c r="H574" s="849"/>
      <c r="I574" s="849"/>
      <c r="J574" s="832"/>
      <c r="K574" s="832"/>
      <c r="L574" s="849">
        <v>2</v>
      </c>
      <c r="M574" s="849">
        <v>174</v>
      </c>
      <c r="N574" s="832">
        <v>1</v>
      </c>
      <c r="O574" s="832">
        <v>87</v>
      </c>
      <c r="P574" s="849"/>
      <c r="Q574" s="849"/>
      <c r="R574" s="837"/>
      <c r="S574" s="850"/>
    </row>
    <row r="575" spans="1:19" ht="14.4" customHeight="1" x14ac:dyDescent="0.3">
      <c r="A575" s="831" t="s">
        <v>3031</v>
      </c>
      <c r="B575" s="832" t="s">
        <v>3032</v>
      </c>
      <c r="C575" s="832" t="s">
        <v>602</v>
      </c>
      <c r="D575" s="832" t="s">
        <v>1286</v>
      </c>
      <c r="E575" s="832" t="s">
        <v>3079</v>
      </c>
      <c r="F575" s="832" t="s">
        <v>3103</v>
      </c>
      <c r="G575" s="832" t="s">
        <v>3104</v>
      </c>
      <c r="H575" s="849">
        <v>63</v>
      </c>
      <c r="I575" s="849">
        <v>15813</v>
      </c>
      <c r="J575" s="832">
        <v>1.7430555555555556</v>
      </c>
      <c r="K575" s="832">
        <v>251</v>
      </c>
      <c r="L575" s="849">
        <v>36</v>
      </c>
      <c r="M575" s="849">
        <v>9072</v>
      </c>
      <c r="N575" s="832">
        <v>1</v>
      </c>
      <c r="O575" s="832">
        <v>252</v>
      </c>
      <c r="P575" s="849">
        <v>62</v>
      </c>
      <c r="Q575" s="849">
        <v>15748</v>
      </c>
      <c r="R575" s="837">
        <v>1.7358906525573192</v>
      </c>
      <c r="S575" s="850">
        <v>254</v>
      </c>
    </row>
    <row r="576" spans="1:19" ht="14.4" customHeight="1" x14ac:dyDescent="0.3">
      <c r="A576" s="831" t="s">
        <v>3031</v>
      </c>
      <c r="B576" s="832" t="s">
        <v>3032</v>
      </c>
      <c r="C576" s="832" t="s">
        <v>602</v>
      </c>
      <c r="D576" s="832" t="s">
        <v>1286</v>
      </c>
      <c r="E576" s="832" t="s">
        <v>3079</v>
      </c>
      <c r="F576" s="832" t="s">
        <v>3105</v>
      </c>
      <c r="G576" s="832" t="s">
        <v>3106</v>
      </c>
      <c r="H576" s="849">
        <v>170</v>
      </c>
      <c r="I576" s="849">
        <v>21420</v>
      </c>
      <c r="J576" s="832">
        <v>1.1473565804274466</v>
      </c>
      <c r="K576" s="832">
        <v>126</v>
      </c>
      <c r="L576" s="849">
        <v>147</v>
      </c>
      <c r="M576" s="849">
        <v>18669</v>
      </c>
      <c r="N576" s="832">
        <v>1</v>
      </c>
      <c r="O576" s="832">
        <v>127</v>
      </c>
      <c r="P576" s="849">
        <v>144</v>
      </c>
      <c r="Q576" s="849">
        <v>18144</v>
      </c>
      <c r="R576" s="837">
        <v>0.97187851518560175</v>
      </c>
      <c r="S576" s="850">
        <v>126</v>
      </c>
    </row>
    <row r="577" spans="1:19" ht="14.4" customHeight="1" x14ac:dyDescent="0.3">
      <c r="A577" s="831" t="s">
        <v>3031</v>
      </c>
      <c r="B577" s="832" t="s">
        <v>3032</v>
      </c>
      <c r="C577" s="832" t="s">
        <v>602</v>
      </c>
      <c r="D577" s="832" t="s">
        <v>1286</v>
      </c>
      <c r="E577" s="832" t="s">
        <v>3079</v>
      </c>
      <c r="F577" s="832" t="s">
        <v>3107</v>
      </c>
      <c r="G577" s="832" t="s">
        <v>3108</v>
      </c>
      <c r="H577" s="849">
        <v>26</v>
      </c>
      <c r="I577" s="849">
        <v>2366</v>
      </c>
      <c r="J577" s="832">
        <v>0.95249597423510468</v>
      </c>
      <c r="K577" s="832">
        <v>91</v>
      </c>
      <c r="L577" s="849">
        <v>27</v>
      </c>
      <c r="M577" s="849">
        <v>2484</v>
      </c>
      <c r="N577" s="832">
        <v>1</v>
      </c>
      <c r="O577" s="832">
        <v>92</v>
      </c>
      <c r="P577" s="849">
        <v>27</v>
      </c>
      <c r="Q577" s="849">
        <v>2511</v>
      </c>
      <c r="R577" s="837">
        <v>1.0108695652173914</v>
      </c>
      <c r="S577" s="850">
        <v>93</v>
      </c>
    </row>
    <row r="578" spans="1:19" ht="14.4" customHeight="1" x14ac:dyDescent="0.3">
      <c r="A578" s="831" t="s">
        <v>3031</v>
      </c>
      <c r="B578" s="832" t="s">
        <v>3032</v>
      </c>
      <c r="C578" s="832" t="s">
        <v>602</v>
      </c>
      <c r="D578" s="832" t="s">
        <v>1286</v>
      </c>
      <c r="E578" s="832" t="s">
        <v>3079</v>
      </c>
      <c r="F578" s="832" t="s">
        <v>3109</v>
      </c>
      <c r="G578" s="832" t="s">
        <v>3110</v>
      </c>
      <c r="H578" s="849">
        <v>5</v>
      </c>
      <c r="I578" s="849">
        <v>1045</v>
      </c>
      <c r="J578" s="832">
        <v>4.9761904761904763</v>
      </c>
      <c r="K578" s="832">
        <v>209</v>
      </c>
      <c r="L578" s="849">
        <v>1</v>
      </c>
      <c r="M578" s="849">
        <v>210</v>
      </c>
      <c r="N578" s="832">
        <v>1</v>
      </c>
      <c r="O578" s="832">
        <v>210</v>
      </c>
      <c r="P578" s="849">
        <v>1</v>
      </c>
      <c r="Q578" s="849">
        <v>214</v>
      </c>
      <c r="R578" s="837">
        <v>1.019047619047619</v>
      </c>
      <c r="S578" s="850">
        <v>214</v>
      </c>
    </row>
    <row r="579" spans="1:19" ht="14.4" customHeight="1" x14ac:dyDescent="0.3">
      <c r="A579" s="831" t="s">
        <v>3031</v>
      </c>
      <c r="B579" s="832" t="s">
        <v>3032</v>
      </c>
      <c r="C579" s="832" t="s">
        <v>602</v>
      </c>
      <c r="D579" s="832" t="s">
        <v>1286</v>
      </c>
      <c r="E579" s="832" t="s">
        <v>3079</v>
      </c>
      <c r="F579" s="832" t="s">
        <v>3115</v>
      </c>
      <c r="G579" s="832" t="s">
        <v>3116</v>
      </c>
      <c r="H579" s="849">
        <v>71</v>
      </c>
      <c r="I579" s="849">
        <v>4189</v>
      </c>
      <c r="J579" s="832">
        <v>0.98333333333333328</v>
      </c>
      <c r="K579" s="832">
        <v>59</v>
      </c>
      <c r="L579" s="849">
        <v>71</v>
      </c>
      <c r="M579" s="849">
        <v>4260</v>
      </c>
      <c r="N579" s="832">
        <v>1</v>
      </c>
      <c r="O579" s="832">
        <v>60</v>
      </c>
      <c r="P579" s="849">
        <v>71</v>
      </c>
      <c r="Q579" s="849">
        <v>4260</v>
      </c>
      <c r="R579" s="837">
        <v>1</v>
      </c>
      <c r="S579" s="850">
        <v>60</v>
      </c>
    </row>
    <row r="580" spans="1:19" ht="14.4" customHeight="1" x14ac:dyDescent="0.3">
      <c r="A580" s="831" t="s">
        <v>3031</v>
      </c>
      <c r="B580" s="832" t="s">
        <v>3032</v>
      </c>
      <c r="C580" s="832" t="s">
        <v>602</v>
      </c>
      <c r="D580" s="832" t="s">
        <v>1286</v>
      </c>
      <c r="E580" s="832" t="s">
        <v>3079</v>
      </c>
      <c r="F580" s="832" t="s">
        <v>3121</v>
      </c>
      <c r="G580" s="832" t="s">
        <v>3122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438</v>
      </c>
      <c r="R580" s="837"/>
      <c r="S580" s="850">
        <v>438</v>
      </c>
    </row>
    <row r="581" spans="1:19" ht="14.4" customHeight="1" x14ac:dyDescent="0.3">
      <c r="A581" s="831" t="s">
        <v>3031</v>
      </c>
      <c r="B581" s="832" t="s">
        <v>3032</v>
      </c>
      <c r="C581" s="832" t="s">
        <v>602</v>
      </c>
      <c r="D581" s="832" t="s">
        <v>1286</v>
      </c>
      <c r="E581" s="832" t="s">
        <v>3079</v>
      </c>
      <c r="F581" s="832" t="s">
        <v>3123</v>
      </c>
      <c r="G581" s="832" t="s">
        <v>3124</v>
      </c>
      <c r="H581" s="849">
        <v>9</v>
      </c>
      <c r="I581" s="849">
        <v>3465</v>
      </c>
      <c r="J581" s="832">
        <v>1.4961139896373057</v>
      </c>
      <c r="K581" s="832">
        <v>385</v>
      </c>
      <c r="L581" s="849">
        <v>6</v>
      </c>
      <c r="M581" s="849">
        <v>2316</v>
      </c>
      <c r="N581" s="832">
        <v>1</v>
      </c>
      <c r="O581" s="832">
        <v>386</v>
      </c>
      <c r="P581" s="849">
        <v>3</v>
      </c>
      <c r="Q581" s="849">
        <v>1161</v>
      </c>
      <c r="R581" s="837">
        <v>0.50129533678756477</v>
      </c>
      <c r="S581" s="850">
        <v>387</v>
      </c>
    </row>
    <row r="582" spans="1:19" ht="14.4" customHeight="1" x14ac:dyDescent="0.3">
      <c r="A582" s="831" t="s">
        <v>3031</v>
      </c>
      <c r="B582" s="832" t="s">
        <v>3032</v>
      </c>
      <c r="C582" s="832" t="s">
        <v>602</v>
      </c>
      <c r="D582" s="832" t="s">
        <v>1286</v>
      </c>
      <c r="E582" s="832" t="s">
        <v>3079</v>
      </c>
      <c r="F582" s="832" t="s">
        <v>3125</v>
      </c>
      <c r="G582" s="832" t="s">
        <v>3126</v>
      </c>
      <c r="H582" s="849">
        <v>14</v>
      </c>
      <c r="I582" s="849">
        <v>5460</v>
      </c>
      <c r="J582" s="832">
        <v>1.0741687979539642</v>
      </c>
      <c r="K582" s="832">
        <v>390</v>
      </c>
      <c r="L582" s="849">
        <v>13</v>
      </c>
      <c r="M582" s="849">
        <v>5083</v>
      </c>
      <c r="N582" s="832">
        <v>1</v>
      </c>
      <c r="O582" s="832">
        <v>391</v>
      </c>
      <c r="P582" s="849">
        <v>16</v>
      </c>
      <c r="Q582" s="849">
        <v>6272</v>
      </c>
      <c r="R582" s="837">
        <v>1.2339169781625026</v>
      </c>
      <c r="S582" s="850">
        <v>392</v>
      </c>
    </row>
    <row r="583" spans="1:19" ht="14.4" customHeight="1" x14ac:dyDescent="0.3">
      <c r="A583" s="831" t="s">
        <v>3031</v>
      </c>
      <c r="B583" s="832" t="s">
        <v>3032</v>
      </c>
      <c r="C583" s="832" t="s">
        <v>602</v>
      </c>
      <c r="D583" s="832" t="s">
        <v>1286</v>
      </c>
      <c r="E583" s="832" t="s">
        <v>3079</v>
      </c>
      <c r="F583" s="832" t="s">
        <v>3131</v>
      </c>
      <c r="G583" s="832" t="s">
        <v>3132</v>
      </c>
      <c r="H583" s="849">
        <v>2</v>
      </c>
      <c r="I583" s="849">
        <v>306</v>
      </c>
      <c r="J583" s="832"/>
      <c r="K583" s="832">
        <v>153</v>
      </c>
      <c r="L583" s="849"/>
      <c r="M583" s="849"/>
      <c r="N583" s="832"/>
      <c r="O583" s="832"/>
      <c r="P583" s="849">
        <v>1</v>
      </c>
      <c r="Q583" s="849">
        <v>154</v>
      </c>
      <c r="R583" s="837"/>
      <c r="S583" s="850">
        <v>154</v>
      </c>
    </row>
    <row r="584" spans="1:19" ht="14.4" customHeight="1" x14ac:dyDescent="0.3">
      <c r="A584" s="831" t="s">
        <v>3031</v>
      </c>
      <c r="B584" s="832" t="s">
        <v>3032</v>
      </c>
      <c r="C584" s="832" t="s">
        <v>602</v>
      </c>
      <c r="D584" s="832" t="s">
        <v>1286</v>
      </c>
      <c r="E584" s="832" t="s">
        <v>3079</v>
      </c>
      <c r="F584" s="832" t="s">
        <v>3135</v>
      </c>
      <c r="G584" s="832" t="s">
        <v>3136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139</v>
      </c>
      <c r="R584" s="837"/>
      <c r="S584" s="850">
        <v>139</v>
      </c>
    </row>
    <row r="585" spans="1:19" ht="14.4" customHeight="1" x14ac:dyDescent="0.3">
      <c r="A585" s="831" t="s">
        <v>3031</v>
      </c>
      <c r="B585" s="832" t="s">
        <v>3032</v>
      </c>
      <c r="C585" s="832" t="s">
        <v>602</v>
      </c>
      <c r="D585" s="832" t="s">
        <v>1286</v>
      </c>
      <c r="E585" s="832" t="s">
        <v>3079</v>
      </c>
      <c r="F585" s="832" t="s">
        <v>3149</v>
      </c>
      <c r="G585" s="832" t="s">
        <v>3150</v>
      </c>
      <c r="H585" s="849">
        <v>1</v>
      </c>
      <c r="I585" s="849">
        <v>306</v>
      </c>
      <c r="J585" s="832"/>
      <c r="K585" s="832">
        <v>306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3031</v>
      </c>
      <c r="B586" s="832" t="s">
        <v>3032</v>
      </c>
      <c r="C586" s="832" t="s">
        <v>602</v>
      </c>
      <c r="D586" s="832" t="s">
        <v>1286</v>
      </c>
      <c r="E586" s="832" t="s">
        <v>3079</v>
      </c>
      <c r="F586" s="832" t="s">
        <v>3153</v>
      </c>
      <c r="G586" s="832" t="s">
        <v>3154</v>
      </c>
      <c r="H586" s="849"/>
      <c r="I586" s="849"/>
      <c r="J586" s="832"/>
      <c r="K586" s="832"/>
      <c r="L586" s="849">
        <v>1</v>
      </c>
      <c r="M586" s="849">
        <v>206</v>
      </c>
      <c r="N586" s="832">
        <v>1</v>
      </c>
      <c r="O586" s="832">
        <v>206</v>
      </c>
      <c r="P586" s="849"/>
      <c r="Q586" s="849"/>
      <c r="R586" s="837"/>
      <c r="S586" s="850"/>
    </row>
    <row r="587" spans="1:19" ht="14.4" customHeight="1" x14ac:dyDescent="0.3">
      <c r="A587" s="831" t="s">
        <v>3031</v>
      </c>
      <c r="B587" s="832" t="s">
        <v>3032</v>
      </c>
      <c r="C587" s="832" t="s">
        <v>602</v>
      </c>
      <c r="D587" s="832" t="s">
        <v>1286</v>
      </c>
      <c r="E587" s="832" t="s">
        <v>3079</v>
      </c>
      <c r="F587" s="832" t="s">
        <v>3169</v>
      </c>
      <c r="G587" s="832" t="s">
        <v>3170</v>
      </c>
      <c r="H587" s="849">
        <v>202</v>
      </c>
      <c r="I587" s="849">
        <v>6733.28</v>
      </c>
      <c r="J587" s="832">
        <v>1.2948690088596666</v>
      </c>
      <c r="K587" s="832">
        <v>33.333069306930689</v>
      </c>
      <c r="L587" s="849">
        <v>156</v>
      </c>
      <c r="M587" s="849">
        <v>5199.9699999999993</v>
      </c>
      <c r="N587" s="832">
        <v>1</v>
      </c>
      <c r="O587" s="832">
        <v>33.333141025641019</v>
      </c>
      <c r="P587" s="849">
        <v>175</v>
      </c>
      <c r="Q587" s="849">
        <v>5833.3</v>
      </c>
      <c r="R587" s="837">
        <v>1.1217949334323085</v>
      </c>
      <c r="S587" s="850">
        <v>33.33314285714286</v>
      </c>
    </row>
    <row r="588" spans="1:19" ht="14.4" customHeight="1" x14ac:dyDescent="0.3">
      <c r="A588" s="831" t="s">
        <v>3031</v>
      </c>
      <c r="B588" s="832" t="s">
        <v>3032</v>
      </c>
      <c r="C588" s="832" t="s">
        <v>602</v>
      </c>
      <c r="D588" s="832" t="s">
        <v>1286</v>
      </c>
      <c r="E588" s="832" t="s">
        <v>3079</v>
      </c>
      <c r="F588" s="832" t="s">
        <v>3179</v>
      </c>
      <c r="G588" s="832" t="s">
        <v>3180</v>
      </c>
      <c r="H588" s="849">
        <v>1</v>
      </c>
      <c r="I588" s="849">
        <v>32</v>
      </c>
      <c r="J588" s="832">
        <v>1</v>
      </c>
      <c r="K588" s="832">
        <v>32</v>
      </c>
      <c r="L588" s="849">
        <v>1</v>
      </c>
      <c r="M588" s="849">
        <v>32</v>
      </c>
      <c r="N588" s="832">
        <v>1</v>
      </c>
      <c r="O588" s="832">
        <v>32</v>
      </c>
      <c r="P588" s="849"/>
      <c r="Q588" s="849"/>
      <c r="R588" s="837"/>
      <c r="S588" s="850"/>
    </row>
    <row r="589" spans="1:19" ht="14.4" customHeight="1" x14ac:dyDescent="0.3">
      <c r="A589" s="831" t="s">
        <v>3031</v>
      </c>
      <c r="B589" s="832" t="s">
        <v>3032</v>
      </c>
      <c r="C589" s="832" t="s">
        <v>602</v>
      </c>
      <c r="D589" s="832" t="s">
        <v>1286</v>
      </c>
      <c r="E589" s="832" t="s">
        <v>3079</v>
      </c>
      <c r="F589" s="832" t="s">
        <v>3181</v>
      </c>
      <c r="G589" s="832" t="s">
        <v>3182</v>
      </c>
      <c r="H589" s="849">
        <v>5</v>
      </c>
      <c r="I589" s="849">
        <v>0</v>
      </c>
      <c r="J589" s="832"/>
      <c r="K589" s="832">
        <v>0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3031</v>
      </c>
      <c r="B590" s="832" t="s">
        <v>3032</v>
      </c>
      <c r="C590" s="832" t="s">
        <v>602</v>
      </c>
      <c r="D590" s="832" t="s">
        <v>1286</v>
      </c>
      <c r="E590" s="832" t="s">
        <v>3079</v>
      </c>
      <c r="F590" s="832" t="s">
        <v>3189</v>
      </c>
      <c r="G590" s="832" t="s">
        <v>3190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200</v>
      </c>
      <c r="R590" s="837"/>
      <c r="S590" s="850">
        <v>200</v>
      </c>
    </row>
    <row r="591" spans="1:19" ht="14.4" customHeight="1" x14ac:dyDescent="0.3">
      <c r="A591" s="831" t="s">
        <v>3031</v>
      </c>
      <c r="B591" s="832" t="s">
        <v>3032</v>
      </c>
      <c r="C591" s="832" t="s">
        <v>602</v>
      </c>
      <c r="D591" s="832" t="s">
        <v>1286</v>
      </c>
      <c r="E591" s="832" t="s">
        <v>3079</v>
      </c>
      <c r="F591" s="832" t="s">
        <v>3203</v>
      </c>
      <c r="G591" s="832" t="s">
        <v>3204</v>
      </c>
      <c r="H591" s="849">
        <v>1</v>
      </c>
      <c r="I591" s="849">
        <v>123</v>
      </c>
      <c r="J591" s="832"/>
      <c r="K591" s="832">
        <v>123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3031</v>
      </c>
      <c r="B592" s="832" t="s">
        <v>3032</v>
      </c>
      <c r="C592" s="832" t="s">
        <v>602</v>
      </c>
      <c r="D592" s="832" t="s">
        <v>1286</v>
      </c>
      <c r="E592" s="832" t="s">
        <v>3079</v>
      </c>
      <c r="F592" s="832" t="s">
        <v>3207</v>
      </c>
      <c r="G592" s="832" t="s">
        <v>3208</v>
      </c>
      <c r="H592" s="849"/>
      <c r="I592" s="849"/>
      <c r="J592" s="832"/>
      <c r="K592" s="832"/>
      <c r="L592" s="849">
        <v>1</v>
      </c>
      <c r="M592" s="849">
        <v>59</v>
      </c>
      <c r="N592" s="832">
        <v>1</v>
      </c>
      <c r="O592" s="832">
        <v>59</v>
      </c>
      <c r="P592" s="849">
        <v>3</v>
      </c>
      <c r="Q592" s="849">
        <v>183</v>
      </c>
      <c r="R592" s="837">
        <v>3.1016949152542375</v>
      </c>
      <c r="S592" s="850">
        <v>61</v>
      </c>
    </row>
    <row r="593" spans="1:19" ht="14.4" customHeight="1" x14ac:dyDescent="0.3">
      <c r="A593" s="831" t="s">
        <v>3031</v>
      </c>
      <c r="B593" s="832" t="s">
        <v>3032</v>
      </c>
      <c r="C593" s="832" t="s">
        <v>602</v>
      </c>
      <c r="D593" s="832" t="s">
        <v>1286</v>
      </c>
      <c r="E593" s="832" t="s">
        <v>3079</v>
      </c>
      <c r="F593" s="832" t="s">
        <v>3215</v>
      </c>
      <c r="G593" s="832" t="s">
        <v>3216</v>
      </c>
      <c r="H593" s="849">
        <v>19</v>
      </c>
      <c r="I593" s="849">
        <v>2717</v>
      </c>
      <c r="J593" s="832">
        <v>1.2578703703703704</v>
      </c>
      <c r="K593" s="832">
        <v>143</v>
      </c>
      <c r="L593" s="849">
        <v>15</v>
      </c>
      <c r="M593" s="849">
        <v>2160</v>
      </c>
      <c r="N593" s="832">
        <v>1</v>
      </c>
      <c r="O593" s="832">
        <v>144</v>
      </c>
      <c r="P593" s="849">
        <v>11</v>
      </c>
      <c r="Q593" s="849">
        <v>1606</v>
      </c>
      <c r="R593" s="837">
        <v>0.74351851851851847</v>
      </c>
      <c r="S593" s="850">
        <v>146</v>
      </c>
    </row>
    <row r="594" spans="1:19" ht="14.4" customHeight="1" x14ac:dyDescent="0.3">
      <c r="A594" s="831" t="s">
        <v>3031</v>
      </c>
      <c r="B594" s="832" t="s">
        <v>3032</v>
      </c>
      <c r="C594" s="832" t="s">
        <v>602</v>
      </c>
      <c r="D594" s="832" t="s">
        <v>1286</v>
      </c>
      <c r="E594" s="832" t="s">
        <v>3079</v>
      </c>
      <c r="F594" s="832" t="s">
        <v>3219</v>
      </c>
      <c r="G594" s="832" t="s">
        <v>3220</v>
      </c>
      <c r="H594" s="849">
        <v>1</v>
      </c>
      <c r="I594" s="849">
        <v>259</v>
      </c>
      <c r="J594" s="832">
        <v>0.99615384615384617</v>
      </c>
      <c r="K594" s="832">
        <v>259</v>
      </c>
      <c r="L594" s="849">
        <v>1</v>
      </c>
      <c r="M594" s="849">
        <v>260</v>
      </c>
      <c r="N594" s="832">
        <v>1</v>
      </c>
      <c r="O594" s="832">
        <v>260</v>
      </c>
      <c r="P594" s="849"/>
      <c r="Q594" s="849"/>
      <c r="R594" s="837"/>
      <c r="S594" s="850"/>
    </row>
    <row r="595" spans="1:19" ht="14.4" customHeight="1" x14ac:dyDescent="0.3">
      <c r="A595" s="831" t="s">
        <v>3031</v>
      </c>
      <c r="B595" s="832" t="s">
        <v>3032</v>
      </c>
      <c r="C595" s="832" t="s">
        <v>602</v>
      </c>
      <c r="D595" s="832" t="s">
        <v>1286</v>
      </c>
      <c r="E595" s="832" t="s">
        <v>3079</v>
      </c>
      <c r="F595" s="832" t="s">
        <v>3225</v>
      </c>
      <c r="G595" s="832" t="s">
        <v>3226</v>
      </c>
      <c r="H595" s="849">
        <v>1</v>
      </c>
      <c r="I595" s="849">
        <v>99</v>
      </c>
      <c r="J595" s="832"/>
      <c r="K595" s="832">
        <v>99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3031</v>
      </c>
      <c r="B596" s="832" t="s">
        <v>3032</v>
      </c>
      <c r="C596" s="832" t="s">
        <v>602</v>
      </c>
      <c r="D596" s="832" t="s">
        <v>3029</v>
      </c>
      <c r="E596" s="832" t="s">
        <v>3074</v>
      </c>
      <c r="F596" s="832" t="s">
        <v>3077</v>
      </c>
      <c r="G596" s="832" t="s">
        <v>3078</v>
      </c>
      <c r="H596" s="849"/>
      <c r="I596" s="849"/>
      <c r="J596" s="832"/>
      <c r="K596" s="832"/>
      <c r="L596" s="849">
        <v>1</v>
      </c>
      <c r="M596" s="849">
        <v>5757.2</v>
      </c>
      <c r="N596" s="832">
        <v>1</v>
      </c>
      <c r="O596" s="832">
        <v>5757.2</v>
      </c>
      <c r="P596" s="849"/>
      <c r="Q596" s="849"/>
      <c r="R596" s="837"/>
      <c r="S596" s="850"/>
    </row>
    <row r="597" spans="1:19" ht="14.4" customHeight="1" x14ac:dyDescent="0.3">
      <c r="A597" s="831" t="s">
        <v>3031</v>
      </c>
      <c r="B597" s="832" t="s">
        <v>3032</v>
      </c>
      <c r="C597" s="832" t="s">
        <v>602</v>
      </c>
      <c r="D597" s="832" t="s">
        <v>3029</v>
      </c>
      <c r="E597" s="832" t="s">
        <v>3079</v>
      </c>
      <c r="F597" s="832" t="s">
        <v>3080</v>
      </c>
      <c r="G597" s="832" t="s">
        <v>3081</v>
      </c>
      <c r="H597" s="849"/>
      <c r="I597" s="849"/>
      <c r="J597" s="832"/>
      <c r="K597" s="832"/>
      <c r="L597" s="849">
        <v>4</v>
      </c>
      <c r="M597" s="849">
        <v>1392</v>
      </c>
      <c r="N597" s="832">
        <v>1</v>
      </c>
      <c r="O597" s="832">
        <v>348</v>
      </c>
      <c r="P597" s="849"/>
      <c r="Q597" s="849"/>
      <c r="R597" s="837"/>
      <c r="S597" s="850"/>
    </row>
    <row r="598" spans="1:19" ht="14.4" customHeight="1" x14ac:dyDescent="0.3">
      <c r="A598" s="831" t="s">
        <v>3031</v>
      </c>
      <c r="B598" s="832" t="s">
        <v>3032</v>
      </c>
      <c r="C598" s="832" t="s">
        <v>602</v>
      </c>
      <c r="D598" s="832" t="s">
        <v>3029</v>
      </c>
      <c r="E598" s="832" t="s">
        <v>3079</v>
      </c>
      <c r="F598" s="832" t="s">
        <v>3086</v>
      </c>
      <c r="G598" s="832" t="s">
        <v>3087</v>
      </c>
      <c r="H598" s="849">
        <v>1</v>
      </c>
      <c r="I598" s="849">
        <v>83</v>
      </c>
      <c r="J598" s="832"/>
      <c r="K598" s="832">
        <v>83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3031</v>
      </c>
      <c r="B599" s="832" t="s">
        <v>3032</v>
      </c>
      <c r="C599" s="832" t="s">
        <v>602</v>
      </c>
      <c r="D599" s="832" t="s">
        <v>3029</v>
      </c>
      <c r="E599" s="832" t="s">
        <v>3079</v>
      </c>
      <c r="F599" s="832" t="s">
        <v>3090</v>
      </c>
      <c r="G599" s="832" t="s">
        <v>3091</v>
      </c>
      <c r="H599" s="849">
        <v>75</v>
      </c>
      <c r="I599" s="849">
        <v>2775</v>
      </c>
      <c r="J599" s="832">
        <v>3.2608695652173911</v>
      </c>
      <c r="K599" s="832">
        <v>37</v>
      </c>
      <c r="L599" s="849">
        <v>23</v>
      </c>
      <c r="M599" s="849">
        <v>851</v>
      </c>
      <c r="N599" s="832">
        <v>1</v>
      </c>
      <c r="O599" s="832">
        <v>37</v>
      </c>
      <c r="P599" s="849"/>
      <c r="Q599" s="849"/>
      <c r="R599" s="837"/>
      <c r="S599" s="850"/>
    </row>
    <row r="600" spans="1:19" ht="14.4" customHeight="1" x14ac:dyDescent="0.3">
      <c r="A600" s="831" t="s">
        <v>3031</v>
      </c>
      <c r="B600" s="832" t="s">
        <v>3032</v>
      </c>
      <c r="C600" s="832" t="s">
        <v>602</v>
      </c>
      <c r="D600" s="832" t="s">
        <v>3029</v>
      </c>
      <c r="E600" s="832" t="s">
        <v>3079</v>
      </c>
      <c r="F600" s="832" t="s">
        <v>3092</v>
      </c>
      <c r="G600" s="832" t="s">
        <v>3093</v>
      </c>
      <c r="H600" s="849"/>
      <c r="I600" s="849"/>
      <c r="J600" s="832"/>
      <c r="K600" s="832"/>
      <c r="L600" s="849">
        <v>1</v>
      </c>
      <c r="M600" s="849">
        <v>5</v>
      </c>
      <c r="N600" s="832">
        <v>1</v>
      </c>
      <c r="O600" s="832">
        <v>5</v>
      </c>
      <c r="P600" s="849"/>
      <c r="Q600" s="849"/>
      <c r="R600" s="837"/>
      <c r="S600" s="850"/>
    </row>
    <row r="601" spans="1:19" ht="14.4" customHeight="1" x14ac:dyDescent="0.3">
      <c r="A601" s="831" t="s">
        <v>3031</v>
      </c>
      <c r="B601" s="832" t="s">
        <v>3032</v>
      </c>
      <c r="C601" s="832" t="s">
        <v>602</v>
      </c>
      <c r="D601" s="832" t="s">
        <v>3029</v>
      </c>
      <c r="E601" s="832" t="s">
        <v>3079</v>
      </c>
      <c r="F601" s="832" t="s">
        <v>3094</v>
      </c>
      <c r="G601" s="832" t="s">
        <v>3095</v>
      </c>
      <c r="H601" s="849"/>
      <c r="I601" s="849"/>
      <c r="J601" s="832"/>
      <c r="K601" s="832"/>
      <c r="L601" s="849">
        <v>2</v>
      </c>
      <c r="M601" s="849">
        <v>10</v>
      </c>
      <c r="N601" s="832">
        <v>1</v>
      </c>
      <c r="O601" s="832">
        <v>5</v>
      </c>
      <c r="P601" s="849"/>
      <c r="Q601" s="849"/>
      <c r="R601" s="837"/>
      <c r="S601" s="850"/>
    </row>
    <row r="602" spans="1:19" ht="14.4" customHeight="1" x14ac:dyDescent="0.3">
      <c r="A602" s="831" t="s">
        <v>3031</v>
      </c>
      <c r="B602" s="832" t="s">
        <v>3032</v>
      </c>
      <c r="C602" s="832" t="s">
        <v>602</v>
      </c>
      <c r="D602" s="832" t="s">
        <v>3029</v>
      </c>
      <c r="E602" s="832" t="s">
        <v>3079</v>
      </c>
      <c r="F602" s="832" t="s">
        <v>3096</v>
      </c>
      <c r="G602" s="832" t="s">
        <v>3097</v>
      </c>
      <c r="H602" s="849">
        <v>7</v>
      </c>
      <c r="I602" s="849">
        <v>602</v>
      </c>
      <c r="J602" s="832">
        <v>1.3839080459770114</v>
      </c>
      <c r="K602" s="832">
        <v>86</v>
      </c>
      <c r="L602" s="849">
        <v>5</v>
      </c>
      <c r="M602" s="849">
        <v>435</v>
      </c>
      <c r="N602" s="832">
        <v>1</v>
      </c>
      <c r="O602" s="832">
        <v>87</v>
      </c>
      <c r="P602" s="849"/>
      <c r="Q602" s="849"/>
      <c r="R602" s="837"/>
      <c r="S602" s="850"/>
    </row>
    <row r="603" spans="1:19" ht="14.4" customHeight="1" x14ac:dyDescent="0.3">
      <c r="A603" s="831" t="s">
        <v>3031</v>
      </c>
      <c r="B603" s="832" t="s">
        <v>3032</v>
      </c>
      <c r="C603" s="832" t="s">
        <v>602</v>
      </c>
      <c r="D603" s="832" t="s">
        <v>3029</v>
      </c>
      <c r="E603" s="832" t="s">
        <v>3079</v>
      </c>
      <c r="F603" s="832" t="s">
        <v>3101</v>
      </c>
      <c r="G603" s="832" t="s">
        <v>3102</v>
      </c>
      <c r="H603" s="849">
        <v>215</v>
      </c>
      <c r="I603" s="849">
        <v>80195</v>
      </c>
      <c r="J603" s="832">
        <v>1.0996160702043054</v>
      </c>
      <c r="K603" s="832">
        <v>373</v>
      </c>
      <c r="L603" s="849">
        <v>195</v>
      </c>
      <c r="M603" s="849">
        <v>72930</v>
      </c>
      <c r="N603" s="832">
        <v>1</v>
      </c>
      <c r="O603" s="832">
        <v>374</v>
      </c>
      <c r="P603" s="849"/>
      <c r="Q603" s="849"/>
      <c r="R603" s="837"/>
      <c r="S603" s="850"/>
    </row>
    <row r="604" spans="1:19" ht="14.4" customHeight="1" x14ac:dyDescent="0.3">
      <c r="A604" s="831" t="s">
        <v>3031</v>
      </c>
      <c r="B604" s="832" t="s">
        <v>3032</v>
      </c>
      <c r="C604" s="832" t="s">
        <v>602</v>
      </c>
      <c r="D604" s="832" t="s">
        <v>3029</v>
      </c>
      <c r="E604" s="832" t="s">
        <v>3079</v>
      </c>
      <c r="F604" s="832" t="s">
        <v>3103</v>
      </c>
      <c r="G604" s="832" t="s">
        <v>3104</v>
      </c>
      <c r="H604" s="849">
        <v>280</v>
      </c>
      <c r="I604" s="849">
        <v>70280</v>
      </c>
      <c r="J604" s="832">
        <v>0.77684927267099968</v>
      </c>
      <c r="K604" s="832">
        <v>251</v>
      </c>
      <c r="L604" s="849">
        <v>359</v>
      </c>
      <c r="M604" s="849">
        <v>90468</v>
      </c>
      <c r="N604" s="832">
        <v>1</v>
      </c>
      <c r="O604" s="832">
        <v>252</v>
      </c>
      <c r="P604" s="849"/>
      <c r="Q604" s="849"/>
      <c r="R604" s="837"/>
      <c r="S604" s="850"/>
    </row>
    <row r="605" spans="1:19" ht="14.4" customHeight="1" x14ac:dyDescent="0.3">
      <c r="A605" s="831" t="s">
        <v>3031</v>
      </c>
      <c r="B605" s="832" t="s">
        <v>3032</v>
      </c>
      <c r="C605" s="832" t="s">
        <v>602</v>
      </c>
      <c r="D605" s="832" t="s">
        <v>3029</v>
      </c>
      <c r="E605" s="832" t="s">
        <v>3079</v>
      </c>
      <c r="F605" s="832" t="s">
        <v>3105</v>
      </c>
      <c r="G605" s="832" t="s">
        <v>3106</v>
      </c>
      <c r="H605" s="849">
        <v>145</v>
      </c>
      <c r="I605" s="849">
        <v>18270</v>
      </c>
      <c r="J605" s="832">
        <v>1.1988188976377954</v>
      </c>
      <c r="K605" s="832">
        <v>126</v>
      </c>
      <c r="L605" s="849">
        <v>120</v>
      </c>
      <c r="M605" s="849">
        <v>15240</v>
      </c>
      <c r="N605" s="832">
        <v>1</v>
      </c>
      <c r="O605" s="832">
        <v>127</v>
      </c>
      <c r="P605" s="849"/>
      <c r="Q605" s="849"/>
      <c r="R605" s="837"/>
      <c r="S605" s="850"/>
    </row>
    <row r="606" spans="1:19" ht="14.4" customHeight="1" x14ac:dyDescent="0.3">
      <c r="A606" s="831" t="s">
        <v>3031</v>
      </c>
      <c r="B606" s="832" t="s">
        <v>3032</v>
      </c>
      <c r="C606" s="832" t="s">
        <v>602</v>
      </c>
      <c r="D606" s="832" t="s">
        <v>3029</v>
      </c>
      <c r="E606" s="832" t="s">
        <v>3079</v>
      </c>
      <c r="F606" s="832" t="s">
        <v>3107</v>
      </c>
      <c r="G606" s="832" t="s">
        <v>3108</v>
      </c>
      <c r="H606" s="849">
        <v>43</v>
      </c>
      <c r="I606" s="849">
        <v>3913</v>
      </c>
      <c r="J606" s="832">
        <v>1.0373806998939554</v>
      </c>
      <c r="K606" s="832">
        <v>91</v>
      </c>
      <c r="L606" s="849">
        <v>41</v>
      </c>
      <c r="M606" s="849">
        <v>3772</v>
      </c>
      <c r="N606" s="832">
        <v>1</v>
      </c>
      <c r="O606" s="832">
        <v>92</v>
      </c>
      <c r="P606" s="849"/>
      <c r="Q606" s="849"/>
      <c r="R606" s="837"/>
      <c r="S606" s="850"/>
    </row>
    <row r="607" spans="1:19" ht="14.4" customHeight="1" x14ac:dyDescent="0.3">
      <c r="A607" s="831" t="s">
        <v>3031</v>
      </c>
      <c r="B607" s="832" t="s">
        <v>3032</v>
      </c>
      <c r="C607" s="832" t="s">
        <v>602</v>
      </c>
      <c r="D607" s="832" t="s">
        <v>3029</v>
      </c>
      <c r="E607" s="832" t="s">
        <v>3079</v>
      </c>
      <c r="F607" s="832" t="s">
        <v>3109</v>
      </c>
      <c r="G607" s="832" t="s">
        <v>3110</v>
      </c>
      <c r="H607" s="849">
        <v>2</v>
      </c>
      <c r="I607" s="849">
        <v>418</v>
      </c>
      <c r="J607" s="832">
        <v>0.99523809523809526</v>
      </c>
      <c r="K607" s="832">
        <v>209</v>
      </c>
      <c r="L607" s="849">
        <v>2</v>
      </c>
      <c r="M607" s="849">
        <v>420</v>
      </c>
      <c r="N607" s="832">
        <v>1</v>
      </c>
      <c r="O607" s="832">
        <v>210</v>
      </c>
      <c r="P607" s="849"/>
      <c r="Q607" s="849"/>
      <c r="R607" s="837"/>
      <c r="S607" s="850"/>
    </row>
    <row r="608" spans="1:19" ht="14.4" customHeight="1" x14ac:dyDescent="0.3">
      <c r="A608" s="831" t="s">
        <v>3031</v>
      </c>
      <c r="B608" s="832" t="s">
        <v>3032</v>
      </c>
      <c r="C608" s="832" t="s">
        <v>602</v>
      </c>
      <c r="D608" s="832" t="s">
        <v>3029</v>
      </c>
      <c r="E608" s="832" t="s">
        <v>3079</v>
      </c>
      <c r="F608" s="832" t="s">
        <v>3115</v>
      </c>
      <c r="G608" s="832" t="s">
        <v>3116</v>
      </c>
      <c r="H608" s="849">
        <v>365</v>
      </c>
      <c r="I608" s="849">
        <v>21535</v>
      </c>
      <c r="J608" s="832">
        <v>1.081074297188755</v>
      </c>
      <c r="K608" s="832">
        <v>59</v>
      </c>
      <c r="L608" s="849">
        <v>332</v>
      </c>
      <c r="M608" s="849">
        <v>19920</v>
      </c>
      <c r="N608" s="832">
        <v>1</v>
      </c>
      <c r="O608" s="832">
        <v>60</v>
      </c>
      <c r="P608" s="849"/>
      <c r="Q608" s="849"/>
      <c r="R608" s="837"/>
      <c r="S608" s="850"/>
    </row>
    <row r="609" spans="1:19" ht="14.4" customHeight="1" x14ac:dyDescent="0.3">
      <c r="A609" s="831" t="s">
        <v>3031</v>
      </c>
      <c r="B609" s="832" t="s">
        <v>3032</v>
      </c>
      <c r="C609" s="832" t="s">
        <v>602</v>
      </c>
      <c r="D609" s="832" t="s">
        <v>3029</v>
      </c>
      <c r="E609" s="832" t="s">
        <v>3079</v>
      </c>
      <c r="F609" s="832" t="s">
        <v>3123</v>
      </c>
      <c r="G609" s="832" t="s">
        <v>3124</v>
      </c>
      <c r="H609" s="849">
        <v>169</v>
      </c>
      <c r="I609" s="849">
        <v>65065</v>
      </c>
      <c r="J609" s="832">
        <v>1.0215889464594128</v>
      </c>
      <c r="K609" s="832">
        <v>385</v>
      </c>
      <c r="L609" s="849">
        <v>165</v>
      </c>
      <c r="M609" s="849">
        <v>63690</v>
      </c>
      <c r="N609" s="832">
        <v>1</v>
      </c>
      <c r="O609" s="832">
        <v>386</v>
      </c>
      <c r="P609" s="849"/>
      <c r="Q609" s="849"/>
      <c r="R609" s="837"/>
      <c r="S609" s="850"/>
    </row>
    <row r="610" spans="1:19" ht="14.4" customHeight="1" x14ac:dyDescent="0.3">
      <c r="A610" s="831" t="s">
        <v>3031</v>
      </c>
      <c r="B610" s="832" t="s">
        <v>3032</v>
      </c>
      <c r="C610" s="832" t="s">
        <v>602</v>
      </c>
      <c r="D610" s="832" t="s">
        <v>3029</v>
      </c>
      <c r="E610" s="832" t="s">
        <v>3079</v>
      </c>
      <c r="F610" s="832" t="s">
        <v>3125</v>
      </c>
      <c r="G610" s="832" t="s">
        <v>3126</v>
      </c>
      <c r="H610" s="849">
        <v>111</v>
      </c>
      <c r="I610" s="849">
        <v>43290</v>
      </c>
      <c r="J610" s="832">
        <v>0.72839547718400866</v>
      </c>
      <c r="K610" s="832">
        <v>390</v>
      </c>
      <c r="L610" s="849">
        <v>152</v>
      </c>
      <c r="M610" s="849">
        <v>59432</v>
      </c>
      <c r="N610" s="832">
        <v>1</v>
      </c>
      <c r="O610" s="832">
        <v>391</v>
      </c>
      <c r="P610" s="849"/>
      <c r="Q610" s="849"/>
      <c r="R610" s="837"/>
      <c r="S610" s="850"/>
    </row>
    <row r="611" spans="1:19" ht="14.4" customHeight="1" x14ac:dyDescent="0.3">
      <c r="A611" s="831" t="s">
        <v>3031</v>
      </c>
      <c r="B611" s="832" t="s">
        <v>3032</v>
      </c>
      <c r="C611" s="832" t="s">
        <v>602</v>
      </c>
      <c r="D611" s="832" t="s">
        <v>3029</v>
      </c>
      <c r="E611" s="832" t="s">
        <v>3079</v>
      </c>
      <c r="F611" s="832" t="s">
        <v>3127</v>
      </c>
      <c r="G611" s="832" t="s">
        <v>3128</v>
      </c>
      <c r="H611" s="849">
        <v>5</v>
      </c>
      <c r="I611" s="849">
        <v>315</v>
      </c>
      <c r="J611" s="832">
        <v>2.5</v>
      </c>
      <c r="K611" s="832">
        <v>63</v>
      </c>
      <c r="L611" s="849">
        <v>2</v>
      </c>
      <c r="M611" s="849">
        <v>126</v>
      </c>
      <c r="N611" s="832">
        <v>1</v>
      </c>
      <c r="O611" s="832">
        <v>63</v>
      </c>
      <c r="P611" s="849"/>
      <c r="Q611" s="849"/>
      <c r="R611" s="837"/>
      <c r="S611" s="850"/>
    </row>
    <row r="612" spans="1:19" ht="14.4" customHeight="1" x14ac:dyDescent="0.3">
      <c r="A612" s="831" t="s">
        <v>3031</v>
      </c>
      <c r="B612" s="832" t="s">
        <v>3032</v>
      </c>
      <c r="C612" s="832" t="s">
        <v>602</v>
      </c>
      <c r="D612" s="832" t="s">
        <v>3029</v>
      </c>
      <c r="E612" s="832" t="s">
        <v>3079</v>
      </c>
      <c r="F612" s="832" t="s">
        <v>3129</v>
      </c>
      <c r="G612" s="832" t="s">
        <v>3130</v>
      </c>
      <c r="H612" s="849">
        <v>1</v>
      </c>
      <c r="I612" s="849">
        <v>247</v>
      </c>
      <c r="J612" s="832">
        <v>0.99596774193548387</v>
      </c>
      <c r="K612" s="832">
        <v>247</v>
      </c>
      <c r="L612" s="849">
        <v>1</v>
      </c>
      <c r="M612" s="849">
        <v>248</v>
      </c>
      <c r="N612" s="832">
        <v>1</v>
      </c>
      <c r="O612" s="832">
        <v>248</v>
      </c>
      <c r="P612" s="849"/>
      <c r="Q612" s="849"/>
      <c r="R612" s="837"/>
      <c r="S612" s="850"/>
    </row>
    <row r="613" spans="1:19" ht="14.4" customHeight="1" x14ac:dyDescent="0.3">
      <c r="A613" s="831" t="s">
        <v>3031</v>
      </c>
      <c r="B613" s="832" t="s">
        <v>3032</v>
      </c>
      <c r="C613" s="832" t="s">
        <v>602</v>
      </c>
      <c r="D613" s="832" t="s">
        <v>3029</v>
      </c>
      <c r="E613" s="832" t="s">
        <v>3079</v>
      </c>
      <c r="F613" s="832" t="s">
        <v>3131</v>
      </c>
      <c r="G613" s="832" t="s">
        <v>3132</v>
      </c>
      <c r="H613" s="849">
        <v>50</v>
      </c>
      <c r="I613" s="849">
        <v>7650</v>
      </c>
      <c r="J613" s="832">
        <v>1.7129422301836095</v>
      </c>
      <c r="K613" s="832">
        <v>153</v>
      </c>
      <c r="L613" s="849">
        <v>29</v>
      </c>
      <c r="M613" s="849">
        <v>4466</v>
      </c>
      <c r="N613" s="832">
        <v>1</v>
      </c>
      <c r="O613" s="832">
        <v>154</v>
      </c>
      <c r="P613" s="849"/>
      <c r="Q613" s="849"/>
      <c r="R613" s="837"/>
      <c r="S613" s="850"/>
    </row>
    <row r="614" spans="1:19" ht="14.4" customHeight="1" x14ac:dyDescent="0.3">
      <c r="A614" s="831" t="s">
        <v>3031</v>
      </c>
      <c r="B614" s="832" t="s">
        <v>3032</v>
      </c>
      <c r="C614" s="832" t="s">
        <v>602</v>
      </c>
      <c r="D614" s="832" t="s">
        <v>3029</v>
      </c>
      <c r="E614" s="832" t="s">
        <v>3079</v>
      </c>
      <c r="F614" s="832" t="s">
        <v>3135</v>
      </c>
      <c r="G614" s="832" t="s">
        <v>3136</v>
      </c>
      <c r="H614" s="849">
        <v>6</v>
      </c>
      <c r="I614" s="849">
        <v>828</v>
      </c>
      <c r="J614" s="832">
        <v>1.1913669064748202</v>
      </c>
      <c r="K614" s="832">
        <v>138</v>
      </c>
      <c r="L614" s="849">
        <v>5</v>
      </c>
      <c r="M614" s="849">
        <v>695</v>
      </c>
      <c r="N614" s="832">
        <v>1</v>
      </c>
      <c r="O614" s="832">
        <v>139</v>
      </c>
      <c r="P614" s="849"/>
      <c r="Q614" s="849"/>
      <c r="R614" s="837"/>
      <c r="S614" s="850"/>
    </row>
    <row r="615" spans="1:19" ht="14.4" customHeight="1" x14ac:dyDescent="0.3">
      <c r="A615" s="831" t="s">
        <v>3031</v>
      </c>
      <c r="B615" s="832" t="s">
        <v>3032</v>
      </c>
      <c r="C615" s="832" t="s">
        <v>602</v>
      </c>
      <c r="D615" s="832" t="s">
        <v>3029</v>
      </c>
      <c r="E615" s="832" t="s">
        <v>3079</v>
      </c>
      <c r="F615" s="832" t="s">
        <v>3137</v>
      </c>
      <c r="G615" s="832" t="s">
        <v>3138</v>
      </c>
      <c r="H615" s="849"/>
      <c r="I615" s="849"/>
      <c r="J615" s="832"/>
      <c r="K615" s="832"/>
      <c r="L615" s="849">
        <v>1</v>
      </c>
      <c r="M615" s="849">
        <v>419</v>
      </c>
      <c r="N615" s="832">
        <v>1</v>
      </c>
      <c r="O615" s="832">
        <v>419</v>
      </c>
      <c r="P615" s="849"/>
      <c r="Q615" s="849"/>
      <c r="R615" s="837"/>
      <c r="S615" s="850"/>
    </row>
    <row r="616" spans="1:19" ht="14.4" customHeight="1" x14ac:dyDescent="0.3">
      <c r="A616" s="831" t="s">
        <v>3031</v>
      </c>
      <c r="B616" s="832" t="s">
        <v>3032</v>
      </c>
      <c r="C616" s="832" t="s">
        <v>602</v>
      </c>
      <c r="D616" s="832" t="s">
        <v>3029</v>
      </c>
      <c r="E616" s="832" t="s">
        <v>3079</v>
      </c>
      <c r="F616" s="832" t="s">
        <v>3139</v>
      </c>
      <c r="G616" s="832" t="s">
        <v>3140</v>
      </c>
      <c r="H616" s="849"/>
      <c r="I616" s="849"/>
      <c r="J616" s="832"/>
      <c r="K616" s="832"/>
      <c r="L616" s="849">
        <v>3</v>
      </c>
      <c r="M616" s="849">
        <v>291</v>
      </c>
      <c r="N616" s="832">
        <v>1</v>
      </c>
      <c r="O616" s="832">
        <v>97</v>
      </c>
      <c r="P616" s="849"/>
      <c r="Q616" s="849"/>
      <c r="R616" s="837"/>
      <c r="S616" s="850"/>
    </row>
    <row r="617" spans="1:19" ht="14.4" customHeight="1" x14ac:dyDescent="0.3">
      <c r="A617" s="831" t="s">
        <v>3031</v>
      </c>
      <c r="B617" s="832" t="s">
        <v>3032</v>
      </c>
      <c r="C617" s="832" t="s">
        <v>602</v>
      </c>
      <c r="D617" s="832" t="s">
        <v>3029</v>
      </c>
      <c r="E617" s="832" t="s">
        <v>3079</v>
      </c>
      <c r="F617" s="832" t="s">
        <v>3149</v>
      </c>
      <c r="G617" s="832" t="s">
        <v>3150</v>
      </c>
      <c r="H617" s="849">
        <v>2</v>
      </c>
      <c r="I617" s="849">
        <v>612</v>
      </c>
      <c r="J617" s="832"/>
      <c r="K617" s="832">
        <v>306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3031</v>
      </c>
      <c r="B618" s="832" t="s">
        <v>3032</v>
      </c>
      <c r="C618" s="832" t="s">
        <v>602</v>
      </c>
      <c r="D618" s="832" t="s">
        <v>3029</v>
      </c>
      <c r="E618" s="832" t="s">
        <v>3079</v>
      </c>
      <c r="F618" s="832" t="s">
        <v>3169</v>
      </c>
      <c r="G618" s="832" t="s">
        <v>3170</v>
      </c>
      <c r="H618" s="849">
        <v>243</v>
      </c>
      <c r="I618" s="849">
        <v>8099.8899999999985</v>
      </c>
      <c r="J618" s="832">
        <v>1.4550927140183023</v>
      </c>
      <c r="K618" s="832">
        <v>33.33288065843621</v>
      </c>
      <c r="L618" s="849">
        <v>167</v>
      </c>
      <c r="M618" s="849">
        <v>5566.5799999999981</v>
      </c>
      <c r="N618" s="832">
        <v>1</v>
      </c>
      <c r="O618" s="832">
        <v>33.332814371257477</v>
      </c>
      <c r="P618" s="849"/>
      <c r="Q618" s="849"/>
      <c r="R618" s="837"/>
      <c r="S618" s="850"/>
    </row>
    <row r="619" spans="1:19" ht="14.4" customHeight="1" x14ac:dyDescent="0.3">
      <c r="A619" s="831" t="s">
        <v>3031</v>
      </c>
      <c r="B619" s="832" t="s">
        <v>3032</v>
      </c>
      <c r="C619" s="832" t="s">
        <v>602</v>
      </c>
      <c r="D619" s="832" t="s">
        <v>3029</v>
      </c>
      <c r="E619" s="832" t="s">
        <v>3079</v>
      </c>
      <c r="F619" s="832" t="s">
        <v>3171</v>
      </c>
      <c r="G619" s="832" t="s">
        <v>3172</v>
      </c>
      <c r="H619" s="849">
        <v>1</v>
      </c>
      <c r="I619" s="849">
        <v>116</v>
      </c>
      <c r="J619" s="832">
        <v>1</v>
      </c>
      <c r="K619" s="832">
        <v>116</v>
      </c>
      <c r="L619" s="849">
        <v>1</v>
      </c>
      <c r="M619" s="849">
        <v>116</v>
      </c>
      <c r="N619" s="832">
        <v>1</v>
      </c>
      <c r="O619" s="832">
        <v>116</v>
      </c>
      <c r="P619" s="849"/>
      <c r="Q619" s="849"/>
      <c r="R619" s="837"/>
      <c r="S619" s="850"/>
    </row>
    <row r="620" spans="1:19" ht="14.4" customHeight="1" x14ac:dyDescent="0.3">
      <c r="A620" s="831" t="s">
        <v>3031</v>
      </c>
      <c r="B620" s="832" t="s">
        <v>3032</v>
      </c>
      <c r="C620" s="832" t="s">
        <v>602</v>
      </c>
      <c r="D620" s="832" t="s">
        <v>3029</v>
      </c>
      <c r="E620" s="832" t="s">
        <v>3079</v>
      </c>
      <c r="F620" s="832" t="s">
        <v>3173</v>
      </c>
      <c r="G620" s="832" t="s">
        <v>3174</v>
      </c>
      <c r="H620" s="849">
        <v>1</v>
      </c>
      <c r="I620" s="849">
        <v>37</v>
      </c>
      <c r="J620" s="832">
        <v>1</v>
      </c>
      <c r="K620" s="832">
        <v>37</v>
      </c>
      <c r="L620" s="849">
        <v>1</v>
      </c>
      <c r="M620" s="849">
        <v>37</v>
      </c>
      <c r="N620" s="832">
        <v>1</v>
      </c>
      <c r="O620" s="832">
        <v>37</v>
      </c>
      <c r="P620" s="849"/>
      <c r="Q620" s="849"/>
      <c r="R620" s="837"/>
      <c r="S620" s="850"/>
    </row>
    <row r="621" spans="1:19" ht="14.4" customHeight="1" x14ac:dyDescent="0.3">
      <c r="A621" s="831" t="s">
        <v>3031</v>
      </c>
      <c r="B621" s="832" t="s">
        <v>3032</v>
      </c>
      <c r="C621" s="832" t="s">
        <v>602</v>
      </c>
      <c r="D621" s="832" t="s">
        <v>3029</v>
      </c>
      <c r="E621" s="832" t="s">
        <v>3079</v>
      </c>
      <c r="F621" s="832" t="s">
        <v>3177</v>
      </c>
      <c r="G621" s="832" t="s">
        <v>3178</v>
      </c>
      <c r="H621" s="849"/>
      <c r="I621" s="849"/>
      <c r="J621" s="832"/>
      <c r="K621" s="832"/>
      <c r="L621" s="849">
        <v>5</v>
      </c>
      <c r="M621" s="849">
        <v>430</v>
      </c>
      <c r="N621" s="832">
        <v>1</v>
      </c>
      <c r="O621" s="832">
        <v>86</v>
      </c>
      <c r="P621" s="849"/>
      <c r="Q621" s="849"/>
      <c r="R621" s="837"/>
      <c r="S621" s="850"/>
    </row>
    <row r="622" spans="1:19" ht="14.4" customHeight="1" x14ac:dyDescent="0.3">
      <c r="A622" s="831" t="s">
        <v>3031</v>
      </c>
      <c r="B622" s="832" t="s">
        <v>3032</v>
      </c>
      <c r="C622" s="832" t="s">
        <v>602</v>
      </c>
      <c r="D622" s="832" t="s">
        <v>3029</v>
      </c>
      <c r="E622" s="832" t="s">
        <v>3079</v>
      </c>
      <c r="F622" s="832" t="s">
        <v>3179</v>
      </c>
      <c r="G622" s="832" t="s">
        <v>3180</v>
      </c>
      <c r="H622" s="849">
        <v>7</v>
      </c>
      <c r="I622" s="849">
        <v>224</v>
      </c>
      <c r="J622" s="832">
        <v>1.75</v>
      </c>
      <c r="K622" s="832">
        <v>32</v>
      </c>
      <c r="L622" s="849">
        <v>4</v>
      </c>
      <c r="M622" s="849">
        <v>128</v>
      </c>
      <c r="N622" s="832">
        <v>1</v>
      </c>
      <c r="O622" s="832">
        <v>32</v>
      </c>
      <c r="P622" s="849"/>
      <c r="Q622" s="849"/>
      <c r="R622" s="837"/>
      <c r="S622" s="850"/>
    </row>
    <row r="623" spans="1:19" ht="14.4" customHeight="1" x14ac:dyDescent="0.3">
      <c r="A623" s="831" t="s">
        <v>3031</v>
      </c>
      <c r="B623" s="832" t="s">
        <v>3032</v>
      </c>
      <c r="C623" s="832" t="s">
        <v>602</v>
      </c>
      <c r="D623" s="832" t="s">
        <v>3029</v>
      </c>
      <c r="E623" s="832" t="s">
        <v>3079</v>
      </c>
      <c r="F623" s="832" t="s">
        <v>3181</v>
      </c>
      <c r="G623" s="832" t="s">
        <v>3182</v>
      </c>
      <c r="H623" s="849">
        <v>212</v>
      </c>
      <c r="I623" s="849">
        <v>0</v>
      </c>
      <c r="J623" s="832"/>
      <c r="K623" s="832">
        <v>0</v>
      </c>
      <c r="L623" s="849">
        <v>262</v>
      </c>
      <c r="M623" s="849">
        <v>0</v>
      </c>
      <c r="N623" s="832"/>
      <c r="O623" s="832">
        <v>0</v>
      </c>
      <c r="P623" s="849"/>
      <c r="Q623" s="849"/>
      <c r="R623" s="837"/>
      <c r="S623" s="850"/>
    </row>
    <row r="624" spans="1:19" ht="14.4" customHeight="1" x14ac:dyDescent="0.3">
      <c r="A624" s="831" t="s">
        <v>3031</v>
      </c>
      <c r="B624" s="832" t="s">
        <v>3032</v>
      </c>
      <c r="C624" s="832" t="s">
        <v>602</v>
      </c>
      <c r="D624" s="832" t="s">
        <v>3029</v>
      </c>
      <c r="E624" s="832" t="s">
        <v>3079</v>
      </c>
      <c r="F624" s="832" t="s">
        <v>3183</v>
      </c>
      <c r="G624" s="832" t="s">
        <v>3184</v>
      </c>
      <c r="H624" s="849">
        <v>9</v>
      </c>
      <c r="I624" s="849">
        <v>1188</v>
      </c>
      <c r="J624" s="832"/>
      <c r="K624" s="832">
        <v>132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3031</v>
      </c>
      <c r="B625" s="832" t="s">
        <v>3032</v>
      </c>
      <c r="C625" s="832" t="s">
        <v>602</v>
      </c>
      <c r="D625" s="832" t="s">
        <v>3029</v>
      </c>
      <c r="E625" s="832" t="s">
        <v>3079</v>
      </c>
      <c r="F625" s="832" t="s">
        <v>3189</v>
      </c>
      <c r="G625" s="832" t="s">
        <v>3190</v>
      </c>
      <c r="H625" s="849">
        <v>1</v>
      </c>
      <c r="I625" s="849">
        <v>200</v>
      </c>
      <c r="J625" s="832">
        <v>3.7037037037037035E-2</v>
      </c>
      <c r="K625" s="832">
        <v>200</v>
      </c>
      <c r="L625" s="849">
        <v>27</v>
      </c>
      <c r="M625" s="849">
        <v>5400</v>
      </c>
      <c r="N625" s="832">
        <v>1</v>
      </c>
      <c r="O625" s="832">
        <v>200</v>
      </c>
      <c r="P625" s="849"/>
      <c r="Q625" s="849"/>
      <c r="R625" s="837"/>
      <c r="S625" s="850"/>
    </row>
    <row r="626" spans="1:19" ht="14.4" customHeight="1" x14ac:dyDescent="0.3">
      <c r="A626" s="831" t="s">
        <v>3031</v>
      </c>
      <c r="B626" s="832" t="s">
        <v>3032</v>
      </c>
      <c r="C626" s="832" t="s">
        <v>602</v>
      </c>
      <c r="D626" s="832" t="s">
        <v>3029</v>
      </c>
      <c r="E626" s="832" t="s">
        <v>3079</v>
      </c>
      <c r="F626" s="832" t="s">
        <v>3191</v>
      </c>
      <c r="G626" s="832" t="s">
        <v>3192</v>
      </c>
      <c r="H626" s="849">
        <v>3</v>
      </c>
      <c r="I626" s="849">
        <v>339</v>
      </c>
      <c r="J626" s="832">
        <v>0.74342105263157898</v>
      </c>
      <c r="K626" s="832">
        <v>113</v>
      </c>
      <c r="L626" s="849">
        <v>4</v>
      </c>
      <c r="M626" s="849">
        <v>456</v>
      </c>
      <c r="N626" s="832">
        <v>1</v>
      </c>
      <c r="O626" s="832">
        <v>114</v>
      </c>
      <c r="P626" s="849"/>
      <c r="Q626" s="849"/>
      <c r="R626" s="837"/>
      <c r="S626" s="850"/>
    </row>
    <row r="627" spans="1:19" ht="14.4" customHeight="1" x14ac:dyDescent="0.3">
      <c r="A627" s="831" t="s">
        <v>3031</v>
      </c>
      <c r="B627" s="832" t="s">
        <v>3032</v>
      </c>
      <c r="C627" s="832" t="s">
        <v>602</v>
      </c>
      <c r="D627" s="832" t="s">
        <v>3029</v>
      </c>
      <c r="E627" s="832" t="s">
        <v>3079</v>
      </c>
      <c r="F627" s="832" t="s">
        <v>3199</v>
      </c>
      <c r="G627" s="832" t="s">
        <v>3200</v>
      </c>
      <c r="H627" s="849"/>
      <c r="I627" s="849"/>
      <c r="J627" s="832"/>
      <c r="K627" s="832"/>
      <c r="L627" s="849">
        <v>1</v>
      </c>
      <c r="M627" s="849">
        <v>59</v>
      </c>
      <c r="N627" s="832">
        <v>1</v>
      </c>
      <c r="O627" s="832">
        <v>59</v>
      </c>
      <c r="P627" s="849"/>
      <c r="Q627" s="849"/>
      <c r="R627" s="837"/>
      <c r="S627" s="850"/>
    </row>
    <row r="628" spans="1:19" ht="14.4" customHeight="1" x14ac:dyDescent="0.3">
      <c r="A628" s="831" t="s">
        <v>3031</v>
      </c>
      <c r="B628" s="832" t="s">
        <v>3032</v>
      </c>
      <c r="C628" s="832" t="s">
        <v>602</v>
      </c>
      <c r="D628" s="832" t="s">
        <v>3029</v>
      </c>
      <c r="E628" s="832" t="s">
        <v>3079</v>
      </c>
      <c r="F628" s="832" t="s">
        <v>3201</v>
      </c>
      <c r="G628" s="832" t="s">
        <v>3202</v>
      </c>
      <c r="H628" s="849"/>
      <c r="I628" s="849"/>
      <c r="J628" s="832"/>
      <c r="K628" s="832"/>
      <c r="L628" s="849">
        <v>1</v>
      </c>
      <c r="M628" s="849">
        <v>57</v>
      </c>
      <c r="N628" s="832">
        <v>1</v>
      </c>
      <c r="O628" s="832">
        <v>57</v>
      </c>
      <c r="P628" s="849"/>
      <c r="Q628" s="849"/>
      <c r="R628" s="837"/>
      <c r="S628" s="850"/>
    </row>
    <row r="629" spans="1:19" ht="14.4" customHeight="1" x14ac:dyDescent="0.3">
      <c r="A629" s="831" t="s">
        <v>3031</v>
      </c>
      <c r="B629" s="832" t="s">
        <v>3032</v>
      </c>
      <c r="C629" s="832" t="s">
        <v>602</v>
      </c>
      <c r="D629" s="832" t="s">
        <v>3029</v>
      </c>
      <c r="E629" s="832" t="s">
        <v>3079</v>
      </c>
      <c r="F629" s="832" t="s">
        <v>3203</v>
      </c>
      <c r="G629" s="832" t="s">
        <v>3204</v>
      </c>
      <c r="H629" s="849">
        <v>3</v>
      </c>
      <c r="I629" s="849">
        <v>369</v>
      </c>
      <c r="J629" s="832">
        <v>0.74395161290322576</v>
      </c>
      <c r="K629" s="832">
        <v>123</v>
      </c>
      <c r="L629" s="849">
        <v>4</v>
      </c>
      <c r="M629" s="849">
        <v>496</v>
      </c>
      <c r="N629" s="832">
        <v>1</v>
      </c>
      <c r="O629" s="832">
        <v>124</v>
      </c>
      <c r="P629" s="849"/>
      <c r="Q629" s="849"/>
      <c r="R629" s="837"/>
      <c r="S629" s="850"/>
    </row>
    <row r="630" spans="1:19" ht="14.4" customHeight="1" x14ac:dyDescent="0.3">
      <c r="A630" s="831" t="s">
        <v>3031</v>
      </c>
      <c r="B630" s="832" t="s">
        <v>3032</v>
      </c>
      <c r="C630" s="832" t="s">
        <v>602</v>
      </c>
      <c r="D630" s="832" t="s">
        <v>3029</v>
      </c>
      <c r="E630" s="832" t="s">
        <v>3079</v>
      </c>
      <c r="F630" s="832" t="s">
        <v>3205</v>
      </c>
      <c r="G630" s="832" t="s">
        <v>3206</v>
      </c>
      <c r="H630" s="849"/>
      <c r="I630" s="849"/>
      <c r="J630" s="832"/>
      <c r="K630" s="832"/>
      <c r="L630" s="849">
        <v>3</v>
      </c>
      <c r="M630" s="849">
        <v>363</v>
      </c>
      <c r="N630" s="832">
        <v>1</v>
      </c>
      <c r="O630" s="832">
        <v>121</v>
      </c>
      <c r="P630" s="849"/>
      <c r="Q630" s="849"/>
      <c r="R630" s="837"/>
      <c r="S630" s="850"/>
    </row>
    <row r="631" spans="1:19" ht="14.4" customHeight="1" x14ac:dyDescent="0.3">
      <c r="A631" s="831" t="s">
        <v>3031</v>
      </c>
      <c r="B631" s="832" t="s">
        <v>3032</v>
      </c>
      <c r="C631" s="832" t="s">
        <v>602</v>
      </c>
      <c r="D631" s="832" t="s">
        <v>3029</v>
      </c>
      <c r="E631" s="832" t="s">
        <v>3079</v>
      </c>
      <c r="F631" s="832" t="s">
        <v>3207</v>
      </c>
      <c r="G631" s="832" t="s">
        <v>3208</v>
      </c>
      <c r="H631" s="849">
        <v>6</v>
      </c>
      <c r="I631" s="849">
        <v>354</v>
      </c>
      <c r="J631" s="832">
        <v>0.8571428571428571</v>
      </c>
      <c r="K631" s="832">
        <v>59</v>
      </c>
      <c r="L631" s="849">
        <v>7</v>
      </c>
      <c r="M631" s="849">
        <v>413</v>
      </c>
      <c r="N631" s="832">
        <v>1</v>
      </c>
      <c r="O631" s="832">
        <v>59</v>
      </c>
      <c r="P631" s="849"/>
      <c r="Q631" s="849"/>
      <c r="R631" s="837"/>
      <c r="S631" s="850"/>
    </row>
    <row r="632" spans="1:19" ht="14.4" customHeight="1" x14ac:dyDescent="0.3">
      <c r="A632" s="831" t="s">
        <v>3031</v>
      </c>
      <c r="B632" s="832" t="s">
        <v>3032</v>
      </c>
      <c r="C632" s="832" t="s">
        <v>602</v>
      </c>
      <c r="D632" s="832" t="s">
        <v>3029</v>
      </c>
      <c r="E632" s="832" t="s">
        <v>3079</v>
      </c>
      <c r="F632" s="832" t="s">
        <v>3213</v>
      </c>
      <c r="G632" s="832" t="s">
        <v>3214</v>
      </c>
      <c r="H632" s="849">
        <v>10</v>
      </c>
      <c r="I632" s="849">
        <v>1550</v>
      </c>
      <c r="J632" s="832">
        <v>0.70970695970695974</v>
      </c>
      <c r="K632" s="832">
        <v>155</v>
      </c>
      <c r="L632" s="849">
        <v>14</v>
      </c>
      <c r="M632" s="849">
        <v>2184</v>
      </c>
      <c r="N632" s="832">
        <v>1</v>
      </c>
      <c r="O632" s="832">
        <v>156</v>
      </c>
      <c r="P632" s="849"/>
      <c r="Q632" s="849"/>
      <c r="R632" s="837"/>
      <c r="S632" s="850"/>
    </row>
    <row r="633" spans="1:19" ht="14.4" customHeight="1" x14ac:dyDescent="0.3">
      <c r="A633" s="831" t="s">
        <v>3031</v>
      </c>
      <c r="B633" s="832" t="s">
        <v>3032</v>
      </c>
      <c r="C633" s="832" t="s">
        <v>602</v>
      </c>
      <c r="D633" s="832" t="s">
        <v>3029</v>
      </c>
      <c r="E633" s="832" t="s">
        <v>3079</v>
      </c>
      <c r="F633" s="832" t="s">
        <v>3215</v>
      </c>
      <c r="G633" s="832" t="s">
        <v>3216</v>
      </c>
      <c r="H633" s="849">
        <v>26</v>
      </c>
      <c r="I633" s="849">
        <v>3718</v>
      </c>
      <c r="J633" s="832">
        <v>0.48715932914046123</v>
      </c>
      <c r="K633" s="832">
        <v>143</v>
      </c>
      <c r="L633" s="849">
        <v>53</v>
      </c>
      <c r="M633" s="849">
        <v>7632</v>
      </c>
      <c r="N633" s="832">
        <v>1</v>
      </c>
      <c r="O633" s="832">
        <v>144</v>
      </c>
      <c r="P633" s="849"/>
      <c r="Q633" s="849"/>
      <c r="R633" s="837"/>
      <c r="S633" s="850"/>
    </row>
    <row r="634" spans="1:19" ht="14.4" customHeight="1" x14ac:dyDescent="0.3">
      <c r="A634" s="831" t="s">
        <v>3031</v>
      </c>
      <c r="B634" s="832" t="s">
        <v>3032</v>
      </c>
      <c r="C634" s="832" t="s">
        <v>602</v>
      </c>
      <c r="D634" s="832" t="s">
        <v>3029</v>
      </c>
      <c r="E634" s="832" t="s">
        <v>3079</v>
      </c>
      <c r="F634" s="832" t="s">
        <v>3227</v>
      </c>
      <c r="G634" s="832" t="s">
        <v>3228</v>
      </c>
      <c r="H634" s="849"/>
      <c r="I634" s="849"/>
      <c r="J634" s="832"/>
      <c r="K634" s="832"/>
      <c r="L634" s="849">
        <v>1</v>
      </c>
      <c r="M634" s="849">
        <v>396</v>
      </c>
      <c r="N634" s="832">
        <v>1</v>
      </c>
      <c r="O634" s="832">
        <v>396</v>
      </c>
      <c r="P634" s="849"/>
      <c r="Q634" s="849"/>
      <c r="R634" s="837"/>
      <c r="S634" s="850"/>
    </row>
    <row r="635" spans="1:19" ht="14.4" customHeight="1" x14ac:dyDescent="0.3">
      <c r="A635" s="831" t="s">
        <v>3031</v>
      </c>
      <c r="B635" s="832" t="s">
        <v>3032</v>
      </c>
      <c r="C635" s="832" t="s">
        <v>602</v>
      </c>
      <c r="D635" s="832" t="s">
        <v>3029</v>
      </c>
      <c r="E635" s="832" t="s">
        <v>3079</v>
      </c>
      <c r="F635" s="832" t="s">
        <v>3229</v>
      </c>
      <c r="G635" s="832" t="s">
        <v>3230</v>
      </c>
      <c r="H635" s="849">
        <v>5</v>
      </c>
      <c r="I635" s="849">
        <v>760</v>
      </c>
      <c r="J635" s="832"/>
      <c r="K635" s="832">
        <v>152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3031</v>
      </c>
      <c r="B636" s="832" t="s">
        <v>3032</v>
      </c>
      <c r="C636" s="832" t="s">
        <v>602</v>
      </c>
      <c r="D636" s="832" t="s">
        <v>3029</v>
      </c>
      <c r="E636" s="832" t="s">
        <v>3079</v>
      </c>
      <c r="F636" s="832" t="s">
        <v>3241</v>
      </c>
      <c r="G636" s="832" t="s">
        <v>3242</v>
      </c>
      <c r="H636" s="849"/>
      <c r="I636" s="849"/>
      <c r="J636" s="832"/>
      <c r="K636" s="832"/>
      <c r="L636" s="849">
        <v>1</v>
      </c>
      <c r="M636" s="849">
        <v>135</v>
      </c>
      <c r="N636" s="832">
        <v>1</v>
      </c>
      <c r="O636" s="832">
        <v>135</v>
      </c>
      <c r="P636" s="849"/>
      <c r="Q636" s="849"/>
      <c r="R636" s="837"/>
      <c r="S636" s="850"/>
    </row>
    <row r="637" spans="1:19" ht="14.4" customHeight="1" x14ac:dyDescent="0.3">
      <c r="A637" s="831" t="s">
        <v>3031</v>
      </c>
      <c r="B637" s="832" t="s">
        <v>3032</v>
      </c>
      <c r="C637" s="832" t="s">
        <v>602</v>
      </c>
      <c r="D637" s="832" t="s">
        <v>3029</v>
      </c>
      <c r="E637" s="832" t="s">
        <v>3079</v>
      </c>
      <c r="F637" s="832" t="s">
        <v>3249</v>
      </c>
      <c r="G637" s="832" t="s">
        <v>3250</v>
      </c>
      <c r="H637" s="849"/>
      <c r="I637" s="849"/>
      <c r="J637" s="832"/>
      <c r="K637" s="832"/>
      <c r="L637" s="849">
        <v>1</v>
      </c>
      <c r="M637" s="849">
        <v>353</v>
      </c>
      <c r="N637" s="832">
        <v>1</v>
      </c>
      <c r="O637" s="832">
        <v>353</v>
      </c>
      <c r="P637" s="849"/>
      <c r="Q637" s="849"/>
      <c r="R637" s="837"/>
      <c r="S637" s="850"/>
    </row>
    <row r="638" spans="1:19" ht="14.4" customHeight="1" x14ac:dyDescent="0.3">
      <c r="A638" s="831" t="s">
        <v>3031</v>
      </c>
      <c r="B638" s="832" t="s">
        <v>3032</v>
      </c>
      <c r="C638" s="832" t="s">
        <v>602</v>
      </c>
      <c r="D638" s="832" t="s">
        <v>1287</v>
      </c>
      <c r="E638" s="832" t="s">
        <v>3079</v>
      </c>
      <c r="F638" s="832" t="s">
        <v>3086</v>
      </c>
      <c r="G638" s="832" t="s">
        <v>3087</v>
      </c>
      <c r="H638" s="849"/>
      <c r="I638" s="849"/>
      <c r="J638" s="832"/>
      <c r="K638" s="832"/>
      <c r="L638" s="849">
        <v>2</v>
      </c>
      <c r="M638" s="849">
        <v>166</v>
      </c>
      <c r="N638" s="832">
        <v>1</v>
      </c>
      <c r="O638" s="832">
        <v>83</v>
      </c>
      <c r="P638" s="849"/>
      <c r="Q638" s="849"/>
      <c r="R638" s="837"/>
      <c r="S638" s="850"/>
    </row>
    <row r="639" spans="1:19" ht="14.4" customHeight="1" x14ac:dyDescent="0.3">
      <c r="A639" s="831" t="s">
        <v>3031</v>
      </c>
      <c r="B639" s="832" t="s">
        <v>3032</v>
      </c>
      <c r="C639" s="832" t="s">
        <v>602</v>
      </c>
      <c r="D639" s="832" t="s">
        <v>1287</v>
      </c>
      <c r="E639" s="832" t="s">
        <v>3079</v>
      </c>
      <c r="F639" s="832" t="s">
        <v>3090</v>
      </c>
      <c r="G639" s="832" t="s">
        <v>3091</v>
      </c>
      <c r="H639" s="849">
        <v>9</v>
      </c>
      <c r="I639" s="849">
        <v>333</v>
      </c>
      <c r="J639" s="832">
        <v>2.25</v>
      </c>
      <c r="K639" s="832">
        <v>37</v>
      </c>
      <c r="L639" s="849">
        <v>4</v>
      </c>
      <c r="M639" s="849">
        <v>148</v>
      </c>
      <c r="N639" s="832">
        <v>1</v>
      </c>
      <c r="O639" s="832">
        <v>37</v>
      </c>
      <c r="P639" s="849">
        <v>3</v>
      </c>
      <c r="Q639" s="849">
        <v>114</v>
      </c>
      <c r="R639" s="837">
        <v>0.77027027027027029</v>
      </c>
      <c r="S639" s="850">
        <v>38</v>
      </c>
    </row>
    <row r="640" spans="1:19" ht="14.4" customHeight="1" x14ac:dyDescent="0.3">
      <c r="A640" s="831" t="s">
        <v>3031</v>
      </c>
      <c r="B640" s="832" t="s">
        <v>3032</v>
      </c>
      <c r="C640" s="832" t="s">
        <v>602</v>
      </c>
      <c r="D640" s="832" t="s">
        <v>1287</v>
      </c>
      <c r="E640" s="832" t="s">
        <v>3079</v>
      </c>
      <c r="F640" s="832" t="s">
        <v>3103</v>
      </c>
      <c r="G640" s="832" t="s">
        <v>3104</v>
      </c>
      <c r="H640" s="849">
        <v>128</v>
      </c>
      <c r="I640" s="849">
        <v>32128</v>
      </c>
      <c r="J640" s="832">
        <v>0.83328146073244114</v>
      </c>
      <c r="K640" s="832">
        <v>251</v>
      </c>
      <c r="L640" s="849">
        <v>153</v>
      </c>
      <c r="M640" s="849">
        <v>38556</v>
      </c>
      <c r="N640" s="832">
        <v>1</v>
      </c>
      <c r="O640" s="832">
        <v>252</v>
      </c>
      <c r="P640" s="849">
        <v>97</v>
      </c>
      <c r="Q640" s="849">
        <v>24638</v>
      </c>
      <c r="R640" s="837">
        <v>0.63901857039111942</v>
      </c>
      <c r="S640" s="850">
        <v>254</v>
      </c>
    </row>
    <row r="641" spans="1:19" ht="14.4" customHeight="1" x14ac:dyDescent="0.3">
      <c r="A641" s="831" t="s">
        <v>3031</v>
      </c>
      <c r="B641" s="832" t="s">
        <v>3032</v>
      </c>
      <c r="C641" s="832" t="s">
        <v>602</v>
      </c>
      <c r="D641" s="832" t="s">
        <v>1287</v>
      </c>
      <c r="E641" s="832" t="s">
        <v>3079</v>
      </c>
      <c r="F641" s="832" t="s">
        <v>3105</v>
      </c>
      <c r="G641" s="832" t="s">
        <v>3106</v>
      </c>
      <c r="H641" s="849">
        <v>1</v>
      </c>
      <c r="I641" s="849">
        <v>126</v>
      </c>
      <c r="J641" s="832">
        <v>0.99212598425196852</v>
      </c>
      <c r="K641" s="832">
        <v>126</v>
      </c>
      <c r="L641" s="849">
        <v>1</v>
      </c>
      <c r="M641" s="849">
        <v>127</v>
      </c>
      <c r="N641" s="832">
        <v>1</v>
      </c>
      <c r="O641" s="832">
        <v>127</v>
      </c>
      <c r="P641" s="849">
        <v>2</v>
      </c>
      <c r="Q641" s="849">
        <v>252</v>
      </c>
      <c r="R641" s="837">
        <v>1.984251968503937</v>
      </c>
      <c r="S641" s="850">
        <v>126</v>
      </c>
    </row>
    <row r="642" spans="1:19" ht="14.4" customHeight="1" x14ac:dyDescent="0.3">
      <c r="A642" s="831" t="s">
        <v>3031</v>
      </c>
      <c r="B642" s="832" t="s">
        <v>3032</v>
      </c>
      <c r="C642" s="832" t="s">
        <v>602</v>
      </c>
      <c r="D642" s="832" t="s">
        <v>1287</v>
      </c>
      <c r="E642" s="832" t="s">
        <v>3079</v>
      </c>
      <c r="F642" s="832" t="s">
        <v>3115</v>
      </c>
      <c r="G642" s="832" t="s">
        <v>3116</v>
      </c>
      <c r="H642" s="849">
        <v>71</v>
      </c>
      <c r="I642" s="849">
        <v>4189</v>
      </c>
      <c r="J642" s="832">
        <v>0.89508547008547013</v>
      </c>
      <c r="K642" s="832">
        <v>59</v>
      </c>
      <c r="L642" s="849">
        <v>78</v>
      </c>
      <c r="M642" s="849">
        <v>4680</v>
      </c>
      <c r="N642" s="832">
        <v>1</v>
      </c>
      <c r="O642" s="832">
        <v>60</v>
      </c>
      <c r="P642" s="849">
        <v>36</v>
      </c>
      <c r="Q642" s="849">
        <v>2160</v>
      </c>
      <c r="R642" s="837">
        <v>0.46153846153846156</v>
      </c>
      <c r="S642" s="850">
        <v>60</v>
      </c>
    </row>
    <row r="643" spans="1:19" ht="14.4" customHeight="1" x14ac:dyDescent="0.3">
      <c r="A643" s="831" t="s">
        <v>3031</v>
      </c>
      <c r="B643" s="832" t="s">
        <v>3032</v>
      </c>
      <c r="C643" s="832" t="s">
        <v>602</v>
      </c>
      <c r="D643" s="832" t="s">
        <v>1287</v>
      </c>
      <c r="E643" s="832" t="s">
        <v>3079</v>
      </c>
      <c r="F643" s="832" t="s">
        <v>3123</v>
      </c>
      <c r="G643" s="832" t="s">
        <v>3124</v>
      </c>
      <c r="H643" s="849">
        <v>7</v>
      </c>
      <c r="I643" s="849">
        <v>2695</v>
      </c>
      <c r="J643" s="832">
        <v>0.41069795793965252</v>
      </c>
      <c r="K643" s="832">
        <v>385</v>
      </c>
      <c r="L643" s="849">
        <v>17</v>
      </c>
      <c r="M643" s="849">
        <v>6562</v>
      </c>
      <c r="N643" s="832">
        <v>1</v>
      </c>
      <c r="O643" s="832">
        <v>386</v>
      </c>
      <c r="P643" s="849">
        <v>18</v>
      </c>
      <c r="Q643" s="849">
        <v>6966</v>
      </c>
      <c r="R643" s="837">
        <v>1.0615665955501372</v>
      </c>
      <c r="S643" s="850">
        <v>387</v>
      </c>
    </row>
    <row r="644" spans="1:19" ht="14.4" customHeight="1" x14ac:dyDescent="0.3">
      <c r="A644" s="831" t="s">
        <v>3031</v>
      </c>
      <c r="B644" s="832" t="s">
        <v>3032</v>
      </c>
      <c r="C644" s="832" t="s">
        <v>602</v>
      </c>
      <c r="D644" s="832" t="s">
        <v>1287</v>
      </c>
      <c r="E644" s="832" t="s">
        <v>3079</v>
      </c>
      <c r="F644" s="832" t="s">
        <v>3125</v>
      </c>
      <c r="G644" s="832" t="s">
        <v>3126</v>
      </c>
      <c r="H644" s="849">
        <v>1</v>
      </c>
      <c r="I644" s="849">
        <v>390</v>
      </c>
      <c r="J644" s="832">
        <v>0.14249177932042381</v>
      </c>
      <c r="K644" s="832">
        <v>390</v>
      </c>
      <c r="L644" s="849">
        <v>7</v>
      </c>
      <c r="M644" s="849">
        <v>2737</v>
      </c>
      <c r="N644" s="832">
        <v>1</v>
      </c>
      <c r="O644" s="832">
        <v>391</v>
      </c>
      <c r="P644" s="849">
        <v>2</v>
      </c>
      <c r="Q644" s="849">
        <v>784</v>
      </c>
      <c r="R644" s="837">
        <v>0.28644501278772377</v>
      </c>
      <c r="S644" s="850">
        <v>392</v>
      </c>
    </row>
    <row r="645" spans="1:19" ht="14.4" customHeight="1" x14ac:dyDescent="0.3">
      <c r="A645" s="831" t="s">
        <v>3031</v>
      </c>
      <c r="B645" s="832" t="s">
        <v>3032</v>
      </c>
      <c r="C645" s="832" t="s">
        <v>602</v>
      </c>
      <c r="D645" s="832" t="s">
        <v>1287</v>
      </c>
      <c r="E645" s="832" t="s">
        <v>3079</v>
      </c>
      <c r="F645" s="832" t="s">
        <v>3127</v>
      </c>
      <c r="G645" s="832" t="s">
        <v>3128</v>
      </c>
      <c r="H645" s="849"/>
      <c r="I645" s="849"/>
      <c r="J645" s="832"/>
      <c r="K645" s="832"/>
      <c r="L645" s="849"/>
      <c r="M645" s="849"/>
      <c r="N645" s="832"/>
      <c r="O645" s="832"/>
      <c r="P645" s="849">
        <v>10</v>
      </c>
      <c r="Q645" s="849">
        <v>640</v>
      </c>
      <c r="R645" s="837"/>
      <c r="S645" s="850">
        <v>64</v>
      </c>
    </row>
    <row r="646" spans="1:19" ht="14.4" customHeight="1" x14ac:dyDescent="0.3">
      <c r="A646" s="831" t="s">
        <v>3031</v>
      </c>
      <c r="B646" s="832" t="s">
        <v>3032</v>
      </c>
      <c r="C646" s="832" t="s">
        <v>602</v>
      </c>
      <c r="D646" s="832" t="s">
        <v>1287</v>
      </c>
      <c r="E646" s="832" t="s">
        <v>3079</v>
      </c>
      <c r="F646" s="832" t="s">
        <v>3129</v>
      </c>
      <c r="G646" s="832" t="s">
        <v>3130</v>
      </c>
      <c r="H646" s="849">
        <v>1</v>
      </c>
      <c r="I646" s="849">
        <v>247</v>
      </c>
      <c r="J646" s="832">
        <v>0.99596774193548387</v>
      </c>
      <c r="K646" s="832">
        <v>247</v>
      </c>
      <c r="L646" s="849">
        <v>1</v>
      </c>
      <c r="M646" s="849">
        <v>248</v>
      </c>
      <c r="N646" s="832">
        <v>1</v>
      </c>
      <c r="O646" s="832">
        <v>248</v>
      </c>
      <c r="P646" s="849"/>
      <c r="Q646" s="849"/>
      <c r="R646" s="837"/>
      <c r="S646" s="850"/>
    </row>
    <row r="647" spans="1:19" ht="14.4" customHeight="1" x14ac:dyDescent="0.3">
      <c r="A647" s="831" t="s">
        <v>3031</v>
      </c>
      <c r="B647" s="832" t="s">
        <v>3032</v>
      </c>
      <c r="C647" s="832" t="s">
        <v>602</v>
      </c>
      <c r="D647" s="832" t="s">
        <v>1287</v>
      </c>
      <c r="E647" s="832" t="s">
        <v>3079</v>
      </c>
      <c r="F647" s="832" t="s">
        <v>3131</v>
      </c>
      <c r="G647" s="832" t="s">
        <v>3132</v>
      </c>
      <c r="H647" s="849">
        <v>11</v>
      </c>
      <c r="I647" s="849">
        <v>1683</v>
      </c>
      <c r="J647" s="832">
        <v>1.3660714285714286</v>
      </c>
      <c r="K647" s="832">
        <v>153</v>
      </c>
      <c r="L647" s="849">
        <v>8</v>
      </c>
      <c r="M647" s="849">
        <v>1232</v>
      </c>
      <c r="N647" s="832">
        <v>1</v>
      </c>
      <c r="O647" s="832">
        <v>154</v>
      </c>
      <c r="P647" s="849">
        <v>5</v>
      </c>
      <c r="Q647" s="849">
        <v>770</v>
      </c>
      <c r="R647" s="837">
        <v>0.625</v>
      </c>
      <c r="S647" s="850">
        <v>154</v>
      </c>
    </row>
    <row r="648" spans="1:19" ht="14.4" customHeight="1" x14ac:dyDescent="0.3">
      <c r="A648" s="831" t="s">
        <v>3031</v>
      </c>
      <c r="B648" s="832" t="s">
        <v>3032</v>
      </c>
      <c r="C648" s="832" t="s">
        <v>602</v>
      </c>
      <c r="D648" s="832" t="s">
        <v>1287</v>
      </c>
      <c r="E648" s="832" t="s">
        <v>3079</v>
      </c>
      <c r="F648" s="832" t="s">
        <v>3135</v>
      </c>
      <c r="G648" s="832" t="s">
        <v>3136</v>
      </c>
      <c r="H648" s="849"/>
      <c r="I648" s="849"/>
      <c r="J648" s="832"/>
      <c r="K648" s="832"/>
      <c r="L648" s="849">
        <v>1</v>
      </c>
      <c r="M648" s="849">
        <v>139</v>
      </c>
      <c r="N648" s="832">
        <v>1</v>
      </c>
      <c r="O648" s="832">
        <v>139</v>
      </c>
      <c r="P648" s="849"/>
      <c r="Q648" s="849"/>
      <c r="R648" s="837"/>
      <c r="S648" s="850"/>
    </row>
    <row r="649" spans="1:19" ht="14.4" customHeight="1" x14ac:dyDescent="0.3">
      <c r="A649" s="831" t="s">
        <v>3031</v>
      </c>
      <c r="B649" s="832" t="s">
        <v>3032</v>
      </c>
      <c r="C649" s="832" t="s">
        <v>602</v>
      </c>
      <c r="D649" s="832" t="s">
        <v>1287</v>
      </c>
      <c r="E649" s="832" t="s">
        <v>3079</v>
      </c>
      <c r="F649" s="832" t="s">
        <v>3137</v>
      </c>
      <c r="G649" s="832" t="s">
        <v>3138</v>
      </c>
      <c r="H649" s="849">
        <v>1</v>
      </c>
      <c r="I649" s="849">
        <v>418</v>
      </c>
      <c r="J649" s="832">
        <v>0.99761336515513122</v>
      </c>
      <c r="K649" s="832">
        <v>418</v>
      </c>
      <c r="L649" s="849">
        <v>1</v>
      </c>
      <c r="M649" s="849">
        <v>419</v>
      </c>
      <c r="N649" s="832">
        <v>1</v>
      </c>
      <c r="O649" s="832">
        <v>419</v>
      </c>
      <c r="P649" s="849">
        <v>1</v>
      </c>
      <c r="Q649" s="849">
        <v>422</v>
      </c>
      <c r="R649" s="837">
        <v>1.0071599045346062</v>
      </c>
      <c r="S649" s="850">
        <v>422</v>
      </c>
    </row>
    <row r="650" spans="1:19" ht="14.4" customHeight="1" x14ac:dyDescent="0.3">
      <c r="A650" s="831" t="s">
        <v>3031</v>
      </c>
      <c r="B650" s="832" t="s">
        <v>3032</v>
      </c>
      <c r="C650" s="832" t="s">
        <v>602</v>
      </c>
      <c r="D650" s="832" t="s">
        <v>1287</v>
      </c>
      <c r="E650" s="832" t="s">
        <v>3079</v>
      </c>
      <c r="F650" s="832" t="s">
        <v>3139</v>
      </c>
      <c r="G650" s="832" t="s">
        <v>3140</v>
      </c>
      <c r="H650" s="849">
        <v>1</v>
      </c>
      <c r="I650" s="849">
        <v>96</v>
      </c>
      <c r="J650" s="832"/>
      <c r="K650" s="832">
        <v>96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3031</v>
      </c>
      <c r="B651" s="832" t="s">
        <v>3032</v>
      </c>
      <c r="C651" s="832" t="s">
        <v>602</v>
      </c>
      <c r="D651" s="832" t="s">
        <v>1287</v>
      </c>
      <c r="E651" s="832" t="s">
        <v>3079</v>
      </c>
      <c r="F651" s="832" t="s">
        <v>3149</v>
      </c>
      <c r="G651" s="832" t="s">
        <v>3150</v>
      </c>
      <c r="H651" s="849"/>
      <c r="I651" s="849"/>
      <c r="J651" s="832"/>
      <c r="K651" s="832"/>
      <c r="L651" s="849">
        <v>1</v>
      </c>
      <c r="M651" s="849">
        <v>307</v>
      </c>
      <c r="N651" s="832">
        <v>1</v>
      </c>
      <c r="O651" s="832">
        <v>307</v>
      </c>
      <c r="P651" s="849">
        <v>2</v>
      </c>
      <c r="Q651" s="849">
        <v>616</v>
      </c>
      <c r="R651" s="837">
        <v>2.006514657980456</v>
      </c>
      <c r="S651" s="850">
        <v>308</v>
      </c>
    </row>
    <row r="652" spans="1:19" ht="14.4" customHeight="1" x14ac:dyDescent="0.3">
      <c r="A652" s="831" t="s">
        <v>3031</v>
      </c>
      <c r="B652" s="832" t="s">
        <v>3032</v>
      </c>
      <c r="C652" s="832" t="s">
        <v>602</v>
      </c>
      <c r="D652" s="832" t="s">
        <v>1287</v>
      </c>
      <c r="E652" s="832" t="s">
        <v>3079</v>
      </c>
      <c r="F652" s="832" t="s">
        <v>3169</v>
      </c>
      <c r="G652" s="832" t="s">
        <v>3170</v>
      </c>
      <c r="H652" s="849">
        <v>10</v>
      </c>
      <c r="I652" s="849">
        <v>333.33</v>
      </c>
      <c r="J652" s="832">
        <v>0.90909834724267702</v>
      </c>
      <c r="K652" s="832">
        <v>33.332999999999998</v>
      </c>
      <c r="L652" s="849">
        <v>11</v>
      </c>
      <c r="M652" s="849">
        <v>366.66</v>
      </c>
      <c r="N652" s="832">
        <v>1</v>
      </c>
      <c r="O652" s="832">
        <v>33.332727272727276</v>
      </c>
      <c r="P652" s="849">
        <v>3</v>
      </c>
      <c r="Q652" s="849">
        <v>99.99</v>
      </c>
      <c r="R652" s="837">
        <v>0.27270495827196856</v>
      </c>
      <c r="S652" s="850">
        <v>33.33</v>
      </c>
    </row>
    <row r="653" spans="1:19" ht="14.4" customHeight="1" x14ac:dyDescent="0.3">
      <c r="A653" s="831" t="s">
        <v>3031</v>
      </c>
      <c r="B653" s="832" t="s">
        <v>3032</v>
      </c>
      <c r="C653" s="832" t="s">
        <v>602</v>
      </c>
      <c r="D653" s="832" t="s">
        <v>1287</v>
      </c>
      <c r="E653" s="832" t="s">
        <v>3079</v>
      </c>
      <c r="F653" s="832" t="s">
        <v>3171</v>
      </c>
      <c r="G653" s="832" t="s">
        <v>3172</v>
      </c>
      <c r="H653" s="849"/>
      <c r="I653" s="849"/>
      <c r="J653" s="832"/>
      <c r="K653" s="832"/>
      <c r="L653" s="849">
        <v>12</v>
      </c>
      <c r="M653" s="849">
        <v>1392</v>
      </c>
      <c r="N653" s="832">
        <v>1</v>
      </c>
      <c r="O653" s="832">
        <v>116</v>
      </c>
      <c r="P653" s="849">
        <v>9</v>
      </c>
      <c r="Q653" s="849">
        <v>1044</v>
      </c>
      <c r="R653" s="837">
        <v>0.75</v>
      </c>
      <c r="S653" s="850">
        <v>116</v>
      </c>
    </row>
    <row r="654" spans="1:19" ht="14.4" customHeight="1" x14ac:dyDescent="0.3">
      <c r="A654" s="831" t="s">
        <v>3031</v>
      </c>
      <c r="B654" s="832" t="s">
        <v>3032</v>
      </c>
      <c r="C654" s="832" t="s">
        <v>602</v>
      </c>
      <c r="D654" s="832" t="s">
        <v>1287</v>
      </c>
      <c r="E654" s="832" t="s">
        <v>3079</v>
      </c>
      <c r="F654" s="832" t="s">
        <v>3173</v>
      </c>
      <c r="G654" s="832" t="s">
        <v>3174</v>
      </c>
      <c r="H654" s="849"/>
      <c r="I654" s="849"/>
      <c r="J654" s="832"/>
      <c r="K654" s="832"/>
      <c r="L654" s="849">
        <v>2</v>
      </c>
      <c r="M654" s="849">
        <v>74</v>
      </c>
      <c r="N654" s="832">
        <v>1</v>
      </c>
      <c r="O654" s="832">
        <v>37</v>
      </c>
      <c r="P654" s="849"/>
      <c r="Q654" s="849"/>
      <c r="R654" s="837"/>
      <c r="S654" s="850"/>
    </row>
    <row r="655" spans="1:19" ht="14.4" customHeight="1" x14ac:dyDescent="0.3">
      <c r="A655" s="831" t="s">
        <v>3031</v>
      </c>
      <c r="B655" s="832" t="s">
        <v>3032</v>
      </c>
      <c r="C655" s="832" t="s">
        <v>602</v>
      </c>
      <c r="D655" s="832" t="s">
        <v>1287</v>
      </c>
      <c r="E655" s="832" t="s">
        <v>3079</v>
      </c>
      <c r="F655" s="832" t="s">
        <v>3177</v>
      </c>
      <c r="G655" s="832" t="s">
        <v>3178</v>
      </c>
      <c r="H655" s="849"/>
      <c r="I655" s="849"/>
      <c r="J655" s="832"/>
      <c r="K655" s="832"/>
      <c r="L655" s="849">
        <v>1</v>
      </c>
      <c r="M655" s="849">
        <v>86</v>
      </c>
      <c r="N655" s="832">
        <v>1</v>
      </c>
      <c r="O655" s="832">
        <v>86</v>
      </c>
      <c r="P655" s="849">
        <v>2</v>
      </c>
      <c r="Q655" s="849">
        <v>174</v>
      </c>
      <c r="R655" s="837">
        <v>2.0232558139534884</v>
      </c>
      <c r="S655" s="850">
        <v>87</v>
      </c>
    </row>
    <row r="656" spans="1:19" ht="14.4" customHeight="1" x14ac:dyDescent="0.3">
      <c r="A656" s="831" t="s">
        <v>3031</v>
      </c>
      <c r="B656" s="832" t="s">
        <v>3032</v>
      </c>
      <c r="C656" s="832" t="s">
        <v>602</v>
      </c>
      <c r="D656" s="832" t="s">
        <v>1287</v>
      </c>
      <c r="E656" s="832" t="s">
        <v>3079</v>
      </c>
      <c r="F656" s="832" t="s">
        <v>3179</v>
      </c>
      <c r="G656" s="832" t="s">
        <v>3180</v>
      </c>
      <c r="H656" s="849">
        <v>1</v>
      </c>
      <c r="I656" s="849">
        <v>32</v>
      </c>
      <c r="J656" s="832">
        <v>0.25</v>
      </c>
      <c r="K656" s="832">
        <v>32</v>
      </c>
      <c r="L656" s="849">
        <v>4</v>
      </c>
      <c r="M656" s="849">
        <v>128</v>
      </c>
      <c r="N656" s="832">
        <v>1</v>
      </c>
      <c r="O656" s="832">
        <v>32</v>
      </c>
      <c r="P656" s="849">
        <v>3</v>
      </c>
      <c r="Q656" s="849">
        <v>99</v>
      </c>
      <c r="R656" s="837">
        <v>0.7734375</v>
      </c>
      <c r="S656" s="850">
        <v>33</v>
      </c>
    </row>
    <row r="657" spans="1:19" ht="14.4" customHeight="1" x14ac:dyDescent="0.3">
      <c r="A657" s="831" t="s">
        <v>3031</v>
      </c>
      <c r="B657" s="832" t="s">
        <v>3032</v>
      </c>
      <c r="C657" s="832" t="s">
        <v>602</v>
      </c>
      <c r="D657" s="832" t="s">
        <v>1287</v>
      </c>
      <c r="E657" s="832" t="s">
        <v>3079</v>
      </c>
      <c r="F657" s="832" t="s">
        <v>3181</v>
      </c>
      <c r="G657" s="832" t="s">
        <v>3182</v>
      </c>
      <c r="H657" s="849">
        <v>112</v>
      </c>
      <c r="I657" s="849">
        <v>0</v>
      </c>
      <c r="J657" s="832"/>
      <c r="K657" s="832">
        <v>0</v>
      </c>
      <c r="L657" s="849">
        <v>132</v>
      </c>
      <c r="M657" s="849">
        <v>0</v>
      </c>
      <c r="N657" s="832"/>
      <c r="O657" s="832">
        <v>0</v>
      </c>
      <c r="P657" s="849">
        <v>90</v>
      </c>
      <c r="Q657" s="849">
        <v>0</v>
      </c>
      <c r="R657" s="837"/>
      <c r="S657" s="850">
        <v>0</v>
      </c>
    </row>
    <row r="658" spans="1:19" ht="14.4" customHeight="1" x14ac:dyDescent="0.3">
      <c r="A658" s="831" t="s">
        <v>3031</v>
      </c>
      <c r="B658" s="832" t="s">
        <v>3032</v>
      </c>
      <c r="C658" s="832" t="s">
        <v>602</v>
      </c>
      <c r="D658" s="832" t="s">
        <v>1287</v>
      </c>
      <c r="E658" s="832" t="s">
        <v>3079</v>
      </c>
      <c r="F658" s="832" t="s">
        <v>3183</v>
      </c>
      <c r="G658" s="832" t="s">
        <v>3184</v>
      </c>
      <c r="H658" s="849">
        <v>6</v>
      </c>
      <c r="I658" s="849">
        <v>792</v>
      </c>
      <c r="J658" s="832">
        <v>1</v>
      </c>
      <c r="K658" s="832">
        <v>132</v>
      </c>
      <c r="L658" s="849">
        <v>6</v>
      </c>
      <c r="M658" s="849">
        <v>792</v>
      </c>
      <c r="N658" s="832">
        <v>1</v>
      </c>
      <c r="O658" s="832">
        <v>132</v>
      </c>
      <c r="P658" s="849">
        <v>6</v>
      </c>
      <c r="Q658" s="849">
        <v>810</v>
      </c>
      <c r="R658" s="837">
        <v>1.0227272727272727</v>
      </c>
      <c r="S658" s="850">
        <v>135</v>
      </c>
    </row>
    <row r="659" spans="1:19" ht="14.4" customHeight="1" x14ac:dyDescent="0.3">
      <c r="A659" s="831" t="s">
        <v>3031</v>
      </c>
      <c r="B659" s="832" t="s">
        <v>3032</v>
      </c>
      <c r="C659" s="832" t="s">
        <v>602</v>
      </c>
      <c r="D659" s="832" t="s">
        <v>1287</v>
      </c>
      <c r="E659" s="832" t="s">
        <v>3079</v>
      </c>
      <c r="F659" s="832" t="s">
        <v>3189</v>
      </c>
      <c r="G659" s="832" t="s">
        <v>3190</v>
      </c>
      <c r="H659" s="849">
        <v>129</v>
      </c>
      <c r="I659" s="849">
        <v>25800</v>
      </c>
      <c r="J659" s="832">
        <v>0.86</v>
      </c>
      <c r="K659" s="832">
        <v>200</v>
      </c>
      <c r="L659" s="849">
        <v>150</v>
      </c>
      <c r="M659" s="849">
        <v>30000</v>
      </c>
      <c r="N659" s="832">
        <v>1</v>
      </c>
      <c r="O659" s="832">
        <v>200</v>
      </c>
      <c r="P659" s="849">
        <v>99</v>
      </c>
      <c r="Q659" s="849">
        <v>19800</v>
      </c>
      <c r="R659" s="837">
        <v>0.66</v>
      </c>
      <c r="S659" s="850">
        <v>200</v>
      </c>
    </row>
    <row r="660" spans="1:19" ht="14.4" customHeight="1" x14ac:dyDescent="0.3">
      <c r="A660" s="831" t="s">
        <v>3031</v>
      </c>
      <c r="B660" s="832" t="s">
        <v>3032</v>
      </c>
      <c r="C660" s="832" t="s">
        <v>602</v>
      </c>
      <c r="D660" s="832" t="s">
        <v>1287</v>
      </c>
      <c r="E660" s="832" t="s">
        <v>3079</v>
      </c>
      <c r="F660" s="832" t="s">
        <v>3191</v>
      </c>
      <c r="G660" s="832" t="s">
        <v>3192</v>
      </c>
      <c r="H660" s="849">
        <v>1</v>
      </c>
      <c r="I660" s="849">
        <v>113</v>
      </c>
      <c r="J660" s="832"/>
      <c r="K660" s="832">
        <v>113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3031</v>
      </c>
      <c r="B661" s="832" t="s">
        <v>3032</v>
      </c>
      <c r="C661" s="832" t="s">
        <v>602</v>
      </c>
      <c r="D661" s="832" t="s">
        <v>1287</v>
      </c>
      <c r="E661" s="832" t="s">
        <v>3079</v>
      </c>
      <c r="F661" s="832" t="s">
        <v>3203</v>
      </c>
      <c r="G661" s="832" t="s">
        <v>3204</v>
      </c>
      <c r="H661" s="849"/>
      <c r="I661" s="849"/>
      <c r="J661" s="832"/>
      <c r="K661" s="832"/>
      <c r="L661" s="849">
        <v>1</v>
      </c>
      <c r="M661" s="849">
        <v>124</v>
      </c>
      <c r="N661" s="832">
        <v>1</v>
      </c>
      <c r="O661" s="832">
        <v>124</v>
      </c>
      <c r="P661" s="849">
        <v>2</v>
      </c>
      <c r="Q661" s="849">
        <v>250</v>
      </c>
      <c r="R661" s="837">
        <v>2.0161290322580645</v>
      </c>
      <c r="S661" s="850">
        <v>125</v>
      </c>
    </row>
    <row r="662" spans="1:19" ht="14.4" customHeight="1" x14ac:dyDescent="0.3">
      <c r="A662" s="831" t="s">
        <v>3031</v>
      </c>
      <c r="B662" s="832" t="s">
        <v>3032</v>
      </c>
      <c r="C662" s="832" t="s">
        <v>602</v>
      </c>
      <c r="D662" s="832" t="s">
        <v>1287</v>
      </c>
      <c r="E662" s="832" t="s">
        <v>3079</v>
      </c>
      <c r="F662" s="832" t="s">
        <v>3207</v>
      </c>
      <c r="G662" s="832" t="s">
        <v>3208</v>
      </c>
      <c r="H662" s="849"/>
      <c r="I662" s="849"/>
      <c r="J662" s="832"/>
      <c r="K662" s="832"/>
      <c r="L662" s="849">
        <v>1</v>
      </c>
      <c r="M662" s="849">
        <v>59</v>
      </c>
      <c r="N662" s="832">
        <v>1</v>
      </c>
      <c r="O662" s="832">
        <v>59</v>
      </c>
      <c r="P662" s="849">
        <v>2</v>
      </c>
      <c r="Q662" s="849">
        <v>122</v>
      </c>
      <c r="R662" s="837">
        <v>2.0677966101694913</v>
      </c>
      <c r="S662" s="850">
        <v>61</v>
      </c>
    </row>
    <row r="663" spans="1:19" ht="14.4" customHeight="1" x14ac:dyDescent="0.3">
      <c r="A663" s="831" t="s">
        <v>3031</v>
      </c>
      <c r="B663" s="832" t="s">
        <v>3032</v>
      </c>
      <c r="C663" s="832" t="s">
        <v>602</v>
      </c>
      <c r="D663" s="832" t="s">
        <v>1287</v>
      </c>
      <c r="E663" s="832" t="s">
        <v>3079</v>
      </c>
      <c r="F663" s="832" t="s">
        <v>3213</v>
      </c>
      <c r="G663" s="832" t="s">
        <v>3214</v>
      </c>
      <c r="H663" s="849"/>
      <c r="I663" s="849"/>
      <c r="J663" s="832"/>
      <c r="K663" s="832"/>
      <c r="L663" s="849">
        <v>7</v>
      </c>
      <c r="M663" s="849">
        <v>1092</v>
      </c>
      <c r="N663" s="832">
        <v>1</v>
      </c>
      <c r="O663" s="832">
        <v>156</v>
      </c>
      <c r="P663" s="849">
        <v>3</v>
      </c>
      <c r="Q663" s="849">
        <v>465</v>
      </c>
      <c r="R663" s="837">
        <v>0.42582417582417581</v>
      </c>
      <c r="S663" s="850">
        <v>155</v>
      </c>
    </row>
    <row r="664" spans="1:19" ht="14.4" customHeight="1" x14ac:dyDescent="0.3">
      <c r="A664" s="831" t="s">
        <v>3031</v>
      </c>
      <c r="B664" s="832" t="s">
        <v>3032</v>
      </c>
      <c r="C664" s="832" t="s">
        <v>602</v>
      </c>
      <c r="D664" s="832" t="s">
        <v>1287</v>
      </c>
      <c r="E664" s="832" t="s">
        <v>3079</v>
      </c>
      <c r="F664" s="832" t="s">
        <v>3225</v>
      </c>
      <c r="G664" s="832" t="s">
        <v>3226</v>
      </c>
      <c r="H664" s="849"/>
      <c r="I664" s="849"/>
      <c r="J664" s="832"/>
      <c r="K664" s="832"/>
      <c r="L664" s="849">
        <v>3</v>
      </c>
      <c r="M664" s="849">
        <v>300</v>
      </c>
      <c r="N664" s="832">
        <v>1</v>
      </c>
      <c r="O664" s="832">
        <v>100</v>
      </c>
      <c r="P664" s="849">
        <v>1</v>
      </c>
      <c r="Q664" s="849">
        <v>100</v>
      </c>
      <c r="R664" s="837">
        <v>0.33333333333333331</v>
      </c>
      <c r="S664" s="850">
        <v>100</v>
      </c>
    </row>
    <row r="665" spans="1:19" ht="14.4" customHeight="1" x14ac:dyDescent="0.3">
      <c r="A665" s="831" t="s">
        <v>3031</v>
      </c>
      <c r="B665" s="832" t="s">
        <v>3032</v>
      </c>
      <c r="C665" s="832" t="s">
        <v>602</v>
      </c>
      <c r="D665" s="832" t="s">
        <v>1287</v>
      </c>
      <c r="E665" s="832" t="s">
        <v>3079</v>
      </c>
      <c r="F665" s="832" t="s">
        <v>3227</v>
      </c>
      <c r="G665" s="832" t="s">
        <v>3228</v>
      </c>
      <c r="H665" s="849"/>
      <c r="I665" s="849"/>
      <c r="J665" s="832"/>
      <c r="K665" s="832"/>
      <c r="L665" s="849">
        <v>2</v>
      </c>
      <c r="M665" s="849">
        <v>792</v>
      </c>
      <c r="N665" s="832">
        <v>1</v>
      </c>
      <c r="O665" s="832">
        <v>396</v>
      </c>
      <c r="P665" s="849"/>
      <c r="Q665" s="849"/>
      <c r="R665" s="837"/>
      <c r="S665" s="850"/>
    </row>
    <row r="666" spans="1:19" ht="14.4" customHeight="1" x14ac:dyDescent="0.3">
      <c r="A666" s="831" t="s">
        <v>3031</v>
      </c>
      <c r="B666" s="832" t="s">
        <v>3032</v>
      </c>
      <c r="C666" s="832" t="s">
        <v>602</v>
      </c>
      <c r="D666" s="832" t="s">
        <v>1287</v>
      </c>
      <c r="E666" s="832" t="s">
        <v>3079</v>
      </c>
      <c r="F666" s="832" t="s">
        <v>3229</v>
      </c>
      <c r="G666" s="832" t="s">
        <v>3230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154</v>
      </c>
      <c r="R666" s="837"/>
      <c r="S666" s="850">
        <v>154</v>
      </c>
    </row>
    <row r="667" spans="1:19" ht="14.4" customHeight="1" x14ac:dyDescent="0.3">
      <c r="A667" s="831" t="s">
        <v>3031</v>
      </c>
      <c r="B667" s="832" t="s">
        <v>3032</v>
      </c>
      <c r="C667" s="832" t="s">
        <v>602</v>
      </c>
      <c r="D667" s="832" t="s">
        <v>1288</v>
      </c>
      <c r="E667" s="832" t="s">
        <v>3033</v>
      </c>
      <c r="F667" s="832" t="s">
        <v>3041</v>
      </c>
      <c r="G667" s="832" t="s">
        <v>679</v>
      </c>
      <c r="H667" s="849"/>
      <c r="I667" s="849"/>
      <c r="J667" s="832"/>
      <c r="K667" s="832"/>
      <c r="L667" s="849"/>
      <c r="M667" s="849"/>
      <c r="N667" s="832"/>
      <c r="O667" s="832"/>
      <c r="P667" s="849">
        <v>0.02</v>
      </c>
      <c r="Q667" s="849">
        <v>14.83</v>
      </c>
      <c r="R667" s="837"/>
      <c r="S667" s="850">
        <v>741.5</v>
      </c>
    </row>
    <row r="668" spans="1:19" ht="14.4" customHeight="1" x14ac:dyDescent="0.3">
      <c r="A668" s="831" t="s">
        <v>3031</v>
      </c>
      <c r="B668" s="832" t="s">
        <v>3032</v>
      </c>
      <c r="C668" s="832" t="s">
        <v>602</v>
      </c>
      <c r="D668" s="832" t="s">
        <v>1288</v>
      </c>
      <c r="E668" s="832" t="s">
        <v>3033</v>
      </c>
      <c r="F668" s="832" t="s">
        <v>3044</v>
      </c>
      <c r="G668" s="832" t="s">
        <v>826</v>
      </c>
      <c r="H668" s="849"/>
      <c r="I668" s="849"/>
      <c r="J668" s="832"/>
      <c r="K668" s="832"/>
      <c r="L668" s="849"/>
      <c r="M668" s="849"/>
      <c r="N668" s="832"/>
      <c r="O668" s="832"/>
      <c r="P668" s="849">
        <v>0.1</v>
      </c>
      <c r="Q668" s="849">
        <v>5.07</v>
      </c>
      <c r="R668" s="837"/>
      <c r="S668" s="850">
        <v>50.7</v>
      </c>
    </row>
    <row r="669" spans="1:19" ht="14.4" customHeight="1" x14ac:dyDescent="0.3">
      <c r="A669" s="831" t="s">
        <v>3031</v>
      </c>
      <c r="B669" s="832" t="s">
        <v>3032</v>
      </c>
      <c r="C669" s="832" t="s">
        <v>602</v>
      </c>
      <c r="D669" s="832" t="s">
        <v>1288</v>
      </c>
      <c r="E669" s="832" t="s">
        <v>3033</v>
      </c>
      <c r="F669" s="832" t="s">
        <v>3045</v>
      </c>
      <c r="G669" s="832" t="s">
        <v>862</v>
      </c>
      <c r="H669" s="849"/>
      <c r="I669" s="849"/>
      <c r="J669" s="832"/>
      <c r="K669" s="832"/>
      <c r="L669" s="849">
        <v>1</v>
      </c>
      <c r="M669" s="849">
        <v>13.74</v>
      </c>
      <c r="N669" s="832">
        <v>1</v>
      </c>
      <c r="O669" s="832">
        <v>13.74</v>
      </c>
      <c r="P669" s="849"/>
      <c r="Q669" s="849"/>
      <c r="R669" s="837"/>
      <c r="S669" s="850"/>
    </row>
    <row r="670" spans="1:19" ht="14.4" customHeight="1" x14ac:dyDescent="0.3">
      <c r="A670" s="831" t="s">
        <v>3031</v>
      </c>
      <c r="B670" s="832" t="s">
        <v>3032</v>
      </c>
      <c r="C670" s="832" t="s">
        <v>602</v>
      </c>
      <c r="D670" s="832" t="s">
        <v>1288</v>
      </c>
      <c r="E670" s="832" t="s">
        <v>3033</v>
      </c>
      <c r="F670" s="832" t="s">
        <v>3050</v>
      </c>
      <c r="G670" s="832" t="s">
        <v>3051</v>
      </c>
      <c r="H670" s="849">
        <v>0.1</v>
      </c>
      <c r="I670" s="849">
        <v>27.17</v>
      </c>
      <c r="J670" s="832"/>
      <c r="K670" s="832">
        <v>271.7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3031</v>
      </c>
      <c r="B671" s="832" t="s">
        <v>3032</v>
      </c>
      <c r="C671" s="832" t="s">
        <v>602</v>
      </c>
      <c r="D671" s="832" t="s">
        <v>1288</v>
      </c>
      <c r="E671" s="832" t="s">
        <v>3033</v>
      </c>
      <c r="F671" s="832" t="s">
        <v>3052</v>
      </c>
      <c r="G671" s="832" t="s">
        <v>3053</v>
      </c>
      <c r="H671" s="849">
        <v>1</v>
      </c>
      <c r="I671" s="849">
        <v>67.06</v>
      </c>
      <c r="J671" s="832"/>
      <c r="K671" s="832">
        <v>67.06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 t="s">
        <v>3031</v>
      </c>
      <c r="B672" s="832" t="s">
        <v>3032</v>
      </c>
      <c r="C672" s="832" t="s">
        <v>602</v>
      </c>
      <c r="D672" s="832" t="s">
        <v>1288</v>
      </c>
      <c r="E672" s="832" t="s">
        <v>3033</v>
      </c>
      <c r="F672" s="832" t="s">
        <v>3055</v>
      </c>
      <c r="G672" s="832" t="s">
        <v>679</v>
      </c>
      <c r="H672" s="849">
        <v>4.9000000000000004</v>
      </c>
      <c r="I672" s="849">
        <v>346.63</v>
      </c>
      <c r="J672" s="832">
        <v>1.9385381130809238</v>
      </c>
      <c r="K672" s="832">
        <v>70.740816326530606</v>
      </c>
      <c r="L672" s="849">
        <v>2.1</v>
      </c>
      <c r="M672" s="849">
        <v>178.81</v>
      </c>
      <c r="N672" s="832">
        <v>1</v>
      </c>
      <c r="O672" s="832">
        <v>85.147619047619045</v>
      </c>
      <c r="P672" s="849">
        <v>4.6000000000000005</v>
      </c>
      <c r="Q672" s="849">
        <v>276.92</v>
      </c>
      <c r="R672" s="837">
        <v>1.5486829595660199</v>
      </c>
      <c r="S672" s="850">
        <v>60.199999999999996</v>
      </c>
    </row>
    <row r="673" spans="1:19" ht="14.4" customHeight="1" x14ac:dyDescent="0.3">
      <c r="A673" s="831" t="s">
        <v>3031</v>
      </c>
      <c r="B673" s="832" t="s">
        <v>3032</v>
      </c>
      <c r="C673" s="832" t="s">
        <v>602</v>
      </c>
      <c r="D673" s="832" t="s">
        <v>1288</v>
      </c>
      <c r="E673" s="832" t="s">
        <v>3033</v>
      </c>
      <c r="F673" s="832" t="s">
        <v>3056</v>
      </c>
      <c r="G673" s="832" t="s">
        <v>1413</v>
      </c>
      <c r="H673" s="849">
        <v>0</v>
      </c>
      <c r="I673" s="849">
        <v>0</v>
      </c>
      <c r="J673" s="832"/>
      <c r="K673" s="832"/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3031</v>
      </c>
      <c r="B674" s="832" t="s">
        <v>3032</v>
      </c>
      <c r="C674" s="832" t="s">
        <v>602</v>
      </c>
      <c r="D674" s="832" t="s">
        <v>1288</v>
      </c>
      <c r="E674" s="832" t="s">
        <v>3074</v>
      </c>
      <c r="F674" s="832" t="s">
        <v>3075</v>
      </c>
      <c r="G674" s="832" t="s">
        <v>3076</v>
      </c>
      <c r="H674" s="849"/>
      <c r="I674" s="849"/>
      <c r="J674" s="832"/>
      <c r="K674" s="832"/>
      <c r="L674" s="849">
        <v>1</v>
      </c>
      <c r="M674" s="849">
        <v>520</v>
      </c>
      <c r="N674" s="832">
        <v>1</v>
      </c>
      <c r="O674" s="832">
        <v>520</v>
      </c>
      <c r="P674" s="849"/>
      <c r="Q674" s="849"/>
      <c r="R674" s="837"/>
      <c r="S674" s="850"/>
    </row>
    <row r="675" spans="1:19" ht="14.4" customHeight="1" x14ac:dyDescent="0.3">
      <c r="A675" s="831" t="s">
        <v>3031</v>
      </c>
      <c r="B675" s="832" t="s">
        <v>3032</v>
      </c>
      <c r="C675" s="832" t="s">
        <v>602</v>
      </c>
      <c r="D675" s="832" t="s">
        <v>1288</v>
      </c>
      <c r="E675" s="832" t="s">
        <v>3079</v>
      </c>
      <c r="F675" s="832" t="s">
        <v>3084</v>
      </c>
      <c r="G675" s="832" t="s">
        <v>3085</v>
      </c>
      <c r="H675" s="849"/>
      <c r="I675" s="849"/>
      <c r="J675" s="832"/>
      <c r="K675" s="832"/>
      <c r="L675" s="849"/>
      <c r="M675" s="849"/>
      <c r="N675" s="832"/>
      <c r="O675" s="832"/>
      <c r="P675" s="849">
        <v>1</v>
      </c>
      <c r="Q675" s="849">
        <v>79</v>
      </c>
      <c r="R675" s="837"/>
      <c r="S675" s="850">
        <v>79</v>
      </c>
    </row>
    <row r="676" spans="1:19" ht="14.4" customHeight="1" x14ac:dyDescent="0.3">
      <c r="A676" s="831" t="s">
        <v>3031</v>
      </c>
      <c r="B676" s="832" t="s">
        <v>3032</v>
      </c>
      <c r="C676" s="832" t="s">
        <v>602</v>
      </c>
      <c r="D676" s="832" t="s">
        <v>1288</v>
      </c>
      <c r="E676" s="832" t="s">
        <v>3079</v>
      </c>
      <c r="F676" s="832" t="s">
        <v>3086</v>
      </c>
      <c r="G676" s="832" t="s">
        <v>3087</v>
      </c>
      <c r="H676" s="849"/>
      <c r="I676" s="849"/>
      <c r="J676" s="832"/>
      <c r="K676" s="832"/>
      <c r="L676" s="849">
        <v>8</v>
      </c>
      <c r="M676" s="849">
        <v>664</v>
      </c>
      <c r="N676" s="832">
        <v>1</v>
      </c>
      <c r="O676" s="832">
        <v>83</v>
      </c>
      <c r="P676" s="849"/>
      <c r="Q676" s="849"/>
      <c r="R676" s="837"/>
      <c r="S676" s="850"/>
    </row>
    <row r="677" spans="1:19" ht="14.4" customHeight="1" x14ac:dyDescent="0.3">
      <c r="A677" s="831" t="s">
        <v>3031</v>
      </c>
      <c r="B677" s="832" t="s">
        <v>3032</v>
      </c>
      <c r="C677" s="832" t="s">
        <v>602</v>
      </c>
      <c r="D677" s="832" t="s">
        <v>1288</v>
      </c>
      <c r="E677" s="832" t="s">
        <v>3079</v>
      </c>
      <c r="F677" s="832" t="s">
        <v>3088</v>
      </c>
      <c r="G677" s="832" t="s">
        <v>3089</v>
      </c>
      <c r="H677" s="849"/>
      <c r="I677" s="849"/>
      <c r="J677" s="832"/>
      <c r="K677" s="832"/>
      <c r="L677" s="849">
        <v>1</v>
      </c>
      <c r="M677" s="849">
        <v>106</v>
      </c>
      <c r="N677" s="832">
        <v>1</v>
      </c>
      <c r="O677" s="832">
        <v>106</v>
      </c>
      <c r="P677" s="849"/>
      <c r="Q677" s="849"/>
      <c r="R677" s="837"/>
      <c r="S677" s="850"/>
    </row>
    <row r="678" spans="1:19" ht="14.4" customHeight="1" x14ac:dyDescent="0.3">
      <c r="A678" s="831" t="s">
        <v>3031</v>
      </c>
      <c r="B678" s="832" t="s">
        <v>3032</v>
      </c>
      <c r="C678" s="832" t="s">
        <v>602</v>
      </c>
      <c r="D678" s="832" t="s">
        <v>1288</v>
      </c>
      <c r="E678" s="832" t="s">
        <v>3079</v>
      </c>
      <c r="F678" s="832" t="s">
        <v>3090</v>
      </c>
      <c r="G678" s="832" t="s">
        <v>3091</v>
      </c>
      <c r="H678" s="849">
        <v>40</v>
      </c>
      <c r="I678" s="849">
        <v>1480</v>
      </c>
      <c r="J678" s="832">
        <v>1.0810810810810811</v>
      </c>
      <c r="K678" s="832">
        <v>37</v>
      </c>
      <c r="L678" s="849">
        <v>37</v>
      </c>
      <c r="M678" s="849">
        <v>1369</v>
      </c>
      <c r="N678" s="832">
        <v>1</v>
      </c>
      <c r="O678" s="832">
        <v>37</v>
      </c>
      <c r="P678" s="849">
        <v>30</v>
      </c>
      <c r="Q678" s="849">
        <v>1140</v>
      </c>
      <c r="R678" s="837">
        <v>0.83272461650840024</v>
      </c>
      <c r="S678" s="850">
        <v>38</v>
      </c>
    </row>
    <row r="679" spans="1:19" ht="14.4" customHeight="1" x14ac:dyDescent="0.3">
      <c r="A679" s="831" t="s">
        <v>3031</v>
      </c>
      <c r="B679" s="832" t="s">
        <v>3032</v>
      </c>
      <c r="C679" s="832" t="s">
        <v>602</v>
      </c>
      <c r="D679" s="832" t="s">
        <v>1288</v>
      </c>
      <c r="E679" s="832" t="s">
        <v>3079</v>
      </c>
      <c r="F679" s="832" t="s">
        <v>3094</v>
      </c>
      <c r="G679" s="832" t="s">
        <v>3095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5</v>
      </c>
      <c r="R679" s="837"/>
      <c r="S679" s="850">
        <v>5</v>
      </c>
    </row>
    <row r="680" spans="1:19" ht="14.4" customHeight="1" x14ac:dyDescent="0.3">
      <c r="A680" s="831" t="s">
        <v>3031</v>
      </c>
      <c r="B680" s="832" t="s">
        <v>3032</v>
      </c>
      <c r="C680" s="832" t="s">
        <v>602</v>
      </c>
      <c r="D680" s="832" t="s">
        <v>1288</v>
      </c>
      <c r="E680" s="832" t="s">
        <v>3079</v>
      </c>
      <c r="F680" s="832" t="s">
        <v>3096</v>
      </c>
      <c r="G680" s="832" t="s">
        <v>3097</v>
      </c>
      <c r="H680" s="849"/>
      <c r="I680" s="849"/>
      <c r="J680" s="832"/>
      <c r="K680" s="832"/>
      <c r="L680" s="849">
        <v>1</v>
      </c>
      <c r="M680" s="849">
        <v>87</v>
      </c>
      <c r="N680" s="832">
        <v>1</v>
      </c>
      <c r="O680" s="832">
        <v>87</v>
      </c>
      <c r="P680" s="849"/>
      <c r="Q680" s="849"/>
      <c r="R680" s="837"/>
      <c r="S680" s="850"/>
    </row>
    <row r="681" spans="1:19" ht="14.4" customHeight="1" x14ac:dyDescent="0.3">
      <c r="A681" s="831" t="s">
        <v>3031</v>
      </c>
      <c r="B681" s="832" t="s">
        <v>3032</v>
      </c>
      <c r="C681" s="832" t="s">
        <v>602</v>
      </c>
      <c r="D681" s="832" t="s">
        <v>1288</v>
      </c>
      <c r="E681" s="832" t="s">
        <v>3079</v>
      </c>
      <c r="F681" s="832" t="s">
        <v>3099</v>
      </c>
      <c r="G681" s="832" t="s">
        <v>3100</v>
      </c>
      <c r="H681" s="849"/>
      <c r="I681" s="849"/>
      <c r="J681" s="832"/>
      <c r="K681" s="832"/>
      <c r="L681" s="849">
        <v>1</v>
      </c>
      <c r="M681" s="849">
        <v>680</v>
      </c>
      <c r="N681" s="832">
        <v>1</v>
      </c>
      <c r="O681" s="832">
        <v>680</v>
      </c>
      <c r="P681" s="849"/>
      <c r="Q681" s="849"/>
      <c r="R681" s="837"/>
      <c r="S681" s="850"/>
    </row>
    <row r="682" spans="1:19" ht="14.4" customHeight="1" x14ac:dyDescent="0.3">
      <c r="A682" s="831" t="s">
        <v>3031</v>
      </c>
      <c r="B682" s="832" t="s">
        <v>3032</v>
      </c>
      <c r="C682" s="832" t="s">
        <v>602</v>
      </c>
      <c r="D682" s="832" t="s">
        <v>1288</v>
      </c>
      <c r="E682" s="832" t="s">
        <v>3079</v>
      </c>
      <c r="F682" s="832" t="s">
        <v>3103</v>
      </c>
      <c r="G682" s="832" t="s">
        <v>3104</v>
      </c>
      <c r="H682" s="849">
        <v>247</v>
      </c>
      <c r="I682" s="849">
        <v>61997</v>
      </c>
      <c r="J682" s="832">
        <v>0.65084614092550597</v>
      </c>
      <c r="K682" s="832">
        <v>251</v>
      </c>
      <c r="L682" s="849">
        <v>378</v>
      </c>
      <c r="M682" s="849">
        <v>95256</v>
      </c>
      <c r="N682" s="832">
        <v>1</v>
      </c>
      <c r="O682" s="832">
        <v>252</v>
      </c>
      <c r="P682" s="849">
        <v>378</v>
      </c>
      <c r="Q682" s="849">
        <v>96012</v>
      </c>
      <c r="R682" s="837">
        <v>1.0079365079365079</v>
      </c>
      <c r="S682" s="850">
        <v>254</v>
      </c>
    </row>
    <row r="683" spans="1:19" ht="14.4" customHeight="1" x14ac:dyDescent="0.3">
      <c r="A683" s="831" t="s">
        <v>3031</v>
      </c>
      <c r="B683" s="832" t="s">
        <v>3032</v>
      </c>
      <c r="C683" s="832" t="s">
        <v>602</v>
      </c>
      <c r="D683" s="832" t="s">
        <v>1288</v>
      </c>
      <c r="E683" s="832" t="s">
        <v>3079</v>
      </c>
      <c r="F683" s="832" t="s">
        <v>3105</v>
      </c>
      <c r="G683" s="832" t="s">
        <v>3106</v>
      </c>
      <c r="H683" s="849">
        <v>2</v>
      </c>
      <c r="I683" s="849">
        <v>252</v>
      </c>
      <c r="J683" s="832">
        <v>8.6271824717562479E-2</v>
      </c>
      <c r="K683" s="832">
        <v>126</v>
      </c>
      <c r="L683" s="849">
        <v>23</v>
      </c>
      <c r="M683" s="849">
        <v>2921</v>
      </c>
      <c r="N683" s="832">
        <v>1</v>
      </c>
      <c r="O683" s="832">
        <v>127</v>
      </c>
      <c r="P683" s="849">
        <v>1</v>
      </c>
      <c r="Q683" s="849">
        <v>126</v>
      </c>
      <c r="R683" s="837">
        <v>4.3135912358781239E-2</v>
      </c>
      <c r="S683" s="850">
        <v>126</v>
      </c>
    </row>
    <row r="684" spans="1:19" ht="14.4" customHeight="1" x14ac:dyDescent="0.3">
      <c r="A684" s="831" t="s">
        <v>3031</v>
      </c>
      <c r="B684" s="832" t="s">
        <v>3032</v>
      </c>
      <c r="C684" s="832" t="s">
        <v>602</v>
      </c>
      <c r="D684" s="832" t="s">
        <v>1288</v>
      </c>
      <c r="E684" s="832" t="s">
        <v>3079</v>
      </c>
      <c r="F684" s="832" t="s">
        <v>3107</v>
      </c>
      <c r="G684" s="832" t="s">
        <v>3108</v>
      </c>
      <c r="H684" s="849">
        <v>1</v>
      </c>
      <c r="I684" s="849">
        <v>91</v>
      </c>
      <c r="J684" s="832">
        <v>2.9973649538866932E-2</v>
      </c>
      <c r="K684" s="832">
        <v>91</v>
      </c>
      <c r="L684" s="849">
        <v>33</v>
      </c>
      <c r="M684" s="849">
        <v>3036</v>
      </c>
      <c r="N684" s="832">
        <v>1</v>
      </c>
      <c r="O684" s="832">
        <v>92</v>
      </c>
      <c r="P684" s="849">
        <v>12</v>
      </c>
      <c r="Q684" s="849">
        <v>1116</v>
      </c>
      <c r="R684" s="837">
        <v>0.3675889328063241</v>
      </c>
      <c r="S684" s="850">
        <v>93</v>
      </c>
    </row>
    <row r="685" spans="1:19" ht="14.4" customHeight="1" x14ac:dyDescent="0.3">
      <c r="A685" s="831" t="s">
        <v>3031</v>
      </c>
      <c r="B685" s="832" t="s">
        <v>3032</v>
      </c>
      <c r="C685" s="832" t="s">
        <v>602</v>
      </c>
      <c r="D685" s="832" t="s">
        <v>1288</v>
      </c>
      <c r="E685" s="832" t="s">
        <v>3079</v>
      </c>
      <c r="F685" s="832" t="s">
        <v>3109</v>
      </c>
      <c r="G685" s="832" t="s">
        <v>3110</v>
      </c>
      <c r="H685" s="849">
        <v>1</v>
      </c>
      <c r="I685" s="849">
        <v>209</v>
      </c>
      <c r="J685" s="832">
        <v>0.99523809523809526</v>
      </c>
      <c r="K685" s="832">
        <v>209</v>
      </c>
      <c r="L685" s="849">
        <v>1</v>
      </c>
      <c r="M685" s="849">
        <v>210</v>
      </c>
      <c r="N685" s="832">
        <v>1</v>
      </c>
      <c r="O685" s="832">
        <v>210</v>
      </c>
      <c r="P685" s="849"/>
      <c r="Q685" s="849"/>
      <c r="R685" s="837"/>
      <c r="S685" s="850"/>
    </row>
    <row r="686" spans="1:19" ht="14.4" customHeight="1" x14ac:dyDescent="0.3">
      <c r="A686" s="831" t="s">
        <v>3031</v>
      </c>
      <c r="B686" s="832" t="s">
        <v>3032</v>
      </c>
      <c r="C686" s="832" t="s">
        <v>602</v>
      </c>
      <c r="D686" s="832" t="s">
        <v>1288</v>
      </c>
      <c r="E686" s="832" t="s">
        <v>3079</v>
      </c>
      <c r="F686" s="832" t="s">
        <v>3115</v>
      </c>
      <c r="G686" s="832" t="s">
        <v>3116</v>
      </c>
      <c r="H686" s="849">
        <v>170</v>
      </c>
      <c r="I686" s="849">
        <v>10030</v>
      </c>
      <c r="J686" s="832">
        <v>0.75300300300300305</v>
      </c>
      <c r="K686" s="832">
        <v>59</v>
      </c>
      <c r="L686" s="849">
        <v>222</v>
      </c>
      <c r="M686" s="849">
        <v>13320</v>
      </c>
      <c r="N686" s="832">
        <v>1</v>
      </c>
      <c r="O686" s="832">
        <v>60</v>
      </c>
      <c r="P686" s="849">
        <v>217</v>
      </c>
      <c r="Q686" s="849">
        <v>13020</v>
      </c>
      <c r="R686" s="837">
        <v>0.97747747747747749</v>
      </c>
      <c r="S686" s="850">
        <v>60</v>
      </c>
    </row>
    <row r="687" spans="1:19" ht="14.4" customHeight="1" x14ac:dyDescent="0.3">
      <c r="A687" s="831" t="s">
        <v>3031</v>
      </c>
      <c r="B687" s="832" t="s">
        <v>3032</v>
      </c>
      <c r="C687" s="832" t="s">
        <v>602</v>
      </c>
      <c r="D687" s="832" t="s">
        <v>1288</v>
      </c>
      <c r="E687" s="832" t="s">
        <v>3079</v>
      </c>
      <c r="F687" s="832" t="s">
        <v>3123</v>
      </c>
      <c r="G687" s="832" t="s">
        <v>3124</v>
      </c>
      <c r="H687" s="849">
        <v>73</v>
      </c>
      <c r="I687" s="849">
        <v>28105</v>
      </c>
      <c r="J687" s="832">
        <v>0.59681049859848812</v>
      </c>
      <c r="K687" s="832">
        <v>385</v>
      </c>
      <c r="L687" s="849">
        <v>122</v>
      </c>
      <c r="M687" s="849">
        <v>47092</v>
      </c>
      <c r="N687" s="832">
        <v>1</v>
      </c>
      <c r="O687" s="832">
        <v>386</v>
      </c>
      <c r="P687" s="849">
        <v>87</v>
      </c>
      <c r="Q687" s="849">
        <v>33669</v>
      </c>
      <c r="R687" s="837">
        <v>0.7149622016478383</v>
      </c>
      <c r="S687" s="850">
        <v>387</v>
      </c>
    </row>
    <row r="688" spans="1:19" ht="14.4" customHeight="1" x14ac:dyDescent="0.3">
      <c r="A688" s="831" t="s">
        <v>3031</v>
      </c>
      <c r="B688" s="832" t="s">
        <v>3032</v>
      </c>
      <c r="C688" s="832" t="s">
        <v>602</v>
      </c>
      <c r="D688" s="832" t="s">
        <v>1288</v>
      </c>
      <c r="E688" s="832" t="s">
        <v>3079</v>
      </c>
      <c r="F688" s="832" t="s">
        <v>3125</v>
      </c>
      <c r="G688" s="832" t="s">
        <v>3126</v>
      </c>
      <c r="H688" s="849">
        <v>66</v>
      </c>
      <c r="I688" s="849">
        <v>25740</v>
      </c>
      <c r="J688" s="832">
        <v>0.49872122762148335</v>
      </c>
      <c r="K688" s="832">
        <v>390</v>
      </c>
      <c r="L688" s="849">
        <v>132</v>
      </c>
      <c r="M688" s="849">
        <v>51612</v>
      </c>
      <c r="N688" s="832">
        <v>1</v>
      </c>
      <c r="O688" s="832">
        <v>391</v>
      </c>
      <c r="P688" s="849">
        <v>113</v>
      </c>
      <c r="Q688" s="849">
        <v>44296</v>
      </c>
      <c r="R688" s="837">
        <v>0.85825001937533907</v>
      </c>
      <c r="S688" s="850">
        <v>392</v>
      </c>
    </row>
    <row r="689" spans="1:19" ht="14.4" customHeight="1" x14ac:dyDescent="0.3">
      <c r="A689" s="831" t="s">
        <v>3031</v>
      </c>
      <c r="B689" s="832" t="s">
        <v>3032</v>
      </c>
      <c r="C689" s="832" t="s">
        <v>602</v>
      </c>
      <c r="D689" s="832" t="s">
        <v>1288</v>
      </c>
      <c r="E689" s="832" t="s">
        <v>3079</v>
      </c>
      <c r="F689" s="832" t="s">
        <v>3127</v>
      </c>
      <c r="G689" s="832" t="s">
        <v>3128</v>
      </c>
      <c r="H689" s="849"/>
      <c r="I689" s="849"/>
      <c r="J689" s="832"/>
      <c r="K689" s="832"/>
      <c r="L689" s="849">
        <v>13</v>
      </c>
      <c r="M689" s="849">
        <v>819</v>
      </c>
      <c r="N689" s="832">
        <v>1</v>
      </c>
      <c r="O689" s="832">
        <v>63</v>
      </c>
      <c r="P689" s="849">
        <v>5</v>
      </c>
      <c r="Q689" s="849">
        <v>320</v>
      </c>
      <c r="R689" s="837">
        <v>0.39072039072039072</v>
      </c>
      <c r="S689" s="850">
        <v>64</v>
      </c>
    </row>
    <row r="690" spans="1:19" ht="14.4" customHeight="1" x14ac:dyDescent="0.3">
      <c r="A690" s="831" t="s">
        <v>3031</v>
      </c>
      <c r="B690" s="832" t="s">
        <v>3032</v>
      </c>
      <c r="C690" s="832" t="s">
        <v>602</v>
      </c>
      <c r="D690" s="832" t="s">
        <v>1288</v>
      </c>
      <c r="E690" s="832" t="s">
        <v>3079</v>
      </c>
      <c r="F690" s="832" t="s">
        <v>3131</v>
      </c>
      <c r="G690" s="832" t="s">
        <v>3132</v>
      </c>
      <c r="H690" s="849">
        <v>65</v>
      </c>
      <c r="I690" s="849">
        <v>9945</v>
      </c>
      <c r="J690" s="832">
        <v>1.4038678712591757</v>
      </c>
      <c r="K690" s="832">
        <v>153</v>
      </c>
      <c r="L690" s="849">
        <v>46</v>
      </c>
      <c r="M690" s="849">
        <v>7084</v>
      </c>
      <c r="N690" s="832">
        <v>1</v>
      </c>
      <c r="O690" s="832">
        <v>154</v>
      </c>
      <c r="P690" s="849">
        <v>59</v>
      </c>
      <c r="Q690" s="849">
        <v>9086</v>
      </c>
      <c r="R690" s="837">
        <v>1.2826086956521738</v>
      </c>
      <c r="S690" s="850">
        <v>154</v>
      </c>
    </row>
    <row r="691" spans="1:19" ht="14.4" customHeight="1" x14ac:dyDescent="0.3">
      <c r="A691" s="831" t="s">
        <v>3031</v>
      </c>
      <c r="B691" s="832" t="s">
        <v>3032</v>
      </c>
      <c r="C691" s="832" t="s">
        <v>602</v>
      </c>
      <c r="D691" s="832" t="s">
        <v>1288</v>
      </c>
      <c r="E691" s="832" t="s">
        <v>3079</v>
      </c>
      <c r="F691" s="832" t="s">
        <v>3135</v>
      </c>
      <c r="G691" s="832" t="s">
        <v>3136</v>
      </c>
      <c r="H691" s="849">
        <v>11</v>
      </c>
      <c r="I691" s="849">
        <v>1518</v>
      </c>
      <c r="J691" s="832">
        <v>1.2134292565947242</v>
      </c>
      <c r="K691" s="832">
        <v>138</v>
      </c>
      <c r="L691" s="849">
        <v>9</v>
      </c>
      <c r="M691" s="849">
        <v>1251</v>
      </c>
      <c r="N691" s="832">
        <v>1</v>
      </c>
      <c r="O691" s="832">
        <v>139</v>
      </c>
      <c r="P691" s="849">
        <v>10</v>
      </c>
      <c r="Q691" s="849">
        <v>1390</v>
      </c>
      <c r="R691" s="837">
        <v>1.1111111111111112</v>
      </c>
      <c r="S691" s="850">
        <v>139</v>
      </c>
    </row>
    <row r="692" spans="1:19" ht="14.4" customHeight="1" x14ac:dyDescent="0.3">
      <c r="A692" s="831" t="s">
        <v>3031</v>
      </c>
      <c r="B692" s="832" t="s">
        <v>3032</v>
      </c>
      <c r="C692" s="832" t="s">
        <v>602</v>
      </c>
      <c r="D692" s="832" t="s">
        <v>1288</v>
      </c>
      <c r="E692" s="832" t="s">
        <v>3079</v>
      </c>
      <c r="F692" s="832" t="s">
        <v>3137</v>
      </c>
      <c r="G692" s="832" t="s">
        <v>3138</v>
      </c>
      <c r="H692" s="849"/>
      <c r="I692" s="849"/>
      <c r="J692" s="832"/>
      <c r="K692" s="832"/>
      <c r="L692" s="849">
        <v>1</v>
      </c>
      <c r="M692" s="849">
        <v>419</v>
      </c>
      <c r="N692" s="832">
        <v>1</v>
      </c>
      <c r="O692" s="832">
        <v>419</v>
      </c>
      <c r="P692" s="849">
        <v>2</v>
      </c>
      <c r="Q692" s="849">
        <v>844</v>
      </c>
      <c r="R692" s="837">
        <v>2.0143198090692125</v>
      </c>
      <c r="S692" s="850">
        <v>422</v>
      </c>
    </row>
    <row r="693" spans="1:19" ht="14.4" customHeight="1" x14ac:dyDescent="0.3">
      <c r="A693" s="831" t="s">
        <v>3031</v>
      </c>
      <c r="B693" s="832" t="s">
        <v>3032</v>
      </c>
      <c r="C693" s="832" t="s">
        <v>602</v>
      </c>
      <c r="D693" s="832" t="s">
        <v>1288</v>
      </c>
      <c r="E693" s="832" t="s">
        <v>3079</v>
      </c>
      <c r="F693" s="832" t="s">
        <v>3139</v>
      </c>
      <c r="G693" s="832" t="s">
        <v>3140</v>
      </c>
      <c r="H693" s="849"/>
      <c r="I693" s="849"/>
      <c r="J693" s="832"/>
      <c r="K693" s="832"/>
      <c r="L693" s="849">
        <v>1</v>
      </c>
      <c r="M693" s="849">
        <v>97</v>
      </c>
      <c r="N693" s="832">
        <v>1</v>
      </c>
      <c r="O693" s="832">
        <v>97</v>
      </c>
      <c r="P693" s="849"/>
      <c r="Q693" s="849"/>
      <c r="R693" s="837"/>
      <c r="S693" s="850"/>
    </row>
    <row r="694" spans="1:19" ht="14.4" customHeight="1" x14ac:dyDescent="0.3">
      <c r="A694" s="831" t="s">
        <v>3031</v>
      </c>
      <c r="B694" s="832" t="s">
        <v>3032</v>
      </c>
      <c r="C694" s="832" t="s">
        <v>602</v>
      </c>
      <c r="D694" s="832" t="s">
        <v>1288</v>
      </c>
      <c r="E694" s="832" t="s">
        <v>3079</v>
      </c>
      <c r="F694" s="832" t="s">
        <v>3143</v>
      </c>
      <c r="G694" s="832" t="s">
        <v>3144</v>
      </c>
      <c r="H694" s="849">
        <v>1</v>
      </c>
      <c r="I694" s="849">
        <v>499</v>
      </c>
      <c r="J694" s="832"/>
      <c r="K694" s="832">
        <v>499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3031</v>
      </c>
      <c r="B695" s="832" t="s">
        <v>3032</v>
      </c>
      <c r="C695" s="832" t="s">
        <v>602</v>
      </c>
      <c r="D695" s="832" t="s">
        <v>1288</v>
      </c>
      <c r="E695" s="832" t="s">
        <v>3079</v>
      </c>
      <c r="F695" s="832" t="s">
        <v>3147</v>
      </c>
      <c r="G695" s="832" t="s">
        <v>3148</v>
      </c>
      <c r="H695" s="849"/>
      <c r="I695" s="849"/>
      <c r="J695" s="832"/>
      <c r="K695" s="832"/>
      <c r="L695" s="849">
        <v>1</v>
      </c>
      <c r="M695" s="849">
        <v>164</v>
      </c>
      <c r="N695" s="832">
        <v>1</v>
      </c>
      <c r="O695" s="832">
        <v>164</v>
      </c>
      <c r="P695" s="849"/>
      <c r="Q695" s="849"/>
      <c r="R695" s="837"/>
      <c r="S695" s="850"/>
    </row>
    <row r="696" spans="1:19" ht="14.4" customHeight="1" x14ac:dyDescent="0.3">
      <c r="A696" s="831" t="s">
        <v>3031</v>
      </c>
      <c r="B696" s="832" t="s">
        <v>3032</v>
      </c>
      <c r="C696" s="832" t="s">
        <v>602</v>
      </c>
      <c r="D696" s="832" t="s">
        <v>1288</v>
      </c>
      <c r="E696" s="832" t="s">
        <v>3079</v>
      </c>
      <c r="F696" s="832" t="s">
        <v>3149</v>
      </c>
      <c r="G696" s="832" t="s">
        <v>3150</v>
      </c>
      <c r="H696" s="849">
        <v>1</v>
      </c>
      <c r="I696" s="849">
        <v>306</v>
      </c>
      <c r="J696" s="832">
        <v>0.99674267100977199</v>
      </c>
      <c r="K696" s="832">
        <v>306</v>
      </c>
      <c r="L696" s="849">
        <v>1</v>
      </c>
      <c r="M696" s="849">
        <v>307</v>
      </c>
      <c r="N696" s="832">
        <v>1</v>
      </c>
      <c r="O696" s="832">
        <v>307</v>
      </c>
      <c r="P696" s="849">
        <v>1</v>
      </c>
      <c r="Q696" s="849">
        <v>308</v>
      </c>
      <c r="R696" s="837">
        <v>1.003257328990228</v>
      </c>
      <c r="S696" s="850">
        <v>308</v>
      </c>
    </row>
    <row r="697" spans="1:19" ht="14.4" customHeight="1" x14ac:dyDescent="0.3">
      <c r="A697" s="831" t="s">
        <v>3031</v>
      </c>
      <c r="B697" s="832" t="s">
        <v>3032</v>
      </c>
      <c r="C697" s="832" t="s">
        <v>602</v>
      </c>
      <c r="D697" s="832" t="s">
        <v>1288</v>
      </c>
      <c r="E697" s="832" t="s">
        <v>3079</v>
      </c>
      <c r="F697" s="832" t="s">
        <v>3151</v>
      </c>
      <c r="G697" s="832" t="s">
        <v>3152</v>
      </c>
      <c r="H697" s="849"/>
      <c r="I697" s="849"/>
      <c r="J697" s="832"/>
      <c r="K697" s="832"/>
      <c r="L697" s="849">
        <v>2</v>
      </c>
      <c r="M697" s="849">
        <v>132</v>
      </c>
      <c r="N697" s="832">
        <v>1</v>
      </c>
      <c r="O697" s="832">
        <v>66</v>
      </c>
      <c r="P697" s="849"/>
      <c r="Q697" s="849"/>
      <c r="R697" s="837"/>
      <c r="S697" s="850"/>
    </row>
    <row r="698" spans="1:19" ht="14.4" customHeight="1" x14ac:dyDescent="0.3">
      <c r="A698" s="831" t="s">
        <v>3031</v>
      </c>
      <c r="B698" s="832" t="s">
        <v>3032</v>
      </c>
      <c r="C698" s="832" t="s">
        <v>602</v>
      </c>
      <c r="D698" s="832" t="s">
        <v>1288</v>
      </c>
      <c r="E698" s="832" t="s">
        <v>3079</v>
      </c>
      <c r="F698" s="832" t="s">
        <v>3167</v>
      </c>
      <c r="G698" s="832" t="s">
        <v>3168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93</v>
      </c>
      <c r="R698" s="837"/>
      <c r="S698" s="850">
        <v>93</v>
      </c>
    </row>
    <row r="699" spans="1:19" ht="14.4" customHeight="1" x14ac:dyDescent="0.3">
      <c r="A699" s="831" t="s">
        <v>3031</v>
      </c>
      <c r="B699" s="832" t="s">
        <v>3032</v>
      </c>
      <c r="C699" s="832" t="s">
        <v>602</v>
      </c>
      <c r="D699" s="832" t="s">
        <v>1288</v>
      </c>
      <c r="E699" s="832" t="s">
        <v>3079</v>
      </c>
      <c r="F699" s="832" t="s">
        <v>3169</v>
      </c>
      <c r="G699" s="832" t="s">
        <v>3170</v>
      </c>
      <c r="H699" s="849">
        <v>16</v>
      </c>
      <c r="I699" s="849">
        <v>533.32999999999993</v>
      </c>
      <c r="J699" s="832">
        <v>0.11111180556423624</v>
      </c>
      <c r="K699" s="832">
        <v>33.333124999999995</v>
      </c>
      <c r="L699" s="849">
        <v>144</v>
      </c>
      <c r="M699" s="849">
        <v>4799.9399999999987</v>
      </c>
      <c r="N699" s="832">
        <v>1</v>
      </c>
      <c r="O699" s="832">
        <v>33.332916666666655</v>
      </c>
      <c r="P699" s="849">
        <v>61</v>
      </c>
      <c r="Q699" s="849">
        <v>2033.2999999999997</v>
      </c>
      <c r="R699" s="837">
        <v>0.42360946178493902</v>
      </c>
      <c r="S699" s="850">
        <v>33.332786885245895</v>
      </c>
    </row>
    <row r="700" spans="1:19" ht="14.4" customHeight="1" x14ac:dyDescent="0.3">
      <c r="A700" s="831" t="s">
        <v>3031</v>
      </c>
      <c r="B700" s="832" t="s">
        <v>3032</v>
      </c>
      <c r="C700" s="832" t="s">
        <v>602</v>
      </c>
      <c r="D700" s="832" t="s">
        <v>1288</v>
      </c>
      <c r="E700" s="832" t="s">
        <v>3079</v>
      </c>
      <c r="F700" s="832" t="s">
        <v>3171</v>
      </c>
      <c r="G700" s="832" t="s">
        <v>3172</v>
      </c>
      <c r="H700" s="849">
        <v>37</v>
      </c>
      <c r="I700" s="849">
        <v>4292</v>
      </c>
      <c r="J700" s="832">
        <v>0.48051948051948051</v>
      </c>
      <c r="K700" s="832">
        <v>116</v>
      </c>
      <c r="L700" s="849">
        <v>77</v>
      </c>
      <c r="M700" s="849">
        <v>8932</v>
      </c>
      <c r="N700" s="832">
        <v>1</v>
      </c>
      <c r="O700" s="832">
        <v>116</v>
      </c>
      <c r="P700" s="849">
        <v>97</v>
      </c>
      <c r="Q700" s="849">
        <v>11252</v>
      </c>
      <c r="R700" s="837">
        <v>1.2597402597402598</v>
      </c>
      <c r="S700" s="850">
        <v>116</v>
      </c>
    </row>
    <row r="701" spans="1:19" ht="14.4" customHeight="1" x14ac:dyDescent="0.3">
      <c r="A701" s="831" t="s">
        <v>3031</v>
      </c>
      <c r="B701" s="832" t="s">
        <v>3032</v>
      </c>
      <c r="C701" s="832" t="s">
        <v>602</v>
      </c>
      <c r="D701" s="832" t="s">
        <v>1288</v>
      </c>
      <c r="E701" s="832" t="s">
        <v>3079</v>
      </c>
      <c r="F701" s="832" t="s">
        <v>3179</v>
      </c>
      <c r="G701" s="832" t="s">
        <v>3180</v>
      </c>
      <c r="H701" s="849">
        <v>1</v>
      </c>
      <c r="I701" s="849">
        <v>32</v>
      </c>
      <c r="J701" s="832"/>
      <c r="K701" s="832">
        <v>32</v>
      </c>
      <c r="L701" s="849"/>
      <c r="M701" s="849"/>
      <c r="N701" s="832"/>
      <c r="O701" s="832"/>
      <c r="P701" s="849">
        <v>6</v>
      </c>
      <c r="Q701" s="849">
        <v>198</v>
      </c>
      <c r="R701" s="837"/>
      <c r="S701" s="850">
        <v>33</v>
      </c>
    </row>
    <row r="702" spans="1:19" ht="14.4" customHeight="1" x14ac:dyDescent="0.3">
      <c r="A702" s="831" t="s">
        <v>3031</v>
      </c>
      <c r="B702" s="832" t="s">
        <v>3032</v>
      </c>
      <c r="C702" s="832" t="s">
        <v>602</v>
      </c>
      <c r="D702" s="832" t="s">
        <v>1288</v>
      </c>
      <c r="E702" s="832" t="s">
        <v>3079</v>
      </c>
      <c r="F702" s="832" t="s">
        <v>3181</v>
      </c>
      <c r="G702" s="832" t="s">
        <v>3182</v>
      </c>
      <c r="H702" s="849">
        <v>222</v>
      </c>
      <c r="I702" s="849">
        <v>0</v>
      </c>
      <c r="J702" s="832"/>
      <c r="K702" s="832">
        <v>0</v>
      </c>
      <c r="L702" s="849">
        <v>170</v>
      </c>
      <c r="M702" s="849">
        <v>0</v>
      </c>
      <c r="N702" s="832"/>
      <c r="O702" s="832">
        <v>0</v>
      </c>
      <c r="P702" s="849">
        <v>256</v>
      </c>
      <c r="Q702" s="849">
        <v>0</v>
      </c>
      <c r="R702" s="837"/>
      <c r="S702" s="850">
        <v>0</v>
      </c>
    </row>
    <row r="703" spans="1:19" ht="14.4" customHeight="1" x14ac:dyDescent="0.3">
      <c r="A703" s="831" t="s">
        <v>3031</v>
      </c>
      <c r="B703" s="832" t="s">
        <v>3032</v>
      </c>
      <c r="C703" s="832" t="s">
        <v>602</v>
      </c>
      <c r="D703" s="832" t="s">
        <v>1288</v>
      </c>
      <c r="E703" s="832" t="s">
        <v>3079</v>
      </c>
      <c r="F703" s="832" t="s">
        <v>3183</v>
      </c>
      <c r="G703" s="832" t="s">
        <v>3184</v>
      </c>
      <c r="H703" s="849">
        <v>1</v>
      </c>
      <c r="I703" s="849">
        <v>132</v>
      </c>
      <c r="J703" s="832">
        <v>1</v>
      </c>
      <c r="K703" s="832">
        <v>132</v>
      </c>
      <c r="L703" s="849">
        <v>1</v>
      </c>
      <c r="M703" s="849">
        <v>132</v>
      </c>
      <c r="N703" s="832">
        <v>1</v>
      </c>
      <c r="O703" s="832">
        <v>132</v>
      </c>
      <c r="P703" s="849">
        <v>2</v>
      </c>
      <c r="Q703" s="849">
        <v>270</v>
      </c>
      <c r="R703" s="837">
        <v>2.0454545454545454</v>
      </c>
      <c r="S703" s="850">
        <v>135</v>
      </c>
    </row>
    <row r="704" spans="1:19" ht="14.4" customHeight="1" x14ac:dyDescent="0.3">
      <c r="A704" s="831" t="s">
        <v>3031</v>
      </c>
      <c r="B704" s="832" t="s">
        <v>3032</v>
      </c>
      <c r="C704" s="832" t="s">
        <v>602</v>
      </c>
      <c r="D704" s="832" t="s">
        <v>1288</v>
      </c>
      <c r="E704" s="832" t="s">
        <v>3079</v>
      </c>
      <c r="F704" s="832" t="s">
        <v>3185</v>
      </c>
      <c r="G704" s="832" t="s">
        <v>3186</v>
      </c>
      <c r="H704" s="849"/>
      <c r="I704" s="849"/>
      <c r="J704" s="832"/>
      <c r="K704" s="832"/>
      <c r="L704" s="849">
        <v>1</v>
      </c>
      <c r="M704" s="849">
        <v>123</v>
      </c>
      <c r="N704" s="832">
        <v>1</v>
      </c>
      <c r="O704" s="832">
        <v>123</v>
      </c>
      <c r="P704" s="849"/>
      <c r="Q704" s="849"/>
      <c r="R704" s="837"/>
      <c r="S704" s="850"/>
    </row>
    <row r="705" spans="1:19" ht="14.4" customHeight="1" x14ac:dyDescent="0.3">
      <c r="A705" s="831" t="s">
        <v>3031</v>
      </c>
      <c r="B705" s="832" t="s">
        <v>3032</v>
      </c>
      <c r="C705" s="832" t="s">
        <v>602</v>
      </c>
      <c r="D705" s="832" t="s">
        <v>1288</v>
      </c>
      <c r="E705" s="832" t="s">
        <v>3079</v>
      </c>
      <c r="F705" s="832" t="s">
        <v>3189</v>
      </c>
      <c r="G705" s="832" t="s">
        <v>3190</v>
      </c>
      <c r="H705" s="849">
        <v>229</v>
      </c>
      <c r="I705" s="849">
        <v>45800</v>
      </c>
      <c r="J705" s="832">
        <v>1.2865168539325842</v>
      </c>
      <c r="K705" s="832">
        <v>200</v>
      </c>
      <c r="L705" s="849">
        <v>178</v>
      </c>
      <c r="M705" s="849">
        <v>35600</v>
      </c>
      <c r="N705" s="832">
        <v>1</v>
      </c>
      <c r="O705" s="832">
        <v>200</v>
      </c>
      <c r="P705" s="849">
        <v>286</v>
      </c>
      <c r="Q705" s="849">
        <v>57200</v>
      </c>
      <c r="R705" s="837">
        <v>1.6067415730337078</v>
      </c>
      <c r="S705" s="850">
        <v>200</v>
      </c>
    </row>
    <row r="706" spans="1:19" ht="14.4" customHeight="1" x14ac:dyDescent="0.3">
      <c r="A706" s="831" t="s">
        <v>3031</v>
      </c>
      <c r="B706" s="832" t="s">
        <v>3032</v>
      </c>
      <c r="C706" s="832" t="s">
        <v>602</v>
      </c>
      <c r="D706" s="832" t="s">
        <v>1288</v>
      </c>
      <c r="E706" s="832" t="s">
        <v>3079</v>
      </c>
      <c r="F706" s="832" t="s">
        <v>3191</v>
      </c>
      <c r="G706" s="832" t="s">
        <v>3192</v>
      </c>
      <c r="H706" s="849">
        <v>1</v>
      </c>
      <c r="I706" s="849">
        <v>113</v>
      </c>
      <c r="J706" s="832">
        <v>0.33040935672514621</v>
      </c>
      <c r="K706" s="832">
        <v>113</v>
      </c>
      <c r="L706" s="849">
        <v>3</v>
      </c>
      <c r="M706" s="849">
        <v>342</v>
      </c>
      <c r="N706" s="832">
        <v>1</v>
      </c>
      <c r="O706" s="832">
        <v>114</v>
      </c>
      <c r="P706" s="849">
        <v>1</v>
      </c>
      <c r="Q706" s="849">
        <v>114</v>
      </c>
      <c r="R706" s="837">
        <v>0.33333333333333331</v>
      </c>
      <c r="S706" s="850">
        <v>114</v>
      </c>
    </row>
    <row r="707" spans="1:19" ht="14.4" customHeight="1" x14ac:dyDescent="0.3">
      <c r="A707" s="831" t="s">
        <v>3031</v>
      </c>
      <c r="B707" s="832" t="s">
        <v>3032</v>
      </c>
      <c r="C707" s="832" t="s">
        <v>602</v>
      </c>
      <c r="D707" s="832" t="s">
        <v>1288</v>
      </c>
      <c r="E707" s="832" t="s">
        <v>3079</v>
      </c>
      <c r="F707" s="832" t="s">
        <v>3197</v>
      </c>
      <c r="G707" s="832" t="s">
        <v>3198</v>
      </c>
      <c r="H707" s="849"/>
      <c r="I707" s="849"/>
      <c r="J707" s="832"/>
      <c r="K707" s="832"/>
      <c r="L707" s="849">
        <v>1</v>
      </c>
      <c r="M707" s="849">
        <v>223</v>
      </c>
      <c r="N707" s="832">
        <v>1</v>
      </c>
      <c r="O707" s="832">
        <v>223</v>
      </c>
      <c r="P707" s="849"/>
      <c r="Q707" s="849"/>
      <c r="R707" s="837"/>
      <c r="S707" s="850"/>
    </row>
    <row r="708" spans="1:19" ht="14.4" customHeight="1" x14ac:dyDescent="0.3">
      <c r="A708" s="831" t="s">
        <v>3031</v>
      </c>
      <c r="B708" s="832" t="s">
        <v>3032</v>
      </c>
      <c r="C708" s="832" t="s">
        <v>602</v>
      </c>
      <c r="D708" s="832" t="s">
        <v>1288</v>
      </c>
      <c r="E708" s="832" t="s">
        <v>3079</v>
      </c>
      <c r="F708" s="832" t="s">
        <v>3201</v>
      </c>
      <c r="G708" s="832" t="s">
        <v>3202</v>
      </c>
      <c r="H708" s="849"/>
      <c r="I708" s="849"/>
      <c r="J708" s="832"/>
      <c r="K708" s="832"/>
      <c r="L708" s="849"/>
      <c r="M708" s="849"/>
      <c r="N708" s="832"/>
      <c r="O708" s="832"/>
      <c r="P708" s="849">
        <v>8</v>
      </c>
      <c r="Q708" s="849">
        <v>456</v>
      </c>
      <c r="R708" s="837"/>
      <c r="S708" s="850">
        <v>57</v>
      </c>
    </row>
    <row r="709" spans="1:19" ht="14.4" customHeight="1" x14ac:dyDescent="0.3">
      <c r="A709" s="831" t="s">
        <v>3031</v>
      </c>
      <c r="B709" s="832" t="s">
        <v>3032</v>
      </c>
      <c r="C709" s="832" t="s">
        <v>602</v>
      </c>
      <c r="D709" s="832" t="s">
        <v>1288</v>
      </c>
      <c r="E709" s="832" t="s">
        <v>3079</v>
      </c>
      <c r="F709" s="832" t="s">
        <v>3203</v>
      </c>
      <c r="G709" s="832" t="s">
        <v>3204</v>
      </c>
      <c r="H709" s="849">
        <v>1</v>
      </c>
      <c r="I709" s="849">
        <v>123</v>
      </c>
      <c r="J709" s="832">
        <v>0.49596774193548387</v>
      </c>
      <c r="K709" s="832">
        <v>123</v>
      </c>
      <c r="L709" s="849">
        <v>2</v>
      </c>
      <c r="M709" s="849">
        <v>248</v>
      </c>
      <c r="N709" s="832">
        <v>1</v>
      </c>
      <c r="O709" s="832">
        <v>124</v>
      </c>
      <c r="P709" s="849">
        <v>1</v>
      </c>
      <c r="Q709" s="849">
        <v>125</v>
      </c>
      <c r="R709" s="837">
        <v>0.50403225806451613</v>
      </c>
      <c r="S709" s="850">
        <v>125</v>
      </c>
    </row>
    <row r="710" spans="1:19" ht="14.4" customHeight="1" x14ac:dyDescent="0.3">
      <c r="A710" s="831" t="s">
        <v>3031</v>
      </c>
      <c r="B710" s="832" t="s">
        <v>3032</v>
      </c>
      <c r="C710" s="832" t="s">
        <v>602</v>
      </c>
      <c r="D710" s="832" t="s">
        <v>1288</v>
      </c>
      <c r="E710" s="832" t="s">
        <v>3079</v>
      </c>
      <c r="F710" s="832" t="s">
        <v>3205</v>
      </c>
      <c r="G710" s="832" t="s">
        <v>3206</v>
      </c>
      <c r="H710" s="849"/>
      <c r="I710" s="849"/>
      <c r="J710" s="832"/>
      <c r="K710" s="832"/>
      <c r="L710" s="849"/>
      <c r="M710" s="849"/>
      <c r="N710" s="832"/>
      <c r="O710" s="832"/>
      <c r="P710" s="849">
        <v>2</v>
      </c>
      <c r="Q710" s="849">
        <v>244</v>
      </c>
      <c r="R710" s="837"/>
      <c r="S710" s="850">
        <v>122</v>
      </c>
    </row>
    <row r="711" spans="1:19" ht="14.4" customHeight="1" x14ac:dyDescent="0.3">
      <c r="A711" s="831" t="s">
        <v>3031</v>
      </c>
      <c r="B711" s="832" t="s">
        <v>3032</v>
      </c>
      <c r="C711" s="832" t="s">
        <v>602</v>
      </c>
      <c r="D711" s="832" t="s">
        <v>1288</v>
      </c>
      <c r="E711" s="832" t="s">
        <v>3079</v>
      </c>
      <c r="F711" s="832" t="s">
        <v>3207</v>
      </c>
      <c r="G711" s="832" t="s">
        <v>3208</v>
      </c>
      <c r="H711" s="849">
        <v>1</v>
      </c>
      <c r="I711" s="849">
        <v>59</v>
      </c>
      <c r="J711" s="832">
        <v>0.25</v>
      </c>
      <c r="K711" s="832">
        <v>59</v>
      </c>
      <c r="L711" s="849">
        <v>4</v>
      </c>
      <c r="M711" s="849">
        <v>236</v>
      </c>
      <c r="N711" s="832">
        <v>1</v>
      </c>
      <c r="O711" s="832">
        <v>59</v>
      </c>
      <c r="P711" s="849">
        <v>1</v>
      </c>
      <c r="Q711" s="849">
        <v>61</v>
      </c>
      <c r="R711" s="837">
        <v>0.25847457627118642</v>
      </c>
      <c r="S711" s="850">
        <v>61</v>
      </c>
    </row>
    <row r="712" spans="1:19" ht="14.4" customHeight="1" x14ac:dyDescent="0.3">
      <c r="A712" s="831" t="s">
        <v>3031</v>
      </c>
      <c r="B712" s="832" t="s">
        <v>3032</v>
      </c>
      <c r="C712" s="832" t="s">
        <v>602</v>
      </c>
      <c r="D712" s="832" t="s">
        <v>1288</v>
      </c>
      <c r="E712" s="832" t="s">
        <v>3079</v>
      </c>
      <c r="F712" s="832" t="s">
        <v>3211</v>
      </c>
      <c r="G712" s="832" t="s">
        <v>3212</v>
      </c>
      <c r="H712" s="849"/>
      <c r="I712" s="849"/>
      <c r="J712" s="832"/>
      <c r="K712" s="832"/>
      <c r="L712" s="849"/>
      <c r="M712" s="849"/>
      <c r="N712" s="832"/>
      <c r="O712" s="832"/>
      <c r="P712" s="849">
        <v>2</v>
      </c>
      <c r="Q712" s="849">
        <v>752</v>
      </c>
      <c r="R712" s="837"/>
      <c r="S712" s="850">
        <v>376</v>
      </c>
    </row>
    <row r="713" spans="1:19" ht="14.4" customHeight="1" x14ac:dyDescent="0.3">
      <c r="A713" s="831" t="s">
        <v>3031</v>
      </c>
      <c r="B713" s="832" t="s">
        <v>3032</v>
      </c>
      <c r="C713" s="832" t="s">
        <v>602</v>
      </c>
      <c r="D713" s="832" t="s">
        <v>1288</v>
      </c>
      <c r="E713" s="832" t="s">
        <v>3079</v>
      </c>
      <c r="F713" s="832" t="s">
        <v>3213</v>
      </c>
      <c r="G713" s="832" t="s">
        <v>3214</v>
      </c>
      <c r="H713" s="849"/>
      <c r="I713" s="849"/>
      <c r="J713" s="832"/>
      <c r="K713" s="832"/>
      <c r="L713" s="849"/>
      <c r="M713" s="849"/>
      <c r="N713" s="832"/>
      <c r="O713" s="832"/>
      <c r="P713" s="849">
        <v>1</v>
      </c>
      <c r="Q713" s="849">
        <v>155</v>
      </c>
      <c r="R713" s="837"/>
      <c r="S713" s="850">
        <v>155</v>
      </c>
    </row>
    <row r="714" spans="1:19" ht="14.4" customHeight="1" x14ac:dyDescent="0.3">
      <c r="A714" s="831" t="s">
        <v>3031</v>
      </c>
      <c r="B714" s="832" t="s">
        <v>3032</v>
      </c>
      <c r="C714" s="832" t="s">
        <v>602</v>
      </c>
      <c r="D714" s="832" t="s">
        <v>1288</v>
      </c>
      <c r="E714" s="832" t="s">
        <v>3079</v>
      </c>
      <c r="F714" s="832" t="s">
        <v>3215</v>
      </c>
      <c r="G714" s="832" t="s">
        <v>3216</v>
      </c>
      <c r="H714" s="849"/>
      <c r="I714" s="849"/>
      <c r="J714" s="832"/>
      <c r="K714" s="832"/>
      <c r="L714" s="849">
        <v>31</v>
      </c>
      <c r="M714" s="849">
        <v>4464</v>
      </c>
      <c r="N714" s="832">
        <v>1</v>
      </c>
      <c r="O714" s="832">
        <v>144</v>
      </c>
      <c r="P714" s="849">
        <v>23</v>
      </c>
      <c r="Q714" s="849">
        <v>3358</v>
      </c>
      <c r="R714" s="837">
        <v>0.75224014336917566</v>
      </c>
      <c r="S714" s="850">
        <v>146</v>
      </c>
    </row>
    <row r="715" spans="1:19" ht="14.4" customHeight="1" x14ac:dyDescent="0.3">
      <c r="A715" s="831" t="s">
        <v>3031</v>
      </c>
      <c r="B715" s="832" t="s">
        <v>3032</v>
      </c>
      <c r="C715" s="832" t="s">
        <v>602</v>
      </c>
      <c r="D715" s="832" t="s">
        <v>1288</v>
      </c>
      <c r="E715" s="832" t="s">
        <v>3079</v>
      </c>
      <c r="F715" s="832" t="s">
        <v>3217</v>
      </c>
      <c r="G715" s="832" t="s">
        <v>3218</v>
      </c>
      <c r="H715" s="849"/>
      <c r="I715" s="849"/>
      <c r="J715" s="832"/>
      <c r="K715" s="832"/>
      <c r="L715" s="849">
        <v>1</v>
      </c>
      <c r="M715" s="849">
        <v>157</v>
      </c>
      <c r="N715" s="832">
        <v>1</v>
      </c>
      <c r="O715" s="832">
        <v>157</v>
      </c>
      <c r="P715" s="849">
        <v>1</v>
      </c>
      <c r="Q715" s="849">
        <v>158</v>
      </c>
      <c r="R715" s="837">
        <v>1.0063694267515924</v>
      </c>
      <c r="S715" s="850">
        <v>158</v>
      </c>
    </row>
    <row r="716" spans="1:19" ht="14.4" customHeight="1" x14ac:dyDescent="0.3">
      <c r="A716" s="831" t="s">
        <v>3031</v>
      </c>
      <c r="B716" s="832" t="s">
        <v>3032</v>
      </c>
      <c r="C716" s="832" t="s">
        <v>602</v>
      </c>
      <c r="D716" s="832" t="s">
        <v>1288</v>
      </c>
      <c r="E716" s="832" t="s">
        <v>3079</v>
      </c>
      <c r="F716" s="832" t="s">
        <v>3221</v>
      </c>
      <c r="G716" s="832" t="s">
        <v>3222</v>
      </c>
      <c r="H716" s="849"/>
      <c r="I716" s="849"/>
      <c r="J716" s="832"/>
      <c r="K716" s="832"/>
      <c r="L716" s="849">
        <v>2</v>
      </c>
      <c r="M716" s="849">
        <v>626</v>
      </c>
      <c r="N716" s="832">
        <v>1</v>
      </c>
      <c r="O716" s="832">
        <v>313</v>
      </c>
      <c r="P716" s="849"/>
      <c r="Q716" s="849"/>
      <c r="R716" s="837"/>
      <c r="S716" s="850"/>
    </row>
    <row r="717" spans="1:19" ht="14.4" customHeight="1" x14ac:dyDescent="0.3">
      <c r="A717" s="831" t="s">
        <v>3031</v>
      </c>
      <c r="B717" s="832" t="s">
        <v>3032</v>
      </c>
      <c r="C717" s="832" t="s">
        <v>602</v>
      </c>
      <c r="D717" s="832" t="s">
        <v>1288</v>
      </c>
      <c r="E717" s="832" t="s">
        <v>3079</v>
      </c>
      <c r="F717" s="832" t="s">
        <v>3225</v>
      </c>
      <c r="G717" s="832" t="s">
        <v>3226</v>
      </c>
      <c r="H717" s="849"/>
      <c r="I717" s="849"/>
      <c r="J717" s="832"/>
      <c r="K717" s="832"/>
      <c r="L717" s="849"/>
      <c r="M717" s="849"/>
      <c r="N717" s="832"/>
      <c r="O717" s="832"/>
      <c r="P717" s="849">
        <v>2</v>
      </c>
      <c r="Q717" s="849">
        <v>200</v>
      </c>
      <c r="R717" s="837"/>
      <c r="S717" s="850">
        <v>100</v>
      </c>
    </row>
    <row r="718" spans="1:19" ht="14.4" customHeight="1" x14ac:dyDescent="0.3">
      <c r="A718" s="831" t="s">
        <v>3031</v>
      </c>
      <c r="B718" s="832" t="s">
        <v>3032</v>
      </c>
      <c r="C718" s="832" t="s">
        <v>602</v>
      </c>
      <c r="D718" s="832" t="s">
        <v>1288</v>
      </c>
      <c r="E718" s="832" t="s">
        <v>3079</v>
      </c>
      <c r="F718" s="832" t="s">
        <v>3227</v>
      </c>
      <c r="G718" s="832" t="s">
        <v>3228</v>
      </c>
      <c r="H718" s="849"/>
      <c r="I718" s="849"/>
      <c r="J718" s="832"/>
      <c r="K718" s="832"/>
      <c r="L718" s="849">
        <v>28</v>
      </c>
      <c r="M718" s="849">
        <v>11088</v>
      </c>
      <c r="N718" s="832">
        <v>1</v>
      </c>
      <c r="O718" s="832">
        <v>396</v>
      </c>
      <c r="P718" s="849">
        <v>32</v>
      </c>
      <c r="Q718" s="849">
        <v>12704</v>
      </c>
      <c r="R718" s="837">
        <v>1.1457431457431457</v>
      </c>
      <c r="S718" s="850">
        <v>397</v>
      </c>
    </row>
    <row r="719" spans="1:19" ht="14.4" customHeight="1" x14ac:dyDescent="0.3">
      <c r="A719" s="831" t="s">
        <v>3031</v>
      </c>
      <c r="B719" s="832" t="s">
        <v>3032</v>
      </c>
      <c r="C719" s="832" t="s">
        <v>602</v>
      </c>
      <c r="D719" s="832" t="s">
        <v>1288</v>
      </c>
      <c r="E719" s="832" t="s">
        <v>3079</v>
      </c>
      <c r="F719" s="832" t="s">
        <v>3229</v>
      </c>
      <c r="G719" s="832" t="s">
        <v>3230</v>
      </c>
      <c r="H719" s="849">
        <v>2</v>
      </c>
      <c r="I719" s="849">
        <v>304</v>
      </c>
      <c r="J719" s="832">
        <v>0.66230936819172115</v>
      </c>
      <c r="K719" s="832">
        <v>152</v>
      </c>
      <c r="L719" s="849">
        <v>3</v>
      </c>
      <c r="M719" s="849">
        <v>459</v>
      </c>
      <c r="N719" s="832">
        <v>1</v>
      </c>
      <c r="O719" s="832">
        <v>153</v>
      </c>
      <c r="P719" s="849"/>
      <c r="Q719" s="849"/>
      <c r="R719" s="837"/>
      <c r="S719" s="850"/>
    </row>
    <row r="720" spans="1:19" ht="14.4" customHeight="1" x14ac:dyDescent="0.3">
      <c r="A720" s="831" t="s">
        <v>3031</v>
      </c>
      <c r="B720" s="832" t="s">
        <v>3032</v>
      </c>
      <c r="C720" s="832" t="s">
        <v>602</v>
      </c>
      <c r="D720" s="832" t="s">
        <v>1288</v>
      </c>
      <c r="E720" s="832" t="s">
        <v>3079</v>
      </c>
      <c r="F720" s="832" t="s">
        <v>3243</v>
      </c>
      <c r="G720" s="832" t="s">
        <v>3244</v>
      </c>
      <c r="H720" s="849"/>
      <c r="I720" s="849"/>
      <c r="J720" s="832"/>
      <c r="K720" s="832"/>
      <c r="L720" s="849">
        <v>2</v>
      </c>
      <c r="M720" s="849">
        <v>626</v>
      </c>
      <c r="N720" s="832">
        <v>1</v>
      </c>
      <c r="O720" s="832">
        <v>313</v>
      </c>
      <c r="P720" s="849"/>
      <c r="Q720" s="849"/>
      <c r="R720" s="837"/>
      <c r="S720" s="850"/>
    </row>
    <row r="721" spans="1:19" ht="14.4" customHeight="1" x14ac:dyDescent="0.3">
      <c r="A721" s="831" t="s">
        <v>3031</v>
      </c>
      <c r="B721" s="832" t="s">
        <v>3032</v>
      </c>
      <c r="C721" s="832" t="s">
        <v>602</v>
      </c>
      <c r="D721" s="832" t="s">
        <v>1289</v>
      </c>
      <c r="E721" s="832" t="s">
        <v>3033</v>
      </c>
      <c r="F721" s="832" t="s">
        <v>3041</v>
      </c>
      <c r="G721" s="832" t="s">
        <v>679</v>
      </c>
      <c r="H721" s="849">
        <v>0.01</v>
      </c>
      <c r="I721" s="849">
        <v>7.07</v>
      </c>
      <c r="J721" s="832"/>
      <c r="K721" s="832">
        <v>707</v>
      </c>
      <c r="L721" s="849">
        <v>0</v>
      </c>
      <c r="M721" s="849">
        <v>0</v>
      </c>
      <c r="N721" s="832"/>
      <c r="O721" s="832"/>
      <c r="P721" s="849">
        <v>0.03</v>
      </c>
      <c r="Q721" s="849">
        <v>22.23</v>
      </c>
      <c r="R721" s="837"/>
      <c r="S721" s="850">
        <v>741</v>
      </c>
    </row>
    <row r="722" spans="1:19" ht="14.4" customHeight="1" x14ac:dyDescent="0.3">
      <c r="A722" s="831" t="s">
        <v>3031</v>
      </c>
      <c r="B722" s="832" t="s">
        <v>3032</v>
      </c>
      <c r="C722" s="832" t="s">
        <v>602</v>
      </c>
      <c r="D722" s="832" t="s">
        <v>1289</v>
      </c>
      <c r="E722" s="832" t="s">
        <v>3033</v>
      </c>
      <c r="F722" s="832" t="s">
        <v>3050</v>
      </c>
      <c r="G722" s="832" t="s">
        <v>3051</v>
      </c>
      <c r="H722" s="849"/>
      <c r="I722" s="849"/>
      <c r="J722" s="832"/>
      <c r="K722" s="832"/>
      <c r="L722" s="849">
        <v>0.2</v>
      </c>
      <c r="M722" s="849">
        <v>54.34</v>
      </c>
      <c r="N722" s="832">
        <v>1</v>
      </c>
      <c r="O722" s="832">
        <v>271.7</v>
      </c>
      <c r="P722" s="849">
        <v>0.2</v>
      </c>
      <c r="Q722" s="849">
        <v>36.33</v>
      </c>
      <c r="R722" s="837">
        <v>0.66856827383143169</v>
      </c>
      <c r="S722" s="850">
        <v>181.64999999999998</v>
      </c>
    </row>
    <row r="723" spans="1:19" ht="14.4" customHeight="1" x14ac:dyDescent="0.3">
      <c r="A723" s="831" t="s">
        <v>3031</v>
      </c>
      <c r="B723" s="832" t="s">
        <v>3032</v>
      </c>
      <c r="C723" s="832" t="s">
        <v>602</v>
      </c>
      <c r="D723" s="832" t="s">
        <v>1289</v>
      </c>
      <c r="E723" s="832" t="s">
        <v>3033</v>
      </c>
      <c r="F723" s="832" t="s">
        <v>3055</v>
      </c>
      <c r="G723" s="832" t="s">
        <v>679</v>
      </c>
      <c r="H723" s="849">
        <v>0.1</v>
      </c>
      <c r="I723" s="849">
        <v>7.07</v>
      </c>
      <c r="J723" s="832">
        <v>0.41539365452408933</v>
      </c>
      <c r="K723" s="832">
        <v>70.7</v>
      </c>
      <c r="L723" s="849">
        <v>0.2</v>
      </c>
      <c r="M723" s="849">
        <v>17.02</v>
      </c>
      <c r="N723" s="832">
        <v>1</v>
      </c>
      <c r="O723" s="832">
        <v>85.1</v>
      </c>
      <c r="P723" s="849"/>
      <c r="Q723" s="849"/>
      <c r="R723" s="837"/>
      <c r="S723" s="850"/>
    </row>
    <row r="724" spans="1:19" ht="14.4" customHeight="1" x14ac:dyDescent="0.3">
      <c r="A724" s="831" t="s">
        <v>3031</v>
      </c>
      <c r="B724" s="832" t="s">
        <v>3032</v>
      </c>
      <c r="C724" s="832" t="s">
        <v>602</v>
      </c>
      <c r="D724" s="832" t="s">
        <v>1289</v>
      </c>
      <c r="E724" s="832" t="s">
        <v>3074</v>
      </c>
      <c r="F724" s="832" t="s">
        <v>3075</v>
      </c>
      <c r="G724" s="832" t="s">
        <v>3076</v>
      </c>
      <c r="H724" s="849"/>
      <c r="I724" s="849"/>
      <c r="J724" s="832"/>
      <c r="K724" s="832"/>
      <c r="L724" s="849">
        <v>1</v>
      </c>
      <c r="M724" s="849">
        <v>520</v>
      </c>
      <c r="N724" s="832">
        <v>1</v>
      </c>
      <c r="O724" s="832">
        <v>520</v>
      </c>
      <c r="P724" s="849"/>
      <c r="Q724" s="849"/>
      <c r="R724" s="837"/>
      <c r="S724" s="850"/>
    </row>
    <row r="725" spans="1:19" ht="14.4" customHeight="1" x14ac:dyDescent="0.3">
      <c r="A725" s="831" t="s">
        <v>3031</v>
      </c>
      <c r="B725" s="832" t="s">
        <v>3032</v>
      </c>
      <c r="C725" s="832" t="s">
        <v>602</v>
      </c>
      <c r="D725" s="832" t="s">
        <v>1289</v>
      </c>
      <c r="E725" s="832" t="s">
        <v>3079</v>
      </c>
      <c r="F725" s="832" t="s">
        <v>3086</v>
      </c>
      <c r="G725" s="832" t="s">
        <v>3087</v>
      </c>
      <c r="H725" s="849"/>
      <c r="I725" s="849"/>
      <c r="J725" s="832"/>
      <c r="K725" s="832"/>
      <c r="L725" s="849">
        <v>2</v>
      </c>
      <c r="M725" s="849">
        <v>166</v>
      </c>
      <c r="N725" s="832">
        <v>1</v>
      </c>
      <c r="O725" s="832">
        <v>83</v>
      </c>
      <c r="P725" s="849">
        <v>5</v>
      </c>
      <c r="Q725" s="849">
        <v>420</v>
      </c>
      <c r="R725" s="837">
        <v>2.5301204819277108</v>
      </c>
      <c r="S725" s="850">
        <v>84</v>
      </c>
    </row>
    <row r="726" spans="1:19" ht="14.4" customHeight="1" x14ac:dyDescent="0.3">
      <c r="A726" s="831" t="s">
        <v>3031</v>
      </c>
      <c r="B726" s="832" t="s">
        <v>3032</v>
      </c>
      <c r="C726" s="832" t="s">
        <v>602</v>
      </c>
      <c r="D726" s="832" t="s">
        <v>1289</v>
      </c>
      <c r="E726" s="832" t="s">
        <v>3079</v>
      </c>
      <c r="F726" s="832" t="s">
        <v>3088</v>
      </c>
      <c r="G726" s="832" t="s">
        <v>3089</v>
      </c>
      <c r="H726" s="849"/>
      <c r="I726" s="849"/>
      <c r="J726" s="832"/>
      <c r="K726" s="832"/>
      <c r="L726" s="849">
        <v>2</v>
      </c>
      <c r="M726" s="849">
        <v>212</v>
      </c>
      <c r="N726" s="832">
        <v>1</v>
      </c>
      <c r="O726" s="832">
        <v>106</v>
      </c>
      <c r="P726" s="849"/>
      <c r="Q726" s="849"/>
      <c r="R726" s="837"/>
      <c r="S726" s="850"/>
    </row>
    <row r="727" spans="1:19" ht="14.4" customHeight="1" x14ac:dyDescent="0.3">
      <c r="A727" s="831" t="s">
        <v>3031</v>
      </c>
      <c r="B727" s="832" t="s">
        <v>3032</v>
      </c>
      <c r="C727" s="832" t="s">
        <v>602</v>
      </c>
      <c r="D727" s="832" t="s">
        <v>1289</v>
      </c>
      <c r="E727" s="832" t="s">
        <v>3079</v>
      </c>
      <c r="F727" s="832" t="s">
        <v>3090</v>
      </c>
      <c r="G727" s="832" t="s">
        <v>3091</v>
      </c>
      <c r="H727" s="849">
        <v>17</v>
      </c>
      <c r="I727" s="849">
        <v>629</v>
      </c>
      <c r="J727" s="832">
        <v>1.8888888888888888</v>
      </c>
      <c r="K727" s="832">
        <v>37</v>
      </c>
      <c r="L727" s="849">
        <v>9</v>
      </c>
      <c r="M727" s="849">
        <v>333</v>
      </c>
      <c r="N727" s="832">
        <v>1</v>
      </c>
      <c r="O727" s="832">
        <v>37</v>
      </c>
      <c r="P727" s="849">
        <v>15</v>
      </c>
      <c r="Q727" s="849">
        <v>570</v>
      </c>
      <c r="R727" s="837">
        <v>1.7117117117117118</v>
      </c>
      <c r="S727" s="850">
        <v>38</v>
      </c>
    </row>
    <row r="728" spans="1:19" ht="14.4" customHeight="1" x14ac:dyDescent="0.3">
      <c r="A728" s="831" t="s">
        <v>3031</v>
      </c>
      <c r="B728" s="832" t="s">
        <v>3032</v>
      </c>
      <c r="C728" s="832" t="s">
        <v>602</v>
      </c>
      <c r="D728" s="832" t="s">
        <v>1289</v>
      </c>
      <c r="E728" s="832" t="s">
        <v>3079</v>
      </c>
      <c r="F728" s="832" t="s">
        <v>3092</v>
      </c>
      <c r="G728" s="832" t="s">
        <v>3093</v>
      </c>
      <c r="H728" s="849"/>
      <c r="I728" s="849"/>
      <c r="J728" s="832"/>
      <c r="K728" s="832"/>
      <c r="L728" s="849">
        <v>1</v>
      </c>
      <c r="M728" s="849">
        <v>5</v>
      </c>
      <c r="N728" s="832">
        <v>1</v>
      </c>
      <c r="O728" s="832">
        <v>5</v>
      </c>
      <c r="P728" s="849"/>
      <c r="Q728" s="849"/>
      <c r="R728" s="837"/>
      <c r="S728" s="850"/>
    </row>
    <row r="729" spans="1:19" ht="14.4" customHeight="1" x14ac:dyDescent="0.3">
      <c r="A729" s="831" t="s">
        <v>3031</v>
      </c>
      <c r="B729" s="832" t="s">
        <v>3032</v>
      </c>
      <c r="C729" s="832" t="s">
        <v>602</v>
      </c>
      <c r="D729" s="832" t="s">
        <v>1289</v>
      </c>
      <c r="E729" s="832" t="s">
        <v>3079</v>
      </c>
      <c r="F729" s="832" t="s">
        <v>3094</v>
      </c>
      <c r="G729" s="832" t="s">
        <v>3095</v>
      </c>
      <c r="H729" s="849"/>
      <c r="I729" s="849"/>
      <c r="J729" s="832"/>
      <c r="K729" s="832"/>
      <c r="L729" s="849"/>
      <c r="M729" s="849"/>
      <c r="N729" s="832"/>
      <c r="O729" s="832"/>
      <c r="P729" s="849">
        <v>2</v>
      </c>
      <c r="Q729" s="849">
        <v>10</v>
      </c>
      <c r="R729" s="837"/>
      <c r="S729" s="850">
        <v>5</v>
      </c>
    </row>
    <row r="730" spans="1:19" ht="14.4" customHeight="1" x14ac:dyDescent="0.3">
      <c r="A730" s="831" t="s">
        <v>3031</v>
      </c>
      <c r="B730" s="832" t="s">
        <v>3032</v>
      </c>
      <c r="C730" s="832" t="s">
        <v>602</v>
      </c>
      <c r="D730" s="832" t="s">
        <v>1289</v>
      </c>
      <c r="E730" s="832" t="s">
        <v>3079</v>
      </c>
      <c r="F730" s="832" t="s">
        <v>3096</v>
      </c>
      <c r="G730" s="832" t="s">
        <v>3097</v>
      </c>
      <c r="H730" s="849">
        <v>4</v>
      </c>
      <c r="I730" s="849">
        <v>344</v>
      </c>
      <c r="J730" s="832">
        <v>1.9770114942528736</v>
      </c>
      <c r="K730" s="832">
        <v>86</v>
      </c>
      <c r="L730" s="849">
        <v>2</v>
      </c>
      <c r="M730" s="849">
        <v>174</v>
      </c>
      <c r="N730" s="832">
        <v>1</v>
      </c>
      <c r="O730" s="832">
        <v>87</v>
      </c>
      <c r="P730" s="849">
        <v>6</v>
      </c>
      <c r="Q730" s="849">
        <v>522</v>
      </c>
      <c r="R730" s="837">
        <v>3</v>
      </c>
      <c r="S730" s="850">
        <v>87</v>
      </c>
    </row>
    <row r="731" spans="1:19" ht="14.4" customHeight="1" x14ac:dyDescent="0.3">
      <c r="A731" s="831" t="s">
        <v>3031</v>
      </c>
      <c r="B731" s="832" t="s">
        <v>3032</v>
      </c>
      <c r="C731" s="832" t="s">
        <v>602</v>
      </c>
      <c r="D731" s="832" t="s">
        <v>1289</v>
      </c>
      <c r="E731" s="832" t="s">
        <v>3079</v>
      </c>
      <c r="F731" s="832" t="s">
        <v>3101</v>
      </c>
      <c r="G731" s="832" t="s">
        <v>3102</v>
      </c>
      <c r="H731" s="849">
        <v>6</v>
      </c>
      <c r="I731" s="849">
        <v>2238</v>
      </c>
      <c r="J731" s="832"/>
      <c r="K731" s="832">
        <v>373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3031</v>
      </c>
      <c r="B732" s="832" t="s">
        <v>3032</v>
      </c>
      <c r="C732" s="832" t="s">
        <v>602</v>
      </c>
      <c r="D732" s="832" t="s">
        <v>1289</v>
      </c>
      <c r="E732" s="832" t="s">
        <v>3079</v>
      </c>
      <c r="F732" s="832" t="s">
        <v>3103</v>
      </c>
      <c r="G732" s="832" t="s">
        <v>3104</v>
      </c>
      <c r="H732" s="849">
        <v>214</v>
      </c>
      <c r="I732" s="849">
        <v>53714</v>
      </c>
      <c r="J732" s="832">
        <v>1.3321924603174604</v>
      </c>
      <c r="K732" s="832">
        <v>251</v>
      </c>
      <c r="L732" s="849">
        <v>160</v>
      </c>
      <c r="M732" s="849">
        <v>40320</v>
      </c>
      <c r="N732" s="832">
        <v>1</v>
      </c>
      <c r="O732" s="832">
        <v>252</v>
      </c>
      <c r="P732" s="849">
        <v>319</v>
      </c>
      <c r="Q732" s="849">
        <v>81026</v>
      </c>
      <c r="R732" s="837">
        <v>2.0095734126984128</v>
      </c>
      <c r="S732" s="850">
        <v>254</v>
      </c>
    </row>
    <row r="733" spans="1:19" ht="14.4" customHeight="1" x14ac:dyDescent="0.3">
      <c r="A733" s="831" t="s">
        <v>3031</v>
      </c>
      <c r="B733" s="832" t="s">
        <v>3032</v>
      </c>
      <c r="C733" s="832" t="s">
        <v>602</v>
      </c>
      <c r="D733" s="832" t="s">
        <v>1289</v>
      </c>
      <c r="E733" s="832" t="s">
        <v>3079</v>
      </c>
      <c r="F733" s="832" t="s">
        <v>3105</v>
      </c>
      <c r="G733" s="832" t="s">
        <v>3106</v>
      </c>
      <c r="H733" s="849">
        <v>31</v>
      </c>
      <c r="I733" s="849">
        <v>3906</v>
      </c>
      <c r="J733" s="832">
        <v>0.61511811023622043</v>
      </c>
      <c r="K733" s="832">
        <v>126</v>
      </c>
      <c r="L733" s="849">
        <v>50</v>
      </c>
      <c r="M733" s="849">
        <v>6350</v>
      </c>
      <c r="N733" s="832">
        <v>1</v>
      </c>
      <c r="O733" s="832">
        <v>127</v>
      </c>
      <c r="P733" s="849">
        <v>109</v>
      </c>
      <c r="Q733" s="849">
        <v>13734</v>
      </c>
      <c r="R733" s="837">
        <v>2.1628346456692915</v>
      </c>
      <c r="S733" s="850">
        <v>126</v>
      </c>
    </row>
    <row r="734" spans="1:19" ht="14.4" customHeight="1" x14ac:dyDescent="0.3">
      <c r="A734" s="831" t="s">
        <v>3031</v>
      </c>
      <c r="B734" s="832" t="s">
        <v>3032</v>
      </c>
      <c r="C734" s="832" t="s">
        <v>602</v>
      </c>
      <c r="D734" s="832" t="s">
        <v>1289</v>
      </c>
      <c r="E734" s="832" t="s">
        <v>3079</v>
      </c>
      <c r="F734" s="832" t="s">
        <v>3107</v>
      </c>
      <c r="G734" s="832" t="s">
        <v>3108</v>
      </c>
      <c r="H734" s="849">
        <v>9</v>
      </c>
      <c r="I734" s="849">
        <v>819</v>
      </c>
      <c r="J734" s="832">
        <v>0.49456521739130432</v>
      </c>
      <c r="K734" s="832">
        <v>91</v>
      </c>
      <c r="L734" s="849">
        <v>18</v>
      </c>
      <c r="M734" s="849">
        <v>1656</v>
      </c>
      <c r="N734" s="832">
        <v>1</v>
      </c>
      <c r="O734" s="832">
        <v>92</v>
      </c>
      <c r="P734" s="849">
        <v>65</v>
      </c>
      <c r="Q734" s="849">
        <v>6045</v>
      </c>
      <c r="R734" s="837">
        <v>3.6503623188405796</v>
      </c>
      <c r="S734" s="850">
        <v>93</v>
      </c>
    </row>
    <row r="735" spans="1:19" ht="14.4" customHeight="1" x14ac:dyDescent="0.3">
      <c r="A735" s="831" t="s">
        <v>3031</v>
      </c>
      <c r="B735" s="832" t="s">
        <v>3032</v>
      </c>
      <c r="C735" s="832" t="s">
        <v>602</v>
      </c>
      <c r="D735" s="832" t="s">
        <v>1289</v>
      </c>
      <c r="E735" s="832" t="s">
        <v>3079</v>
      </c>
      <c r="F735" s="832" t="s">
        <v>3115</v>
      </c>
      <c r="G735" s="832" t="s">
        <v>3116</v>
      </c>
      <c r="H735" s="849">
        <v>123</v>
      </c>
      <c r="I735" s="849">
        <v>7257</v>
      </c>
      <c r="J735" s="832">
        <v>1.8052238805970149</v>
      </c>
      <c r="K735" s="832">
        <v>59</v>
      </c>
      <c r="L735" s="849">
        <v>67</v>
      </c>
      <c r="M735" s="849">
        <v>4020</v>
      </c>
      <c r="N735" s="832">
        <v>1</v>
      </c>
      <c r="O735" s="832">
        <v>60</v>
      </c>
      <c r="P735" s="849">
        <v>66</v>
      </c>
      <c r="Q735" s="849">
        <v>3960</v>
      </c>
      <c r="R735" s="837">
        <v>0.9850746268656716</v>
      </c>
      <c r="S735" s="850">
        <v>60</v>
      </c>
    </row>
    <row r="736" spans="1:19" ht="14.4" customHeight="1" x14ac:dyDescent="0.3">
      <c r="A736" s="831" t="s">
        <v>3031</v>
      </c>
      <c r="B736" s="832" t="s">
        <v>3032</v>
      </c>
      <c r="C736" s="832" t="s">
        <v>602</v>
      </c>
      <c r="D736" s="832" t="s">
        <v>1289</v>
      </c>
      <c r="E736" s="832" t="s">
        <v>3079</v>
      </c>
      <c r="F736" s="832" t="s">
        <v>3123</v>
      </c>
      <c r="G736" s="832" t="s">
        <v>3124</v>
      </c>
      <c r="H736" s="849">
        <v>48</v>
      </c>
      <c r="I736" s="849">
        <v>18480</v>
      </c>
      <c r="J736" s="832">
        <v>1.3298791018998273</v>
      </c>
      <c r="K736" s="832">
        <v>385</v>
      </c>
      <c r="L736" s="849">
        <v>36</v>
      </c>
      <c r="M736" s="849">
        <v>13896</v>
      </c>
      <c r="N736" s="832">
        <v>1</v>
      </c>
      <c r="O736" s="832">
        <v>386</v>
      </c>
      <c r="P736" s="849">
        <v>63</v>
      </c>
      <c r="Q736" s="849">
        <v>24381</v>
      </c>
      <c r="R736" s="837">
        <v>1.7545336787564767</v>
      </c>
      <c r="S736" s="850">
        <v>387</v>
      </c>
    </row>
    <row r="737" spans="1:19" ht="14.4" customHeight="1" x14ac:dyDescent="0.3">
      <c r="A737" s="831" t="s">
        <v>3031</v>
      </c>
      <c r="B737" s="832" t="s">
        <v>3032</v>
      </c>
      <c r="C737" s="832" t="s">
        <v>602</v>
      </c>
      <c r="D737" s="832" t="s">
        <v>1289</v>
      </c>
      <c r="E737" s="832" t="s">
        <v>3079</v>
      </c>
      <c r="F737" s="832" t="s">
        <v>3125</v>
      </c>
      <c r="G737" s="832" t="s">
        <v>3126</v>
      </c>
      <c r="H737" s="849">
        <v>52</v>
      </c>
      <c r="I737" s="849">
        <v>20280</v>
      </c>
      <c r="J737" s="832">
        <v>1.0373401534526854</v>
      </c>
      <c r="K737" s="832">
        <v>390</v>
      </c>
      <c r="L737" s="849">
        <v>50</v>
      </c>
      <c r="M737" s="849">
        <v>19550</v>
      </c>
      <c r="N737" s="832">
        <v>1</v>
      </c>
      <c r="O737" s="832">
        <v>391</v>
      </c>
      <c r="P737" s="849">
        <v>75</v>
      </c>
      <c r="Q737" s="849">
        <v>29400</v>
      </c>
      <c r="R737" s="837">
        <v>1.5038363171355498</v>
      </c>
      <c r="S737" s="850">
        <v>392</v>
      </c>
    </row>
    <row r="738" spans="1:19" ht="14.4" customHeight="1" x14ac:dyDescent="0.3">
      <c r="A738" s="831" t="s">
        <v>3031</v>
      </c>
      <c r="B738" s="832" t="s">
        <v>3032</v>
      </c>
      <c r="C738" s="832" t="s">
        <v>602</v>
      </c>
      <c r="D738" s="832" t="s">
        <v>1289</v>
      </c>
      <c r="E738" s="832" t="s">
        <v>3079</v>
      </c>
      <c r="F738" s="832" t="s">
        <v>3127</v>
      </c>
      <c r="G738" s="832" t="s">
        <v>3128</v>
      </c>
      <c r="H738" s="849">
        <v>12</v>
      </c>
      <c r="I738" s="849">
        <v>756</v>
      </c>
      <c r="J738" s="832">
        <v>1.0909090909090908</v>
      </c>
      <c r="K738" s="832">
        <v>63</v>
      </c>
      <c r="L738" s="849">
        <v>11</v>
      </c>
      <c r="M738" s="849">
        <v>693</v>
      </c>
      <c r="N738" s="832">
        <v>1</v>
      </c>
      <c r="O738" s="832">
        <v>63</v>
      </c>
      <c r="P738" s="849">
        <v>26</v>
      </c>
      <c r="Q738" s="849">
        <v>1664</v>
      </c>
      <c r="R738" s="837">
        <v>2.4011544011544013</v>
      </c>
      <c r="S738" s="850">
        <v>64</v>
      </c>
    </row>
    <row r="739" spans="1:19" ht="14.4" customHeight="1" x14ac:dyDescent="0.3">
      <c r="A739" s="831" t="s">
        <v>3031</v>
      </c>
      <c r="B739" s="832" t="s">
        <v>3032</v>
      </c>
      <c r="C739" s="832" t="s">
        <v>602</v>
      </c>
      <c r="D739" s="832" t="s">
        <v>1289</v>
      </c>
      <c r="E739" s="832" t="s">
        <v>3079</v>
      </c>
      <c r="F739" s="832" t="s">
        <v>3129</v>
      </c>
      <c r="G739" s="832" t="s">
        <v>3130</v>
      </c>
      <c r="H739" s="849"/>
      <c r="I739" s="849"/>
      <c r="J739" s="832"/>
      <c r="K739" s="832"/>
      <c r="L739" s="849"/>
      <c r="M739" s="849"/>
      <c r="N739" s="832"/>
      <c r="O739" s="832"/>
      <c r="P739" s="849">
        <v>2</v>
      </c>
      <c r="Q739" s="849">
        <v>500</v>
      </c>
      <c r="R739" s="837"/>
      <c r="S739" s="850">
        <v>250</v>
      </c>
    </row>
    <row r="740" spans="1:19" ht="14.4" customHeight="1" x14ac:dyDescent="0.3">
      <c r="A740" s="831" t="s">
        <v>3031</v>
      </c>
      <c r="B740" s="832" t="s">
        <v>3032</v>
      </c>
      <c r="C740" s="832" t="s">
        <v>602</v>
      </c>
      <c r="D740" s="832" t="s">
        <v>1289</v>
      </c>
      <c r="E740" s="832" t="s">
        <v>3079</v>
      </c>
      <c r="F740" s="832" t="s">
        <v>3131</v>
      </c>
      <c r="G740" s="832" t="s">
        <v>3132</v>
      </c>
      <c r="H740" s="849">
        <v>11</v>
      </c>
      <c r="I740" s="849">
        <v>1683</v>
      </c>
      <c r="J740" s="832">
        <v>0.78061224489795922</v>
      </c>
      <c r="K740" s="832">
        <v>153</v>
      </c>
      <c r="L740" s="849">
        <v>14</v>
      </c>
      <c r="M740" s="849">
        <v>2156</v>
      </c>
      <c r="N740" s="832">
        <v>1</v>
      </c>
      <c r="O740" s="832">
        <v>154</v>
      </c>
      <c r="P740" s="849">
        <v>14</v>
      </c>
      <c r="Q740" s="849">
        <v>2156</v>
      </c>
      <c r="R740" s="837">
        <v>1</v>
      </c>
      <c r="S740" s="850">
        <v>154</v>
      </c>
    </row>
    <row r="741" spans="1:19" ht="14.4" customHeight="1" x14ac:dyDescent="0.3">
      <c r="A741" s="831" t="s">
        <v>3031</v>
      </c>
      <c r="B741" s="832" t="s">
        <v>3032</v>
      </c>
      <c r="C741" s="832" t="s">
        <v>602</v>
      </c>
      <c r="D741" s="832" t="s">
        <v>1289</v>
      </c>
      <c r="E741" s="832" t="s">
        <v>3079</v>
      </c>
      <c r="F741" s="832" t="s">
        <v>3133</v>
      </c>
      <c r="G741" s="832" t="s">
        <v>3134</v>
      </c>
      <c r="H741" s="849">
        <v>1</v>
      </c>
      <c r="I741" s="849">
        <v>84</v>
      </c>
      <c r="J741" s="832"/>
      <c r="K741" s="832">
        <v>84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 t="s">
        <v>3031</v>
      </c>
      <c r="B742" s="832" t="s">
        <v>3032</v>
      </c>
      <c r="C742" s="832" t="s">
        <v>602</v>
      </c>
      <c r="D742" s="832" t="s">
        <v>1289</v>
      </c>
      <c r="E742" s="832" t="s">
        <v>3079</v>
      </c>
      <c r="F742" s="832" t="s">
        <v>3135</v>
      </c>
      <c r="G742" s="832" t="s">
        <v>3136</v>
      </c>
      <c r="H742" s="849">
        <v>1</v>
      </c>
      <c r="I742" s="849">
        <v>138</v>
      </c>
      <c r="J742" s="832">
        <v>0.9928057553956835</v>
      </c>
      <c r="K742" s="832">
        <v>138</v>
      </c>
      <c r="L742" s="849">
        <v>1</v>
      </c>
      <c r="M742" s="849">
        <v>139</v>
      </c>
      <c r="N742" s="832">
        <v>1</v>
      </c>
      <c r="O742" s="832">
        <v>139</v>
      </c>
      <c r="P742" s="849">
        <v>1</v>
      </c>
      <c r="Q742" s="849">
        <v>139</v>
      </c>
      <c r="R742" s="837">
        <v>1</v>
      </c>
      <c r="S742" s="850">
        <v>139</v>
      </c>
    </row>
    <row r="743" spans="1:19" ht="14.4" customHeight="1" x14ac:dyDescent="0.3">
      <c r="A743" s="831" t="s">
        <v>3031</v>
      </c>
      <c r="B743" s="832" t="s">
        <v>3032</v>
      </c>
      <c r="C743" s="832" t="s">
        <v>602</v>
      </c>
      <c r="D743" s="832" t="s">
        <v>1289</v>
      </c>
      <c r="E743" s="832" t="s">
        <v>3079</v>
      </c>
      <c r="F743" s="832" t="s">
        <v>3137</v>
      </c>
      <c r="G743" s="832" t="s">
        <v>3138</v>
      </c>
      <c r="H743" s="849"/>
      <c r="I743" s="849"/>
      <c r="J743" s="832"/>
      <c r="K743" s="832"/>
      <c r="L743" s="849">
        <v>1</v>
      </c>
      <c r="M743" s="849">
        <v>419</v>
      </c>
      <c r="N743" s="832">
        <v>1</v>
      </c>
      <c r="O743" s="832">
        <v>419</v>
      </c>
      <c r="P743" s="849"/>
      <c r="Q743" s="849"/>
      <c r="R743" s="837"/>
      <c r="S743" s="850"/>
    </row>
    <row r="744" spans="1:19" ht="14.4" customHeight="1" x14ac:dyDescent="0.3">
      <c r="A744" s="831" t="s">
        <v>3031</v>
      </c>
      <c r="B744" s="832" t="s">
        <v>3032</v>
      </c>
      <c r="C744" s="832" t="s">
        <v>602</v>
      </c>
      <c r="D744" s="832" t="s">
        <v>1289</v>
      </c>
      <c r="E744" s="832" t="s">
        <v>3079</v>
      </c>
      <c r="F744" s="832" t="s">
        <v>3139</v>
      </c>
      <c r="G744" s="832" t="s">
        <v>3140</v>
      </c>
      <c r="H744" s="849">
        <v>2</v>
      </c>
      <c r="I744" s="849">
        <v>192</v>
      </c>
      <c r="J744" s="832"/>
      <c r="K744" s="832">
        <v>96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3031</v>
      </c>
      <c r="B745" s="832" t="s">
        <v>3032</v>
      </c>
      <c r="C745" s="832" t="s">
        <v>602</v>
      </c>
      <c r="D745" s="832" t="s">
        <v>1289</v>
      </c>
      <c r="E745" s="832" t="s">
        <v>3079</v>
      </c>
      <c r="F745" s="832" t="s">
        <v>3149</v>
      </c>
      <c r="G745" s="832" t="s">
        <v>3150</v>
      </c>
      <c r="H745" s="849">
        <v>2</v>
      </c>
      <c r="I745" s="849">
        <v>612</v>
      </c>
      <c r="J745" s="832">
        <v>0.99674267100977199</v>
      </c>
      <c r="K745" s="832">
        <v>306</v>
      </c>
      <c r="L745" s="849">
        <v>2</v>
      </c>
      <c r="M745" s="849">
        <v>614</v>
      </c>
      <c r="N745" s="832">
        <v>1</v>
      </c>
      <c r="O745" s="832">
        <v>307</v>
      </c>
      <c r="P745" s="849">
        <v>2</v>
      </c>
      <c r="Q745" s="849">
        <v>616</v>
      </c>
      <c r="R745" s="837">
        <v>1.003257328990228</v>
      </c>
      <c r="S745" s="850">
        <v>308</v>
      </c>
    </row>
    <row r="746" spans="1:19" ht="14.4" customHeight="1" x14ac:dyDescent="0.3">
      <c r="A746" s="831" t="s">
        <v>3031</v>
      </c>
      <c r="B746" s="832" t="s">
        <v>3032</v>
      </c>
      <c r="C746" s="832" t="s">
        <v>602</v>
      </c>
      <c r="D746" s="832" t="s">
        <v>1289</v>
      </c>
      <c r="E746" s="832" t="s">
        <v>3079</v>
      </c>
      <c r="F746" s="832" t="s">
        <v>3155</v>
      </c>
      <c r="G746" s="832" t="s">
        <v>3156</v>
      </c>
      <c r="H746" s="849">
        <v>12</v>
      </c>
      <c r="I746" s="849">
        <v>516</v>
      </c>
      <c r="J746" s="832">
        <v>0.70588235294117652</v>
      </c>
      <c r="K746" s="832">
        <v>43</v>
      </c>
      <c r="L746" s="849">
        <v>17</v>
      </c>
      <c r="M746" s="849">
        <v>731</v>
      </c>
      <c r="N746" s="832">
        <v>1</v>
      </c>
      <c r="O746" s="832">
        <v>43</v>
      </c>
      <c r="P746" s="849"/>
      <c r="Q746" s="849"/>
      <c r="R746" s="837"/>
      <c r="S746" s="850"/>
    </row>
    <row r="747" spans="1:19" ht="14.4" customHeight="1" x14ac:dyDescent="0.3">
      <c r="A747" s="831" t="s">
        <v>3031</v>
      </c>
      <c r="B747" s="832" t="s">
        <v>3032</v>
      </c>
      <c r="C747" s="832" t="s">
        <v>602</v>
      </c>
      <c r="D747" s="832" t="s">
        <v>1289</v>
      </c>
      <c r="E747" s="832" t="s">
        <v>3079</v>
      </c>
      <c r="F747" s="832" t="s">
        <v>3157</v>
      </c>
      <c r="G747" s="832" t="s">
        <v>3158</v>
      </c>
      <c r="H747" s="849"/>
      <c r="I747" s="849"/>
      <c r="J747" s="832"/>
      <c r="K747" s="832"/>
      <c r="L747" s="849"/>
      <c r="M747" s="849"/>
      <c r="N747" s="832"/>
      <c r="O747" s="832"/>
      <c r="P747" s="849">
        <v>1</v>
      </c>
      <c r="Q747" s="849">
        <v>59</v>
      </c>
      <c r="R747" s="837"/>
      <c r="S747" s="850">
        <v>59</v>
      </c>
    </row>
    <row r="748" spans="1:19" ht="14.4" customHeight="1" x14ac:dyDescent="0.3">
      <c r="A748" s="831" t="s">
        <v>3031</v>
      </c>
      <c r="B748" s="832" t="s">
        <v>3032</v>
      </c>
      <c r="C748" s="832" t="s">
        <v>602</v>
      </c>
      <c r="D748" s="832" t="s">
        <v>1289</v>
      </c>
      <c r="E748" s="832" t="s">
        <v>3079</v>
      </c>
      <c r="F748" s="832" t="s">
        <v>3169</v>
      </c>
      <c r="G748" s="832" t="s">
        <v>3170</v>
      </c>
      <c r="H748" s="849">
        <v>42</v>
      </c>
      <c r="I748" s="849">
        <v>1399.9699999999996</v>
      </c>
      <c r="J748" s="832">
        <v>0.56756384216522138</v>
      </c>
      <c r="K748" s="832">
        <v>33.33261904761904</v>
      </c>
      <c r="L748" s="849">
        <v>74</v>
      </c>
      <c r="M748" s="849">
        <v>2466.6299999999992</v>
      </c>
      <c r="N748" s="832">
        <v>1</v>
      </c>
      <c r="O748" s="832">
        <v>33.332837837837829</v>
      </c>
      <c r="P748" s="849">
        <v>225</v>
      </c>
      <c r="Q748" s="849">
        <v>7499.8699999999972</v>
      </c>
      <c r="R748" s="837">
        <v>3.0405330349505193</v>
      </c>
      <c r="S748" s="850">
        <v>33.332755555555543</v>
      </c>
    </row>
    <row r="749" spans="1:19" ht="14.4" customHeight="1" x14ac:dyDescent="0.3">
      <c r="A749" s="831" t="s">
        <v>3031</v>
      </c>
      <c r="B749" s="832" t="s">
        <v>3032</v>
      </c>
      <c r="C749" s="832" t="s">
        <v>602</v>
      </c>
      <c r="D749" s="832" t="s">
        <v>1289</v>
      </c>
      <c r="E749" s="832" t="s">
        <v>3079</v>
      </c>
      <c r="F749" s="832" t="s">
        <v>3171</v>
      </c>
      <c r="G749" s="832" t="s">
        <v>3172</v>
      </c>
      <c r="H749" s="849">
        <v>101</v>
      </c>
      <c r="I749" s="849">
        <v>11716</v>
      </c>
      <c r="J749" s="832">
        <v>1.5074626865671641</v>
      </c>
      <c r="K749" s="832">
        <v>116</v>
      </c>
      <c r="L749" s="849">
        <v>67</v>
      </c>
      <c r="M749" s="849">
        <v>7772</v>
      </c>
      <c r="N749" s="832">
        <v>1</v>
      </c>
      <c r="O749" s="832">
        <v>116</v>
      </c>
      <c r="P749" s="849">
        <v>98</v>
      </c>
      <c r="Q749" s="849">
        <v>11368</v>
      </c>
      <c r="R749" s="837">
        <v>1.4626865671641791</v>
      </c>
      <c r="S749" s="850">
        <v>116</v>
      </c>
    </row>
    <row r="750" spans="1:19" ht="14.4" customHeight="1" x14ac:dyDescent="0.3">
      <c r="A750" s="831" t="s">
        <v>3031</v>
      </c>
      <c r="B750" s="832" t="s">
        <v>3032</v>
      </c>
      <c r="C750" s="832" t="s">
        <v>602</v>
      </c>
      <c r="D750" s="832" t="s">
        <v>1289</v>
      </c>
      <c r="E750" s="832" t="s">
        <v>3079</v>
      </c>
      <c r="F750" s="832" t="s">
        <v>3173</v>
      </c>
      <c r="G750" s="832" t="s">
        <v>3174</v>
      </c>
      <c r="H750" s="849">
        <v>4</v>
      </c>
      <c r="I750" s="849">
        <v>148</v>
      </c>
      <c r="J750" s="832">
        <v>0.66666666666666663</v>
      </c>
      <c r="K750" s="832">
        <v>37</v>
      </c>
      <c r="L750" s="849">
        <v>6</v>
      </c>
      <c r="M750" s="849">
        <v>222</v>
      </c>
      <c r="N750" s="832">
        <v>1</v>
      </c>
      <c r="O750" s="832">
        <v>37</v>
      </c>
      <c r="P750" s="849">
        <v>6</v>
      </c>
      <c r="Q750" s="849">
        <v>228</v>
      </c>
      <c r="R750" s="837">
        <v>1.027027027027027</v>
      </c>
      <c r="S750" s="850">
        <v>38</v>
      </c>
    </row>
    <row r="751" spans="1:19" ht="14.4" customHeight="1" x14ac:dyDescent="0.3">
      <c r="A751" s="831" t="s">
        <v>3031</v>
      </c>
      <c r="B751" s="832" t="s">
        <v>3032</v>
      </c>
      <c r="C751" s="832" t="s">
        <v>602</v>
      </c>
      <c r="D751" s="832" t="s">
        <v>1289</v>
      </c>
      <c r="E751" s="832" t="s">
        <v>3079</v>
      </c>
      <c r="F751" s="832" t="s">
        <v>3179</v>
      </c>
      <c r="G751" s="832" t="s">
        <v>3180</v>
      </c>
      <c r="H751" s="849">
        <v>11</v>
      </c>
      <c r="I751" s="849">
        <v>352</v>
      </c>
      <c r="J751" s="832">
        <v>2.75</v>
      </c>
      <c r="K751" s="832">
        <v>32</v>
      </c>
      <c r="L751" s="849">
        <v>4</v>
      </c>
      <c r="M751" s="849">
        <v>128</v>
      </c>
      <c r="N751" s="832">
        <v>1</v>
      </c>
      <c r="O751" s="832">
        <v>32</v>
      </c>
      <c r="P751" s="849">
        <v>14</v>
      </c>
      <c r="Q751" s="849">
        <v>462</v>
      </c>
      <c r="R751" s="837">
        <v>3.609375</v>
      </c>
      <c r="S751" s="850">
        <v>33</v>
      </c>
    </row>
    <row r="752" spans="1:19" ht="14.4" customHeight="1" x14ac:dyDescent="0.3">
      <c r="A752" s="831" t="s">
        <v>3031</v>
      </c>
      <c r="B752" s="832" t="s">
        <v>3032</v>
      </c>
      <c r="C752" s="832" t="s">
        <v>602</v>
      </c>
      <c r="D752" s="832" t="s">
        <v>1289</v>
      </c>
      <c r="E752" s="832" t="s">
        <v>3079</v>
      </c>
      <c r="F752" s="832" t="s">
        <v>3181</v>
      </c>
      <c r="G752" s="832" t="s">
        <v>3182</v>
      </c>
      <c r="H752" s="849">
        <v>115</v>
      </c>
      <c r="I752" s="849">
        <v>0</v>
      </c>
      <c r="J752" s="832"/>
      <c r="K752" s="832">
        <v>0</v>
      </c>
      <c r="L752" s="849">
        <v>50</v>
      </c>
      <c r="M752" s="849">
        <v>0</v>
      </c>
      <c r="N752" s="832"/>
      <c r="O752" s="832">
        <v>0</v>
      </c>
      <c r="P752" s="849">
        <v>61</v>
      </c>
      <c r="Q752" s="849">
        <v>0</v>
      </c>
      <c r="R752" s="837"/>
      <c r="S752" s="850">
        <v>0</v>
      </c>
    </row>
    <row r="753" spans="1:19" ht="14.4" customHeight="1" x14ac:dyDescent="0.3">
      <c r="A753" s="831" t="s">
        <v>3031</v>
      </c>
      <c r="B753" s="832" t="s">
        <v>3032</v>
      </c>
      <c r="C753" s="832" t="s">
        <v>602</v>
      </c>
      <c r="D753" s="832" t="s">
        <v>1289</v>
      </c>
      <c r="E753" s="832" t="s">
        <v>3079</v>
      </c>
      <c r="F753" s="832" t="s">
        <v>3183</v>
      </c>
      <c r="G753" s="832" t="s">
        <v>3184</v>
      </c>
      <c r="H753" s="849">
        <v>7</v>
      </c>
      <c r="I753" s="849">
        <v>924</v>
      </c>
      <c r="J753" s="832">
        <v>1</v>
      </c>
      <c r="K753" s="832">
        <v>132</v>
      </c>
      <c r="L753" s="849">
        <v>7</v>
      </c>
      <c r="M753" s="849">
        <v>924</v>
      </c>
      <c r="N753" s="832">
        <v>1</v>
      </c>
      <c r="O753" s="832">
        <v>132</v>
      </c>
      <c r="P753" s="849">
        <v>6</v>
      </c>
      <c r="Q753" s="849">
        <v>810</v>
      </c>
      <c r="R753" s="837">
        <v>0.87662337662337664</v>
      </c>
      <c r="S753" s="850">
        <v>135</v>
      </c>
    </row>
    <row r="754" spans="1:19" ht="14.4" customHeight="1" x14ac:dyDescent="0.3">
      <c r="A754" s="831" t="s">
        <v>3031</v>
      </c>
      <c r="B754" s="832" t="s">
        <v>3032</v>
      </c>
      <c r="C754" s="832" t="s">
        <v>602</v>
      </c>
      <c r="D754" s="832" t="s">
        <v>1289</v>
      </c>
      <c r="E754" s="832" t="s">
        <v>3079</v>
      </c>
      <c r="F754" s="832" t="s">
        <v>3189</v>
      </c>
      <c r="G754" s="832" t="s">
        <v>3190</v>
      </c>
      <c r="H754" s="849"/>
      <c r="I754" s="849"/>
      <c r="J754" s="832"/>
      <c r="K754" s="832"/>
      <c r="L754" s="849"/>
      <c r="M754" s="849"/>
      <c r="N754" s="832"/>
      <c r="O754" s="832"/>
      <c r="P754" s="849">
        <v>86</v>
      </c>
      <c r="Q754" s="849">
        <v>17200</v>
      </c>
      <c r="R754" s="837"/>
      <c r="S754" s="850">
        <v>200</v>
      </c>
    </row>
    <row r="755" spans="1:19" ht="14.4" customHeight="1" x14ac:dyDescent="0.3">
      <c r="A755" s="831" t="s">
        <v>3031</v>
      </c>
      <c r="B755" s="832" t="s">
        <v>3032</v>
      </c>
      <c r="C755" s="832" t="s">
        <v>602</v>
      </c>
      <c r="D755" s="832" t="s">
        <v>1289</v>
      </c>
      <c r="E755" s="832" t="s">
        <v>3079</v>
      </c>
      <c r="F755" s="832" t="s">
        <v>3191</v>
      </c>
      <c r="G755" s="832" t="s">
        <v>3192</v>
      </c>
      <c r="H755" s="849"/>
      <c r="I755" s="849"/>
      <c r="J755" s="832"/>
      <c r="K755" s="832"/>
      <c r="L755" s="849"/>
      <c r="M755" s="849"/>
      <c r="N755" s="832"/>
      <c r="O755" s="832"/>
      <c r="P755" s="849">
        <v>3</v>
      </c>
      <c r="Q755" s="849">
        <v>342</v>
      </c>
      <c r="R755" s="837"/>
      <c r="S755" s="850">
        <v>114</v>
      </c>
    </row>
    <row r="756" spans="1:19" ht="14.4" customHeight="1" x14ac:dyDescent="0.3">
      <c r="A756" s="831" t="s">
        <v>3031</v>
      </c>
      <c r="B756" s="832" t="s">
        <v>3032</v>
      </c>
      <c r="C756" s="832" t="s">
        <v>602</v>
      </c>
      <c r="D756" s="832" t="s">
        <v>1289</v>
      </c>
      <c r="E756" s="832" t="s">
        <v>3079</v>
      </c>
      <c r="F756" s="832" t="s">
        <v>3193</v>
      </c>
      <c r="G756" s="832" t="s">
        <v>3194</v>
      </c>
      <c r="H756" s="849"/>
      <c r="I756" s="849"/>
      <c r="J756" s="832"/>
      <c r="K756" s="832"/>
      <c r="L756" s="849">
        <v>1</v>
      </c>
      <c r="M756" s="849">
        <v>74</v>
      </c>
      <c r="N756" s="832">
        <v>1</v>
      </c>
      <c r="O756" s="832">
        <v>74</v>
      </c>
      <c r="P756" s="849">
        <v>1</v>
      </c>
      <c r="Q756" s="849">
        <v>75</v>
      </c>
      <c r="R756" s="837">
        <v>1.0135135135135136</v>
      </c>
      <c r="S756" s="850">
        <v>75</v>
      </c>
    </row>
    <row r="757" spans="1:19" ht="14.4" customHeight="1" x14ac:dyDescent="0.3">
      <c r="A757" s="831" t="s">
        <v>3031</v>
      </c>
      <c r="B757" s="832" t="s">
        <v>3032</v>
      </c>
      <c r="C757" s="832" t="s">
        <v>602</v>
      </c>
      <c r="D757" s="832" t="s">
        <v>1289</v>
      </c>
      <c r="E757" s="832" t="s">
        <v>3079</v>
      </c>
      <c r="F757" s="832" t="s">
        <v>3199</v>
      </c>
      <c r="G757" s="832" t="s">
        <v>3200</v>
      </c>
      <c r="H757" s="849">
        <v>2</v>
      </c>
      <c r="I757" s="849">
        <v>118</v>
      </c>
      <c r="J757" s="832"/>
      <c r="K757" s="832">
        <v>59</v>
      </c>
      <c r="L757" s="849"/>
      <c r="M757" s="849"/>
      <c r="N757" s="832"/>
      <c r="O757" s="832"/>
      <c r="P757" s="849">
        <v>1</v>
      </c>
      <c r="Q757" s="849">
        <v>61</v>
      </c>
      <c r="R757" s="837"/>
      <c r="S757" s="850">
        <v>61</v>
      </c>
    </row>
    <row r="758" spans="1:19" ht="14.4" customHeight="1" x14ac:dyDescent="0.3">
      <c r="A758" s="831" t="s">
        <v>3031</v>
      </c>
      <c r="B758" s="832" t="s">
        <v>3032</v>
      </c>
      <c r="C758" s="832" t="s">
        <v>602</v>
      </c>
      <c r="D758" s="832" t="s">
        <v>1289</v>
      </c>
      <c r="E758" s="832" t="s">
        <v>3079</v>
      </c>
      <c r="F758" s="832" t="s">
        <v>3207</v>
      </c>
      <c r="G758" s="832" t="s">
        <v>3208</v>
      </c>
      <c r="H758" s="849">
        <v>16</v>
      </c>
      <c r="I758" s="849">
        <v>944</v>
      </c>
      <c r="J758" s="832">
        <v>1.0666666666666667</v>
      </c>
      <c r="K758" s="832">
        <v>59</v>
      </c>
      <c r="L758" s="849">
        <v>15</v>
      </c>
      <c r="M758" s="849">
        <v>885</v>
      </c>
      <c r="N758" s="832">
        <v>1</v>
      </c>
      <c r="O758" s="832">
        <v>59</v>
      </c>
      <c r="P758" s="849">
        <v>18</v>
      </c>
      <c r="Q758" s="849">
        <v>1098</v>
      </c>
      <c r="R758" s="837">
        <v>1.2406779661016949</v>
      </c>
      <c r="S758" s="850">
        <v>61</v>
      </c>
    </row>
    <row r="759" spans="1:19" ht="14.4" customHeight="1" x14ac:dyDescent="0.3">
      <c r="A759" s="831" t="s">
        <v>3031</v>
      </c>
      <c r="B759" s="832" t="s">
        <v>3032</v>
      </c>
      <c r="C759" s="832" t="s">
        <v>602</v>
      </c>
      <c r="D759" s="832" t="s">
        <v>1289</v>
      </c>
      <c r="E759" s="832" t="s">
        <v>3079</v>
      </c>
      <c r="F759" s="832" t="s">
        <v>3213</v>
      </c>
      <c r="G759" s="832" t="s">
        <v>3214</v>
      </c>
      <c r="H759" s="849">
        <v>2</v>
      </c>
      <c r="I759" s="849">
        <v>310</v>
      </c>
      <c r="J759" s="832">
        <v>0.49679487179487181</v>
      </c>
      <c r="K759" s="832">
        <v>155</v>
      </c>
      <c r="L759" s="849">
        <v>4</v>
      </c>
      <c r="M759" s="849">
        <v>624</v>
      </c>
      <c r="N759" s="832">
        <v>1</v>
      </c>
      <c r="O759" s="832">
        <v>156</v>
      </c>
      <c r="P759" s="849">
        <v>3</v>
      </c>
      <c r="Q759" s="849">
        <v>465</v>
      </c>
      <c r="R759" s="837">
        <v>0.74519230769230771</v>
      </c>
      <c r="S759" s="850">
        <v>155</v>
      </c>
    </row>
    <row r="760" spans="1:19" ht="14.4" customHeight="1" x14ac:dyDescent="0.3">
      <c r="A760" s="831" t="s">
        <v>3031</v>
      </c>
      <c r="B760" s="832" t="s">
        <v>3032</v>
      </c>
      <c r="C760" s="832" t="s">
        <v>602</v>
      </c>
      <c r="D760" s="832" t="s">
        <v>1289</v>
      </c>
      <c r="E760" s="832" t="s">
        <v>3079</v>
      </c>
      <c r="F760" s="832" t="s">
        <v>3215</v>
      </c>
      <c r="G760" s="832" t="s">
        <v>3216</v>
      </c>
      <c r="H760" s="849">
        <v>5</v>
      </c>
      <c r="I760" s="849">
        <v>715</v>
      </c>
      <c r="J760" s="832"/>
      <c r="K760" s="832">
        <v>143</v>
      </c>
      <c r="L760" s="849"/>
      <c r="M760" s="849"/>
      <c r="N760" s="832"/>
      <c r="O760" s="832"/>
      <c r="P760" s="849">
        <v>60</v>
      </c>
      <c r="Q760" s="849">
        <v>8760</v>
      </c>
      <c r="R760" s="837"/>
      <c r="S760" s="850">
        <v>146</v>
      </c>
    </row>
    <row r="761" spans="1:19" ht="14.4" customHeight="1" x14ac:dyDescent="0.3">
      <c r="A761" s="831" t="s">
        <v>3031</v>
      </c>
      <c r="B761" s="832" t="s">
        <v>3032</v>
      </c>
      <c r="C761" s="832" t="s">
        <v>602</v>
      </c>
      <c r="D761" s="832" t="s">
        <v>1289</v>
      </c>
      <c r="E761" s="832" t="s">
        <v>3079</v>
      </c>
      <c r="F761" s="832" t="s">
        <v>3217</v>
      </c>
      <c r="G761" s="832" t="s">
        <v>3218</v>
      </c>
      <c r="H761" s="849"/>
      <c r="I761" s="849"/>
      <c r="J761" s="832"/>
      <c r="K761" s="832"/>
      <c r="L761" s="849"/>
      <c r="M761" s="849"/>
      <c r="N761" s="832"/>
      <c r="O761" s="832"/>
      <c r="P761" s="849">
        <v>1</v>
      </c>
      <c r="Q761" s="849">
        <v>158</v>
      </c>
      <c r="R761" s="837"/>
      <c r="S761" s="850">
        <v>158</v>
      </c>
    </row>
    <row r="762" spans="1:19" ht="14.4" customHeight="1" x14ac:dyDescent="0.3">
      <c r="A762" s="831" t="s">
        <v>3031</v>
      </c>
      <c r="B762" s="832" t="s">
        <v>3032</v>
      </c>
      <c r="C762" s="832" t="s">
        <v>602</v>
      </c>
      <c r="D762" s="832" t="s">
        <v>1289</v>
      </c>
      <c r="E762" s="832" t="s">
        <v>3079</v>
      </c>
      <c r="F762" s="832" t="s">
        <v>3221</v>
      </c>
      <c r="G762" s="832" t="s">
        <v>3222</v>
      </c>
      <c r="H762" s="849"/>
      <c r="I762" s="849"/>
      <c r="J762" s="832"/>
      <c r="K762" s="832"/>
      <c r="L762" s="849">
        <v>2</v>
      </c>
      <c r="M762" s="849">
        <v>626</v>
      </c>
      <c r="N762" s="832">
        <v>1</v>
      </c>
      <c r="O762" s="832">
        <v>313</v>
      </c>
      <c r="P762" s="849"/>
      <c r="Q762" s="849"/>
      <c r="R762" s="837"/>
      <c r="S762" s="850"/>
    </row>
    <row r="763" spans="1:19" ht="14.4" customHeight="1" x14ac:dyDescent="0.3">
      <c r="A763" s="831" t="s">
        <v>3031</v>
      </c>
      <c r="B763" s="832" t="s">
        <v>3032</v>
      </c>
      <c r="C763" s="832" t="s">
        <v>602</v>
      </c>
      <c r="D763" s="832" t="s">
        <v>1289</v>
      </c>
      <c r="E763" s="832" t="s">
        <v>3079</v>
      </c>
      <c r="F763" s="832" t="s">
        <v>3225</v>
      </c>
      <c r="G763" s="832" t="s">
        <v>3226</v>
      </c>
      <c r="H763" s="849">
        <v>9</v>
      </c>
      <c r="I763" s="849">
        <v>891</v>
      </c>
      <c r="J763" s="832">
        <v>0.55687500000000001</v>
      </c>
      <c r="K763" s="832">
        <v>99</v>
      </c>
      <c r="L763" s="849">
        <v>16</v>
      </c>
      <c r="M763" s="849">
        <v>1600</v>
      </c>
      <c r="N763" s="832">
        <v>1</v>
      </c>
      <c r="O763" s="832">
        <v>100</v>
      </c>
      <c r="P763" s="849">
        <v>28</v>
      </c>
      <c r="Q763" s="849">
        <v>2800</v>
      </c>
      <c r="R763" s="837">
        <v>1.75</v>
      </c>
      <c r="S763" s="850">
        <v>100</v>
      </c>
    </row>
    <row r="764" spans="1:19" ht="14.4" customHeight="1" x14ac:dyDescent="0.3">
      <c r="A764" s="831" t="s">
        <v>3031</v>
      </c>
      <c r="B764" s="832" t="s">
        <v>3032</v>
      </c>
      <c r="C764" s="832" t="s">
        <v>602</v>
      </c>
      <c r="D764" s="832" t="s">
        <v>1289</v>
      </c>
      <c r="E764" s="832" t="s">
        <v>3079</v>
      </c>
      <c r="F764" s="832" t="s">
        <v>3227</v>
      </c>
      <c r="G764" s="832" t="s">
        <v>3228</v>
      </c>
      <c r="H764" s="849"/>
      <c r="I764" s="849"/>
      <c r="J764" s="832"/>
      <c r="K764" s="832"/>
      <c r="L764" s="849">
        <v>5</v>
      </c>
      <c r="M764" s="849">
        <v>1980</v>
      </c>
      <c r="N764" s="832">
        <v>1</v>
      </c>
      <c r="O764" s="832">
        <v>396</v>
      </c>
      <c r="P764" s="849">
        <v>1</v>
      </c>
      <c r="Q764" s="849">
        <v>397</v>
      </c>
      <c r="R764" s="837">
        <v>0.20050505050505049</v>
      </c>
      <c r="S764" s="850">
        <v>397</v>
      </c>
    </row>
    <row r="765" spans="1:19" ht="14.4" customHeight="1" x14ac:dyDescent="0.3">
      <c r="A765" s="831" t="s">
        <v>3031</v>
      </c>
      <c r="B765" s="832" t="s">
        <v>3032</v>
      </c>
      <c r="C765" s="832" t="s">
        <v>602</v>
      </c>
      <c r="D765" s="832" t="s">
        <v>1289</v>
      </c>
      <c r="E765" s="832" t="s">
        <v>3079</v>
      </c>
      <c r="F765" s="832" t="s">
        <v>3229</v>
      </c>
      <c r="G765" s="832" t="s">
        <v>3230</v>
      </c>
      <c r="H765" s="849">
        <v>1</v>
      </c>
      <c r="I765" s="849">
        <v>152</v>
      </c>
      <c r="J765" s="832"/>
      <c r="K765" s="832">
        <v>152</v>
      </c>
      <c r="L765" s="849"/>
      <c r="M765" s="849"/>
      <c r="N765" s="832"/>
      <c r="O765" s="832"/>
      <c r="P765" s="849">
        <v>1</v>
      </c>
      <c r="Q765" s="849">
        <v>154</v>
      </c>
      <c r="R765" s="837"/>
      <c r="S765" s="850">
        <v>154</v>
      </c>
    </row>
    <row r="766" spans="1:19" ht="14.4" customHeight="1" x14ac:dyDescent="0.3">
      <c r="A766" s="831" t="s">
        <v>3031</v>
      </c>
      <c r="B766" s="832" t="s">
        <v>3032</v>
      </c>
      <c r="C766" s="832" t="s">
        <v>602</v>
      </c>
      <c r="D766" s="832" t="s">
        <v>1289</v>
      </c>
      <c r="E766" s="832" t="s">
        <v>3079</v>
      </c>
      <c r="F766" s="832" t="s">
        <v>3239</v>
      </c>
      <c r="G766" s="832" t="s">
        <v>3240</v>
      </c>
      <c r="H766" s="849"/>
      <c r="I766" s="849"/>
      <c r="J766" s="832"/>
      <c r="K766" s="832"/>
      <c r="L766" s="849"/>
      <c r="M766" s="849"/>
      <c r="N766" s="832"/>
      <c r="O766" s="832"/>
      <c r="P766" s="849">
        <v>1</v>
      </c>
      <c r="Q766" s="849">
        <v>1319</v>
      </c>
      <c r="R766" s="837"/>
      <c r="S766" s="850">
        <v>1319</v>
      </c>
    </row>
    <row r="767" spans="1:19" ht="14.4" customHeight="1" x14ac:dyDescent="0.3">
      <c r="A767" s="831" t="s">
        <v>3031</v>
      </c>
      <c r="B767" s="832" t="s">
        <v>3032</v>
      </c>
      <c r="C767" s="832" t="s">
        <v>602</v>
      </c>
      <c r="D767" s="832" t="s">
        <v>1289</v>
      </c>
      <c r="E767" s="832" t="s">
        <v>3079</v>
      </c>
      <c r="F767" s="832" t="s">
        <v>3257</v>
      </c>
      <c r="G767" s="832" t="s">
        <v>3258</v>
      </c>
      <c r="H767" s="849"/>
      <c r="I767" s="849"/>
      <c r="J767" s="832"/>
      <c r="K767" s="832"/>
      <c r="L767" s="849"/>
      <c r="M767" s="849"/>
      <c r="N767" s="832"/>
      <c r="O767" s="832"/>
      <c r="P767" s="849">
        <v>2</v>
      </c>
      <c r="Q767" s="849">
        <v>3774</v>
      </c>
      <c r="R767" s="837"/>
      <c r="S767" s="850">
        <v>1887</v>
      </c>
    </row>
    <row r="768" spans="1:19" ht="14.4" customHeight="1" x14ac:dyDescent="0.3">
      <c r="A768" s="831" t="s">
        <v>3031</v>
      </c>
      <c r="B768" s="832" t="s">
        <v>3032</v>
      </c>
      <c r="C768" s="832" t="s">
        <v>602</v>
      </c>
      <c r="D768" s="832" t="s">
        <v>1290</v>
      </c>
      <c r="E768" s="832" t="s">
        <v>3079</v>
      </c>
      <c r="F768" s="832" t="s">
        <v>3090</v>
      </c>
      <c r="G768" s="832" t="s">
        <v>3091</v>
      </c>
      <c r="H768" s="849">
        <v>1</v>
      </c>
      <c r="I768" s="849">
        <v>37</v>
      </c>
      <c r="J768" s="832"/>
      <c r="K768" s="832">
        <v>37</v>
      </c>
      <c r="L768" s="849"/>
      <c r="M768" s="849"/>
      <c r="N768" s="832"/>
      <c r="O768" s="832"/>
      <c r="P768" s="849">
        <v>4</v>
      </c>
      <c r="Q768" s="849">
        <v>152</v>
      </c>
      <c r="R768" s="837"/>
      <c r="S768" s="850">
        <v>38</v>
      </c>
    </row>
    <row r="769" spans="1:19" ht="14.4" customHeight="1" x14ac:dyDescent="0.3">
      <c r="A769" s="831" t="s">
        <v>3031</v>
      </c>
      <c r="B769" s="832" t="s">
        <v>3032</v>
      </c>
      <c r="C769" s="832" t="s">
        <v>602</v>
      </c>
      <c r="D769" s="832" t="s">
        <v>1290</v>
      </c>
      <c r="E769" s="832" t="s">
        <v>3079</v>
      </c>
      <c r="F769" s="832" t="s">
        <v>3096</v>
      </c>
      <c r="G769" s="832" t="s">
        <v>3097</v>
      </c>
      <c r="H769" s="849"/>
      <c r="I769" s="849"/>
      <c r="J769" s="832"/>
      <c r="K769" s="832"/>
      <c r="L769" s="849"/>
      <c r="M769" s="849"/>
      <c r="N769" s="832"/>
      <c r="O769" s="832"/>
      <c r="P769" s="849">
        <v>2</v>
      </c>
      <c r="Q769" s="849">
        <v>174</v>
      </c>
      <c r="R769" s="837"/>
      <c r="S769" s="850">
        <v>87</v>
      </c>
    </row>
    <row r="770" spans="1:19" ht="14.4" customHeight="1" x14ac:dyDescent="0.3">
      <c r="A770" s="831" t="s">
        <v>3031</v>
      </c>
      <c r="B770" s="832" t="s">
        <v>3032</v>
      </c>
      <c r="C770" s="832" t="s">
        <v>602</v>
      </c>
      <c r="D770" s="832" t="s">
        <v>1290</v>
      </c>
      <c r="E770" s="832" t="s">
        <v>3079</v>
      </c>
      <c r="F770" s="832" t="s">
        <v>3099</v>
      </c>
      <c r="G770" s="832" t="s">
        <v>3100</v>
      </c>
      <c r="H770" s="849"/>
      <c r="I770" s="849"/>
      <c r="J770" s="832"/>
      <c r="K770" s="832"/>
      <c r="L770" s="849">
        <v>1</v>
      </c>
      <c r="M770" s="849">
        <v>680</v>
      </c>
      <c r="N770" s="832">
        <v>1</v>
      </c>
      <c r="O770" s="832">
        <v>680</v>
      </c>
      <c r="P770" s="849"/>
      <c r="Q770" s="849"/>
      <c r="R770" s="837"/>
      <c r="S770" s="850"/>
    </row>
    <row r="771" spans="1:19" ht="14.4" customHeight="1" x14ac:dyDescent="0.3">
      <c r="A771" s="831" t="s">
        <v>3031</v>
      </c>
      <c r="B771" s="832" t="s">
        <v>3032</v>
      </c>
      <c r="C771" s="832" t="s">
        <v>602</v>
      </c>
      <c r="D771" s="832" t="s">
        <v>1290</v>
      </c>
      <c r="E771" s="832" t="s">
        <v>3079</v>
      </c>
      <c r="F771" s="832" t="s">
        <v>3103</v>
      </c>
      <c r="G771" s="832" t="s">
        <v>3104</v>
      </c>
      <c r="H771" s="849">
        <v>76</v>
      </c>
      <c r="I771" s="849">
        <v>19076</v>
      </c>
      <c r="J771" s="832">
        <v>1.2616402116402117</v>
      </c>
      <c r="K771" s="832">
        <v>251</v>
      </c>
      <c r="L771" s="849">
        <v>60</v>
      </c>
      <c r="M771" s="849">
        <v>15120</v>
      </c>
      <c r="N771" s="832">
        <v>1</v>
      </c>
      <c r="O771" s="832">
        <v>252</v>
      </c>
      <c r="P771" s="849">
        <v>61</v>
      </c>
      <c r="Q771" s="849">
        <v>15494</v>
      </c>
      <c r="R771" s="837">
        <v>1.0247354497354497</v>
      </c>
      <c r="S771" s="850">
        <v>254</v>
      </c>
    </row>
    <row r="772" spans="1:19" ht="14.4" customHeight="1" x14ac:dyDescent="0.3">
      <c r="A772" s="831" t="s">
        <v>3031</v>
      </c>
      <c r="B772" s="832" t="s">
        <v>3032</v>
      </c>
      <c r="C772" s="832" t="s">
        <v>602</v>
      </c>
      <c r="D772" s="832" t="s">
        <v>1290</v>
      </c>
      <c r="E772" s="832" t="s">
        <v>3079</v>
      </c>
      <c r="F772" s="832" t="s">
        <v>3105</v>
      </c>
      <c r="G772" s="832" t="s">
        <v>3106</v>
      </c>
      <c r="H772" s="849">
        <v>54</v>
      </c>
      <c r="I772" s="849">
        <v>6804</v>
      </c>
      <c r="J772" s="832">
        <v>0.97408732999284176</v>
      </c>
      <c r="K772" s="832">
        <v>126</v>
      </c>
      <c r="L772" s="849">
        <v>55</v>
      </c>
      <c r="M772" s="849">
        <v>6985</v>
      </c>
      <c r="N772" s="832">
        <v>1</v>
      </c>
      <c r="O772" s="832">
        <v>127</v>
      </c>
      <c r="P772" s="849">
        <v>39</v>
      </c>
      <c r="Q772" s="849">
        <v>4914</v>
      </c>
      <c r="R772" s="837">
        <v>0.70350751610594131</v>
      </c>
      <c r="S772" s="850">
        <v>126</v>
      </c>
    </row>
    <row r="773" spans="1:19" ht="14.4" customHeight="1" x14ac:dyDescent="0.3">
      <c r="A773" s="831" t="s">
        <v>3031</v>
      </c>
      <c r="B773" s="832" t="s">
        <v>3032</v>
      </c>
      <c r="C773" s="832" t="s">
        <v>602</v>
      </c>
      <c r="D773" s="832" t="s">
        <v>1290</v>
      </c>
      <c r="E773" s="832" t="s">
        <v>3079</v>
      </c>
      <c r="F773" s="832" t="s">
        <v>3115</v>
      </c>
      <c r="G773" s="832" t="s">
        <v>3116</v>
      </c>
      <c r="H773" s="849">
        <v>25</v>
      </c>
      <c r="I773" s="849">
        <v>1475</v>
      </c>
      <c r="J773" s="832">
        <v>1.3657407407407407</v>
      </c>
      <c r="K773" s="832">
        <v>59</v>
      </c>
      <c r="L773" s="849">
        <v>18</v>
      </c>
      <c r="M773" s="849">
        <v>1080</v>
      </c>
      <c r="N773" s="832">
        <v>1</v>
      </c>
      <c r="O773" s="832">
        <v>60</v>
      </c>
      <c r="P773" s="849">
        <v>12</v>
      </c>
      <c r="Q773" s="849">
        <v>720</v>
      </c>
      <c r="R773" s="837">
        <v>0.66666666666666663</v>
      </c>
      <c r="S773" s="850">
        <v>60</v>
      </c>
    </row>
    <row r="774" spans="1:19" ht="14.4" customHeight="1" x14ac:dyDescent="0.3">
      <c r="A774" s="831" t="s">
        <v>3031</v>
      </c>
      <c r="B774" s="832" t="s">
        <v>3032</v>
      </c>
      <c r="C774" s="832" t="s">
        <v>602</v>
      </c>
      <c r="D774" s="832" t="s">
        <v>1290</v>
      </c>
      <c r="E774" s="832" t="s">
        <v>3079</v>
      </c>
      <c r="F774" s="832" t="s">
        <v>3123</v>
      </c>
      <c r="G774" s="832" t="s">
        <v>3124</v>
      </c>
      <c r="H774" s="849">
        <v>12</v>
      </c>
      <c r="I774" s="849">
        <v>4620</v>
      </c>
      <c r="J774" s="832">
        <v>0.62994273247886556</v>
      </c>
      <c r="K774" s="832">
        <v>385</v>
      </c>
      <c r="L774" s="849">
        <v>19</v>
      </c>
      <c r="M774" s="849">
        <v>7334</v>
      </c>
      <c r="N774" s="832">
        <v>1</v>
      </c>
      <c r="O774" s="832">
        <v>386</v>
      </c>
      <c r="P774" s="849">
        <v>25</v>
      </c>
      <c r="Q774" s="849">
        <v>9675</v>
      </c>
      <c r="R774" s="837">
        <v>1.3191982547041179</v>
      </c>
      <c r="S774" s="850">
        <v>387</v>
      </c>
    </row>
    <row r="775" spans="1:19" ht="14.4" customHeight="1" x14ac:dyDescent="0.3">
      <c r="A775" s="831" t="s">
        <v>3031</v>
      </c>
      <c r="B775" s="832" t="s">
        <v>3032</v>
      </c>
      <c r="C775" s="832" t="s">
        <v>602</v>
      </c>
      <c r="D775" s="832" t="s">
        <v>1290</v>
      </c>
      <c r="E775" s="832" t="s">
        <v>3079</v>
      </c>
      <c r="F775" s="832" t="s">
        <v>3125</v>
      </c>
      <c r="G775" s="832" t="s">
        <v>3126</v>
      </c>
      <c r="H775" s="849">
        <v>5</v>
      </c>
      <c r="I775" s="849">
        <v>1950</v>
      </c>
      <c r="J775" s="832">
        <v>0.3117007672634271</v>
      </c>
      <c r="K775" s="832">
        <v>390</v>
      </c>
      <c r="L775" s="849">
        <v>16</v>
      </c>
      <c r="M775" s="849">
        <v>6256</v>
      </c>
      <c r="N775" s="832">
        <v>1</v>
      </c>
      <c r="O775" s="832">
        <v>391</v>
      </c>
      <c r="P775" s="849">
        <v>8</v>
      </c>
      <c r="Q775" s="849">
        <v>3136</v>
      </c>
      <c r="R775" s="837">
        <v>0.50127877237851659</v>
      </c>
      <c r="S775" s="850">
        <v>392</v>
      </c>
    </row>
    <row r="776" spans="1:19" ht="14.4" customHeight="1" x14ac:dyDescent="0.3">
      <c r="A776" s="831" t="s">
        <v>3031</v>
      </c>
      <c r="B776" s="832" t="s">
        <v>3032</v>
      </c>
      <c r="C776" s="832" t="s">
        <v>602</v>
      </c>
      <c r="D776" s="832" t="s">
        <v>1290</v>
      </c>
      <c r="E776" s="832" t="s">
        <v>3079</v>
      </c>
      <c r="F776" s="832" t="s">
        <v>3131</v>
      </c>
      <c r="G776" s="832" t="s">
        <v>3132</v>
      </c>
      <c r="H776" s="849">
        <v>1</v>
      </c>
      <c r="I776" s="849">
        <v>153</v>
      </c>
      <c r="J776" s="832"/>
      <c r="K776" s="832">
        <v>153</v>
      </c>
      <c r="L776" s="849"/>
      <c r="M776" s="849"/>
      <c r="N776" s="832"/>
      <c r="O776" s="832"/>
      <c r="P776" s="849">
        <v>1</v>
      </c>
      <c r="Q776" s="849">
        <v>154</v>
      </c>
      <c r="R776" s="837"/>
      <c r="S776" s="850">
        <v>154</v>
      </c>
    </row>
    <row r="777" spans="1:19" ht="14.4" customHeight="1" x14ac:dyDescent="0.3">
      <c r="A777" s="831" t="s">
        <v>3031</v>
      </c>
      <c r="B777" s="832" t="s">
        <v>3032</v>
      </c>
      <c r="C777" s="832" t="s">
        <v>602</v>
      </c>
      <c r="D777" s="832" t="s">
        <v>1290</v>
      </c>
      <c r="E777" s="832" t="s">
        <v>3079</v>
      </c>
      <c r="F777" s="832" t="s">
        <v>3137</v>
      </c>
      <c r="G777" s="832" t="s">
        <v>3138</v>
      </c>
      <c r="H777" s="849"/>
      <c r="I777" s="849"/>
      <c r="J777" s="832"/>
      <c r="K777" s="832"/>
      <c r="L777" s="849"/>
      <c r="M777" s="849"/>
      <c r="N777" s="832"/>
      <c r="O777" s="832"/>
      <c r="P777" s="849">
        <v>1</v>
      </c>
      <c r="Q777" s="849">
        <v>422</v>
      </c>
      <c r="R777" s="837"/>
      <c r="S777" s="850">
        <v>422</v>
      </c>
    </row>
    <row r="778" spans="1:19" ht="14.4" customHeight="1" x14ac:dyDescent="0.3">
      <c r="A778" s="831" t="s">
        <v>3031</v>
      </c>
      <c r="B778" s="832" t="s">
        <v>3032</v>
      </c>
      <c r="C778" s="832" t="s">
        <v>602</v>
      </c>
      <c r="D778" s="832" t="s">
        <v>1290</v>
      </c>
      <c r="E778" s="832" t="s">
        <v>3079</v>
      </c>
      <c r="F778" s="832" t="s">
        <v>3139</v>
      </c>
      <c r="G778" s="832" t="s">
        <v>3140</v>
      </c>
      <c r="H778" s="849"/>
      <c r="I778" s="849"/>
      <c r="J778" s="832"/>
      <c r="K778" s="832"/>
      <c r="L778" s="849"/>
      <c r="M778" s="849"/>
      <c r="N778" s="832"/>
      <c r="O778" s="832"/>
      <c r="P778" s="849">
        <v>1</v>
      </c>
      <c r="Q778" s="849">
        <v>97</v>
      </c>
      <c r="R778" s="837"/>
      <c r="S778" s="850">
        <v>97</v>
      </c>
    </row>
    <row r="779" spans="1:19" ht="14.4" customHeight="1" x14ac:dyDescent="0.3">
      <c r="A779" s="831" t="s">
        <v>3031</v>
      </c>
      <c r="B779" s="832" t="s">
        <v>3032</v>
      </c>
      <c r="C779" s="832" t="s">
        <v>602</v>
      </c>
      <c r="D779" s="832" t="s">
        <v>1290</v>
      </c>
      <c r="E779" s="832" t="s">
        <v>3079</v>
      </c>
      <c r="F779" s="832" t="s">
        <v>3149</v>
      </c>
      <c r="G779" s="832" t="s">
        <v>3150</v>
      </c>
      <c r="H779" s="849">
        <v>1</v>
      </c>
      <c r="I779" s="849">
        <v>306</v>
      </c>
      <c r="J779" s="832"/>
      <c r="K779" s="832">
        <v>306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3031</v>
      </c>
      <c r="B780" s="832" t="s">
        <v>3032</v>
      </c>
      <c r="C780" s="832" t="s">
        <v>602</v>
      </c>
      <c r="D780" s="832" t="s">
        <v>1290</v>
      </c>
      <c r="E780" s="832" t="s">
        <v>3079</v>
      </c>
      <c r="F780" s="832" t="s">
        <v>3159</v>
      </c>
      <c r="G780" s="832" t="s">
        <v>3160</v>
      </c>
      <c r="H780" s="849">
        <v>2</v>
      </c>
      <c r="I780" s="849">
        <v>502</v>
      </c>
      <c r="J780" s="832">
        <v>0.99603174603174605</v>
      </c>
      <c r="K780" s="832">
        <v>251</v>
      </c>
      <c r="L780" s="849">
        <v>2</v>
      </c>
      <c r="M780" s="849">
        <v>504</v>
      </c>
      <c r="N780" s="832">
        <v>1</v>
      </c>
      <c r="O780" s="832">
        <v>252</v>
      </c>
      <c r="P780" s="849">
        <v>3</v>
      </c>
      <c r="Q780" s="849">
        <v>762</v>
      </c>
      <c r="R780" s="837">
        <v>1.5119047619047619</v>
      </c>
      <c r="S780" s="850">
        <v>254</v>
      </c>
    </row>
    <row r="781" spans="1:19" ht="14.4" customHeight="1" x14ac:dyDescent="0.3">
      <c r="A781" s="831" t="s">
        <v>3031</v>
      </c>
      <c r="B781" s="832" t="s">
        <v>3032</v>
      </c>
      <c r="C781" s="832" t="s">
        <v>602</v>
      </c>
      <c r="D781" s="832" t="s">
        <v>1290</v>
      </c>
      <c r="E781" s="832" t="s">
        <v>3079</v>
      </c>
      <c r="F781" s="832" t="s">
        <v>3161</v>
      </c>
      <c r="G781" s="832" t="s">
        <v>3162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126</v>
      </c>
      <c r="R781" s="837"/>
      <c r="S781" s="850">
        <v>126</v>
      </c>
    </row>
    <row r="782" spans="1:19" ht="14.4" customHeight="1" x14ac:dyDescent="0.3">
      <c r="A782" s="831" t="s">
        <v>3031</v>
      </c>
      <c r="B782" s="832" t="s">
        <v>3032</v>
      </c>
      <c r="C782" s="832" t="s">
        <v>602</v>
      </c>
      <c r="D782" s="832" t="s">
        <v>1290</v>
      </c>
      <c r="E782" s="832" t="s">
        <v>3079</v>
      </c>
      <c r="F782" s="832" t="s">
        <v>3169</v>
      </c>
      <c r="G782" s="832" t="s">
        <v>3170</v>
      </c>
      <c r="H782" s="849">
        <v>109</v>
      </c>
      <c r="I782" s="849">
        <v>3633.2499999999986</v>
      </c>
      <c r="J782" s="832">
        <v>1.0380803264027976</v>
      </c>
      <c r="K782" s="832">
        <v>33.332568807339435</v>
      </c>
      <c r="L782" s="849">
        <v>105</v>
      </c>
      <c r="M782" s="849">
        <v>3499.9699999999993</v>
      </c>
      <c r="N782" s="832">
        <v>1</v>
      </c>
      <c r="O782" s="832">
        <v>33.333047619047612</v>
      </c>
      <c r="P782" s="849">
        <v>87</v>
      </c>
      <c r="Q782" s="849">
        <v>2899.98</v>
      </c>
      <c r="R782" s="837">
        <v>0.82857281633842594</v>
      </c>
      <c r="S782" s="850">
        <v>33.333103448275864</v>
      </c>
    </row>
    <row r="783" spans="1:19" ht="14.4" customHeight="1" x14ac:dyDescent="0.3">
      <c r="A783" s="831" t="s">
        <v>3031</v>
      </c>
      <c r="B783" s="832" t="s">
        <v>3032</v>
      </c>
      <c r="C783" s="832" t="s">
        <v>602</v>
      </c>
      <c r="D783" s="832" t="s">
        <v>1290</v>
      </c>
      <c r="E783" s="832" t="s">
        <v>3079</v>
      </c>
      <c r="F783" s="832" t="s">
        <v>3181</v>
      </c>
      <c r="G783" s="832" t="s">
        <v>3182</v>
      </c>
      <c r="H783" s="849">
        <v>2</v>
      </c>
      <c r="I783" s="849">
        <v>0</v>
      </c>
      <c r="J783" s="832"/>
      <c r="K783" s="832">
        <v>0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3031</v>
      </c>
      <c r="B784" s="832" t="s">
        <v>3032</v>
      </c>
      <c r="C784" s="832" t="s">
        <v>602</v>
      </c>
      <c r="D784" s="832" t="s">
        <v>1290</v>
      </c>
      <c r="E784" s="832" t="s">
        <v>3079</v>
      </c>
      <c r="F784" s="832" t="s">
        <v>3185</v>
      </c>
      <c r="G784" s="832" t="s">
        <v>3186</v>
      </c>
      <c r="H784" s="849"/>
      <c r="I784" s="849"/>
      <c r="J784" s="832"/>
      <c r="K784" s="832"/>
      <c r="L784" s="849">
        <v>1</v>
      </c>
      <c r="M784" s="849">
        <v>123</v>
      </c>
      <c r="N784" s="832">
        <v>1</v>
      </c>
      <c r="O784" s="832">
        <v>123</v>
      </c>
      <c r="P784" s="849"/>
      <c r="Q784" s="849"/>
      <c r="R784" s="837"/>
      <c r="S784" s="850"/>
    </row>
    <row r="785" spans="1:19" ht="14.4" customHeight="1" x14ac:dyDescent="0.3">
      <c r="A785" s="831" t="s">
        <v>3031</v>
      </c>
      <c r="B785" s="832" t="s">
        <v>3032</v>
      </c>
      <c r="C785" s="832" t="s">
        <v>602</v>
      </c>
      <c r="D785" s="832" t="s">
        <v>1290</v>
      </c>
      <c r="E785" s="832" t="s">
        <v>3079</v>
      </c>
      <c r="F785" s="832" t="s">
        <v>3189</v>
      </c>
      <c r="G785" s="832" t="s">
        <v>3190</v>
      </c>
      <c r="H785" s="849">
        <v>1</v>
      </c>
      <c r="I785" s="849">
        <v>200</v>
      </c>
      <c r="J785" s="832"/>
      <c r="K785" s="832">
        <v>200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 t="s">
        <v>3031</v>
      </c>
      <c r="B786" s="832" t="s">
        <v>3032</v>
      </c>
      <c r="C786" s="832" t="s">
        <v>602</v>
      </c>
      <c r="D786" s="832" t="s">
        <v>1290</v>
      </c>
      <c r="E786" s="832" t="s">
        <v>3079</v>
      </c>
      <c r="F786" s="832" t="s">
        <v>3191</v>
      </c>
      <c r="G786" s="832" t="s">
        <v>3192</v>
      </c>
      <c r="H786" s="849"/>
      <c r="I786" s="849"/>
      <c r="J786" s="832"/>
      <c r="K786" s="832"/>
      <c r="L786" s="849">
        <v>1</v>
      </c>
      <c r="M786" s="849">
        <v>114</v>
      </c>
      <c r="N786" s="832">
        <v>1</v>
      </c>
      <c r="O786" s="832">
        <v>114</v>
      </c>
      <c r="P786" s="849"/>
      <c r="Q786" s="849"/>
      <c r="R786" s="837"/>
      <c r="S786" s="850"/>
    </row>
    <row r="787" spans="1:19" ht="14.4" customHeight="1" x14ac:dyDescent="0.3">
      <c r="A787" s="831" t="s">
        <v>3031</v>
      </c>
      <c r="B787" s="832" t="s">
        <v>3032</v>
      </c>
      <c r="C787" s="832" t="s">
        <v>602</v>
      </c>
      <c r="D787" s="832" t="s">
        <v>1290</v>
      </c>
      <c r="E787" s="832" t="s">
        <v>3079</v>
      </c>
      <c r="F787" s="832" t="s">
        <v>3207</v>
      </c>
      <c r="G787" s="832" t="s">
        <v>3208</v>
      </c>
      <c r="H787" s="849"/>
      <c r="I787" s="849"/>
      <c r="J787" s="832"/>
      <c r="K787" s="832"/>
      <c r="L787" s="849"/>
      <c r="M787" s="849"/>
      <c r="N787" s="832"/>
      <c r="O787" s="832"/>
      <c r="P787" s="849">
        <v>1</v>
      </c>
      <c r="Q787" s="849">
        <v>61</v>
      </c>
      <c r="R787" s="837"/>
      <c r="S787" s="850">
        <v>61</v>
      </c>
    </row>
    <row r="788" spans="1:19" ht="14.4" customHeight="1" x14ac:dyDescent="0.3">
      <c r="A788" s="831" t="s">
        <v>3031</v>
      </c>
      <c r="B788" s="832" t="s">
        <v>3032</v>
      </c>
      <c r="C788" s="832" t="s">
        <v>602</v>
      </c>
      <c r="D788" s="832" t="s">
        <v>1290</v>
      </c>
      <c r="E788" s="832" t="s">
        <v>3079</v>
      </c>
      <c r="F788" s="832" t="s">
        <v>3211</v>
      </c>
      <c r="G788" s="832" t="s">
        <v>3212</v>
      </c>
      <c r="H788" s="849"/>
      <c r="I788" s="849"/>
      <c r="J788" s="832"/>
      <c r="K788" s="832"/>
      <c r="L788" s="849"/>
      <c r="M788" s="849"/>
      <c r="N788" s="832"/>
      <c r="O788" s="832"/>
      <c r="P788" s="849">
        <v>2</v>
      </c>
      <c r="Q788" s="849">
        <v>752</v>
      </c>
      <c r="R788" s="837"/>
      <c r="S788" s="850">
        <v>376</v>
      </c>
    </row>
    <row r="789" spans="1:19" ht="14.4" customHeight="1" x14ac:dyDescent="0.3">
      <c r="A789" s="831" t="s">
        <v>3031</v>
      </c>
      <c r="B789" s="832" t="s">
        <v>3032</v>
      </c>
      <c r="C789" s="832" t="s">
        <v>602</v>
      </c>
      <c r="D789" s="832" t="s">
        <v>1290</v>
      </c>
      <c r="E789" s="832" t="s">
        <v>3079</v>
      </c>
      <c r="F789" s="832" t="s">
        <v>3213</v>
      </c>
      <c r="G789" s="832" t="s">
        <v>3214</v>
      </c>
      <c r="H789" s="849">
        <v>3</v>
      </c>
      <c r="I789" s="849">
        <v>465</v>
      </c>
      <c r="J789" s="832"/>
      <c r="K789" s="832">
        <v>155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3031</v>
      </c>
      <c r="B790" s="832" t="s">
        <v>3032</v>
      </c>
      <c r="C790" s="832" t="s">
        <v>602</v>
      </c>
      <c r="D790" s="832" t="s">
        <v>1290</v>
      </c>
      <c r="E790" s="832" t="s">
        <v>3079</v>
      </c>
      <c r="F790" s="832" t="s">
        <v>3227</v>
      </c>
      <c r="G790" s="832" t="s">
        <v>3228</v>
      </c>
      <c r="H790" s="849"/>
      <c r="I790" s="849"/>
      <c r="J790" s="832"/>
      <c r="K790" s="832"/>
      <c r="L790" s="849">
        <v>1</v>
      </c>
      <c r="M790" s="849">
        <v>396</v>
      </c>
      <c r="N790" s="832">
        <v>1</v>
      </c>
      <c r="O790" s="832">
        <v>396</v>
      </c>
      <c r="P790" s="849"/>
      <c r="Q790" s="849"/>
      <c r="R790" s="837"/>
      <c r="S790" s="850"/>
    </row>
    <row r="791" spans="1:19" ht="14.4" customHeight="1" x14ac:dyDescent="0.3">
      <c r="A791" s="831" t="s">
        <v>3031</v>
      </c>
      <c r="B791" s="832" t="s">
        <v>3032</v>
      </c>
      <c r="C791" s="832" t="s">
        <v>602</v>
      </c>
      <c r="D791" s="832" t="s">
        <v>1290</v>
      </c>
      <c r="E791" s="832" t="s">
        <v>3079</v>
      </c>
      <c r="F791" s="832" t="s">
        <v>3229</v>
      </c>
      <c r="G791" s="832" t="s">
        <v>3230</v>
      </c>
      <c r="H791" s="849"/>
      <c r="I791" s="849"/>
      <c r="J791" s="832"/>
      <c r="K791" s="832"/>
      <c r="L791" s="849">
        <v>1</v>
      </c>
      <c r="M791" s="849">
        <v>153</v>
      </c>
      <c r="N791" s="832">
        <v>1</v>
      </c>
      <c r="O791" s="832">
        <v>153</v>
      </c>
      <c r="P791" s="849">
        <v>2</v>
      </c>
      <c r="Q791" s="849">
        <v>308</v>
      </c>
      <c r="R791" s="837">
        <v>2.0130718954248366</v>
      </c>
      <c r="S791" s="850">
        <v>154</v>
      </c>
    </row>
    <row r="792" spans="1:19" ht="14.4" customHeight="1" x14ac:dyDescent="0.3">
      <c r="A792" s="831" t="s">
        <v>3031</v>
      </c>
      <c r="B792" s="832" t="s">
        <v>3032</v>
      </c>
      <c r="C792" s="832" t="s">
        <v>602</v>
      </c>
      <c r="D792" s="832" t="s">
        <v>1290</v>
      </c>
      <c r="E792" s="832" t="s">
        <v>3079</v>
      </c>
      <c r="F792" s="832" t="s">
        <v>3233</v>
      </c>
      <c r="G792" s="832" t="s">
        <v>3234</v>
      </c>
      <c r="H792" s="849"/>
      <c r="I792" s="849"/>
      <c r="J792" s="832"/>
      <c r="K792" s="832"/>
      <c r="L792" s="849">
        <v>1</v>
      </c>
      <c r="M792" s="849">
        <v>387</v>
      </c>
      <c r="N792" s="832">
        <v>1</v>
      </c>
      <c r="O792" s="832">
        <v>387</v>
      </c>
      <c r="P792" s="849"/>
      <c r="Q792" s="849"/>
      <c r="R792" s="837"/>
      <c r="S792" s="850"/>
    </row>
    <row r="793" spans="1:19" ht="14.4" customHeight="1" x14ac:dyDescent="0.3">
      <c r="A793" s="831" t="s">
        <v>3031</v>
      </c>
      <c r="B793" s="832" t="s">
        <v>3032</v>
      </c>
      <c r="C793" s="832" t="s">
        <v>602</v>
      </c>
      <c r="D793" s="832" t="s">
        <v>1292</v>
      </c>
      <c r="E793" s="832" t="s">
        <v>3079</v>
      </c>
      <c r="F793" s="832" t="s">
        <v>3090</v>
      </c>
      <c r="G793" s="832" t="s">
        <v>3091</v>
      </c>
      <c r="H793" s="849">
        <v>9</v>
      </c>
      <c r="I793" s="849">
        <v>333</v>
      </c>
      <c r="J793" s="832">
        <v>1.8</v>
      </c>
      <c r="K793" s="832">
        <v>37</v>
      </c>
      <c r="L793" s="849">
        <v>5</v>
      </c>
      <c r="M793" s="849">
        <v>185</v>
      </c>
      <c r="N793" s="832">
        <v>1</v>
      </c>
      <c r="O793" s="832">
        <v>37</v>
      </c>
      <c r="P793" s="849"/>
      <c r="Q793" s="849"/>
      <c r="R793" s="837"/>
      <c r="S793" s="850"/>
    </row>
    <row r="794" spans="1:19" ht="14.4" customHeight="1" x14ac:dyDescent="0.3">
      <c r="A794" s="831" t="s">
        <v>3031</v>
      </c>
      <c r="B794" s="832" t="s">
        <v>3032</v>
      </c>
      <c r="C794" s="832" t="s">
        <v>602</v>
      </c>
      <c r="D794" s="832" t="s">
        <v>1292</v>
      </c>
      <c r="E794" s="832" t="s">
        <v>3079</v>
      </c>
      <c r="F794" s="832" t="s">
        <v>3103</v>
      </c>
      <c r="G794" s="832" t="s">
        <v>3104</v>
      </c>
      <c r="H794" s="849">
        <v>78</v>
      </c>
      <c r="I794" s="849">
        <v>19578</v>
      </c>
      <c r="J794" s="832">
        <v>0.9360298336201951</v>
      </c>
      <c r="K794" s="832">
        <v>251</v>
      </c>
      <c r="L794" s="849">
        <v>83</v>
      </c>
      <c r="M794" s="849">
        <v>20916</v>
      </c>
      <c r="N794" s="832">
        <v>1</v>
      </c>
      <c r="O794" s="832">
        <v>252</v>
      </c>
      <c r="P794" s="849">
        <v>81</v>
      </c>
      <c r="Q794" s="849">
        <v>20574</v>
      </c>
      <c r="R794" s="837">
        <v>0.98364888123924266</v>
      </c>
      <c r="S794" s="850">
        <v>254</v>
      </c>
    </row>
    <row r="795" spans="1:19" ht="14.4" customHeight="1" x14ac:dyDescent="0.3">
      <c r="A795" s="831" t="s">
        <v>3031</v>
      </c>
      <c r="B795" s="832" t="s">
        <v>3032</v>
      </c>
      <c r="C795" s="832" t="s">
        <v>602</v>
      </c>
      <c r="D795" s="832" t="s">
        <v>1292</v>
      </c>
      <c r="E795" s="832" t="s">
        <v>3079</v>
      </c>
      <c r="F795" s="832" t="s">
        <v>3105</v>
      </c>
      <c r="G795" s="832" t="s">
        <v>3106</v>
      </c>
      <c r="H795" s="849">
        <v>1</v>
      </c>
      <c r="I795" s="849">
        <v>126</v>
      </c>
      <c r="J795" s="832"/>
      <c r="K795" s="832">
        <v>126</v>
      </c>
      <c r="L795" s="849"/>
      <c r="M795" s="849"/>
      <c r="N795" s="832"/>
      <c r="O795" s="832"/>
      <c r="P795" s="849"/>
      <c r="Q795" s="849"/>
      <c r="R795" s="837"/>
      <c r="S795" s="850"/>
    </row>
    <row r="796" spans="1:19" ht="14.4" customHeight="1" x14ac:dyDescent="0.3">
      <c r="A796" s="831" t="s">
        <v>3031</v>
      </c>
      <c r="B796" s="832" t="s">
        <v>3032</v>
      </c>
      <c r="C796" s="832" t="s">
        <v>602</v>
      </c>
      <c r="D796" s="832" t="s">
        <v>1292</v>
      </c>
      <c r="E796" s="832" t="s">
        <v>3079</v>
      </c>
      <c r="F796" s="832" t="s">
        <v>3115</v>
      </c>
      <c r="G796" s="832" t="s">
        <v>3116</v>
      </c>
      <c r="H796" s="849">
        <v>50</v>
      </c>
      <c r="I796" s="849">
        <v>2950</v>
      </c>
      <c r="J796" s="832">
        <v>1.1174242424242424</v>
      </c>
      <c r="K796" s="832">
        <v>59</v>
      </c>
      <c r="L796" s="849">
        <v>44</v>
      </c>
      <c r="M796" s="849">
        <v>2640</v>
      </c>
      <c r="N796" s="832">
        <v>1</v>
      </c>
      <c r="O796" s="832">
        <v>60</v>
      </c>
      <c r="P796" s="849">
        <v>29</v>
      </c>
      <c r="Q796" s="849">
        <v>1740</v>
      </c>
      <c r="R796" s="837">
        <v>0.65909090909090906</v>
      </c>
      <c r="S796" s="850">
        <v>60</v>
      </c>
    </row>
    <row r="797" spans="1:19" ht="14.4" customHeight="1" x14ac:dyDescent="0.3">
      <c r="A797" s="831" t="s">
        <v>3031</v>
      </c>
      <c r="B797" s="832" t="s">
        <v>3032</v>
      </c>
      <c r="C797" s="832" t="s">
        <v>602</v>
      </c>
      <c r="D797" s="832" t="s">
        <v>1292</v>
      </c>
      <c r="E797" s="832" t="s">
        <v>3079</v>
      </c>
      <c r="F797" s="832" t="s">
        <v>3123</v>
      </c>
      <c r="G797" s="832" t="s">
        <v>3124</v>
      </c>
      <c r="H797" s="849">
        <v>19</v>
      </c>
      <c r="I797" s="849">
        <v>7315</v>
      </c>
      <c r="J797" s="832">
        <v>0.82394683487271914</v>
      </c>
      <c r="K797" s="832">
        <v>385</v>
      </c>
      <c r="L797" s="849">
        <v>23</v>
      </c>
      <c r="M797" s="849">
        <v>8878</v>
      </c>
      <c r="N797" s="832">
        <v>1</v>
      </c>
      <c r="O797" s="832">
        <v>386</v>
      </c>
      <c r="P797" s="849">
        <v>6</v>
      </c>
      <c r="Q797" s="849">
        <v>2322</v>
      </c>
      <c r="R797" s="837">
        <v>0.26154539310655556</v>
      </c>
      <c r="S797" s="850">
        <v>387</v>
      </c>
    </row>
    <row r="798" spans="1:19" ht="14.4" customHeight="1" x14ac:dyDescent="0.3">
      <c r="A798" s="831" t="s">
        <v>3031</v>
      </c>
      <c r="B798" s="832" t="s">
        <v>3032</v>
      </c>
      <c r="C798" s="832" t="s">
        <v>602</v>
      </c>
      <c r="D798" s="832" t="s">
        <v>1292</v>
      </c>
      <c r="E798" s="832" t="s">
        <v>3079</v>
      </c>
      <c r="F798" s="832" t="s">
        <v>3125</v>
      </c>
      <c r="G798" s="832" t="s">
        <v>3126</v>
      </c>
      <c r="H798" s="849">
        <v>7</v>
      </c>
      <c r="I798" s="849">
        <v>2730</v>
      </c>
      <c r="J798" s="832">
        <v>0.33248081841432225</v>
      </c>
      <c r="K798" s="832">
        <v>390</v>
      </c>
      <c r="L798" s="849">
        <v>21</v>
      </c>
      <c r="M798" s="849">
        <v>8211</v>
      </c>
      <c r="N798" s="832">
        <v>1</v>
      </c>
      <c r="O798" s="832">
        <v>391</v>
      </c>
      <c r="P798" s="849">
        <v>11</v>
      </c>
      <c r="Q798" s="849">
        <v>4312</v>
      </c>
      <c r="R798" s="837">
        <v>0.52514919011082695</v>
      </c>
      <c r="S798" s="850">
        <v>392</v>
      </c>
    </row>
    <row r="799" spans="1:19" ht="14.4" customHeight="1" x14ac:dyDescent="0.3">
      <c r="A799" s="831" t="s">
        <v>3031</v>
      </c>
      <c r="B799" s="832" t="s">
        <v>3032</v>
      </c>
      <c r="C799" s="832" t="s">
        <v>602</v>
      </c>
      <c r="D799" s="832" t="s">
        <v>1292</v>
      </c>
      <c r="E799" s="832" t="s">
        <v>3079</v>
      </c>
      <c r="F799" s="832" t="s">
        <v>3127</v>
      </c>
      <c r="G799" s="832" t="s">
        <v>3128</v>
      </c>
      <c r="H799" s="849">
        <v>1</v>
      </c>
      <c r="I799" s="849">
        <v>63</v>
      </c>
      <c r="J799" s="832"/>
      <c r="K799" s="832">
        <v>63</v>
      </c>
      <c r="L799" s="849"/>
      <c r="M799" s="849"/>
      <c r="N799" s="832"/>
      <c r="O799" s="832"/>
      <c r="P799" s="849">
        <v>1</v>
      </c>
      <c r="Q799" s="849">
        <v>64</v>
      </c>
      <c r="R799" s="837"/>
      <c r="S799" s="850">
        <v>64</v>
      </c>
    </row>
    <row r="800" spans="1:19" ht="14.4" customHeight="1" x14ac:dyDescent="0.3">
      <c r="A800" s="831" t="s">
        <v>3031</v>
      </c>
      <c r="B800" s="832" t="s">
        <v>3032</v>
      </c>
      <c r="C800" s="832" t="s">
        <v>602</v>
      </c>
      <c r="D800" s="832" t="s">
        <v>1292</v>
      </c>
      <c r="E800" s="832" t="s">
        <v>3079</v>
      </c>
      <c r="F800" s="832" t="s">
        <v>3131</v>
      </c>
      <c r="G800" s="832" t="s">
        <v>3132</v>
      </c>
      <c r="H800" s="849">
        <v>10</v>
      </c>
      <c r="I800" s="849">
        <v>1530</v>
      </c>
      <c r="J800" s="832">
        <v>9.9350649350649345</v>
      </c>
      <c r="K800" s="832">
        <v>153</v>
      </c>
      <c r="L800" s="849">
        <v>1</v>
      </c>
      <c r="M800" s="849">
        <v>154</v>
      </c>
      <c r="N800" s="832">
        <v>1</v>
      </c>
      <c r="O800" s="832">
        <v>154</v>
      </c>
      <c r="P800" s="849"/>
      <c r="Q800" s="849"/>
      <c r="R800" s="837"/>
      <c r="S800" s="850"/>
    </row>
    <row r="801" spans="1:19" ht="14.4" customHeight="1" x14ac:dyDescent="0.3">
      <c r="A801" s="831" t="s">
        <v>3031</v>
      </c>
      <c r="B801" s="832" t="s">
        <v>3032</v>
      </c>
      <c r="C801" s="832" t="s">
        <v>602</v>
      </c>
      <c r="D801" s="832" t="s">
        <v>1292</v>
      </c>
      <c r="E801" s="832" t="s">
        <v>3079</v>
      </c>
      <c r="F801" s="832" t="s">
        <v>3149</v>
      </c>
      <c r="G801" s="832" t="s">
        <v>3150</v>
      </c>
      <c r="H801" s="849">
        <v>3</v>
      </c>
      <c r="I801" s="849">
        <v>918</v>
      </c>
      <c r="J801" s="832">
        <v>2.990228013029316</v>
      </c>
      <c r="K801" s="832">
        <v>306</v>
      </c>
      <c r="L801" s="849">
        <v>1</v>
      </c>
      <c r="M801" s="849">
        <v>307</v>
      </c>
      <c r="N801" s="832">
        <v>1</v>
      </c>
      <c r="O801" s="832">
        <v>307</v>
      </c>
      <c r="P801" s="849"/>
      <c r="Q801" s="849"/>
      <c r="R801" s="837"/>
      <c r="S801" s="850"/>
    </row>
    <row r="802" spans="1:19" ht="14.4" customHeight="1" x14ac:dyDescent="0.3">
      <c r="A802" s="831" t="s">
        <v>3031</v>
      </c>
      <c r="B802" s="832" t="s">
        <v>3032</v>
      </c>
      <c r="C802" s="832" t="s">
        <v>602</v>
      </c>
      <c r="D802" s="832" t="s">
        <v>1292</v>
      </c>
      <c r="E802" s="832" t="s">
        <v>3079</v>
      </c>
      <c r="F802" s="832" t="s">
        <v>3169</v>
      </c>
      <c r="G802" s="832" t="s">
        <v>3170</v>
      </c>
      <c r="H802" s="849">
        <v>3</v>
      </c>
      <c r="I802" s="849">
        <v>100</v>
      </c>
      <c r="J802" s="832">
        <v>1.5001500150015001</v>
      </c>
      <c r="K802" s="832">
        <v>33.333333333333336</v>
      </c>
      <c r="L802" s="849">
        <v>2</v>
      </c>
      <c r="M802" s="849">
        <v>66.66</v>
      </c>
      <c r="N802" s="832">
        <v>1</v>
      </c>
      <c r="O802" s="832">
        <v>33.33</v>
      </c>
      <c r="P802" s="849">
        <v>7</v>
      </c>
      <c r="Q802" s="849">
        <v>233.32999999999998</v>
      </c>
      <c r="R802" s="837">
        <v>3.5003000300030003</v>
      </c>
      <c r="S802" s="850">
        <v>33.332857142857144</v>
      </c>
    </row>
    <row r="803" spans="1:19" ht="14.4" customHeight="1" x14ac:dyDescent="0.3">
      <c r="A803" s="831" t="s">
        <v>3031</v>
      </c>
      <c r="B803" s="832" t="s">
        <v>3032</v>
      </c>
      <c r="C803" s="832" t="s">
        <v>602</v>
      </c>
      <c r="D803" s="832" t="s">
        <v>1292</v>
      </c>
      <c r="E803" s="832" t="s">
        <v>3079</v>
      </c>
      <c r="F803" s="832" t="s">
        <v>3171</v>
      </c>
      <c r="G803" s="832" t="s">
        <v>3172</v>
      </c>
      <c r="H803" s="849">
        <v>25</v>
      </c>
      <c r="I803" s="849">
        <v>2900</v>
      </c>
      <c r="J803" s="832">
        <v>1.25</v>
      </c>
      <c r="K803" s="832">
        <v>116</v>
      </c>
      <c r="L803" s="849">
        <v>20</v>
      </c>
      <c r="M803" s="849">
        <v>2320</v>
      </c>
      <c r="N803" s="832">
        <v>1</v>
      </c>
      <c r="O803" s="832">
        <v>116</v>
      </c>
      <c r="P803" s="849">
        <v>17</v>
      </c>
      <c r="Q803" s="849">
        <v>1972</v>
      </c>
      <c r="R803" s="837">
        <v>0.85</v>
      </c>
      <c r="S803" s="850">
        <v>116</v>
      </c>
    </row>
    <row r="804" spans="1:19" ht="14.4" customHeight="1" x14ac:dyDescent="0.3">
      <c r="A804" s="831" t="s">
        <v>3031</v>
      </c>
      <c r="B804" s="832" t="s">
        <v>3032</v>
      </c>
      <c r="C804" s="832" t="s">
        <v>602</v>
      </c>
      <c r="D804" s="832" t="s">
        <v>1292</v>
      </c>
      <c r="E804" s="832" t="s">
        <v>3079</v>
      </c>
      <c r="F804" s="832" t="s">
        <v>3179</v>
      </c>
      <c r="G804" s="832" t="s">
        <v>3180</v>
      </c>
      <c r="H804" s="849">
        <v>7</v>
      </c>
      <c r="I804" s="849">
        <v>224</v>
      </c>
      <c r="J804" s="832">
        <v>1.1666666666666667</v>
      </c>
      <c r="K804" s="832">
        <v>32</v>
      </c>
      <c r="L804" s="849">
        <v>6</v>
      </c>
      <c r="M804" s="849">
        <v>192</v>
      </c>
      <c r="N804" s="832">
        <v>1</v>
      </c>
      <c r="O804" s="832">
        <v>32</v>
      </c>
      <c r="P804" s="849">
        <v>1</v>
      </c>
      <c r="Q804" s="849">
        <v>33</v>
      </c>
      <c r="R804" s="837">
        <v>0.171875</v>
      </c>
      <c r="S804" s="850">
        <v>33</v>
      </c>
    </row>
    <row r="805" spans="1:19" ht="14.4" customHeight="1" x14ac:dyDescent="0.3">
      <c r="A805" s="831" t="s">
        <v>3031</v>
      </c>
      <c r="B805" s="832" t="s">
        <v>3032</v>
      </c>
      <c r="C805" s="832" t="s">
        <v>602</v>
      </c>
      <c r="D805" s="832" t="s">
        <v>1292</v>
      </c>
      <c r="E805" s="832" t="s">
        <v>3079</v>
      </c>
      <c r="F805" s="832" t="s">
        <v>3181</v>
      </c>
      <c r="G805" s="832" t="s">
        <v>3182</v>
      </c>
      <c r="H805" s="849">
        <v>73</v>
      </c>
      <c r="I805" s="849">
        <v>0</v>
      </c>
      <c r="J805" s="832"/>
      <c r="K805" s="832">
        <v>0</v>
      </c>
      <c r="L805" s="849">
        <v>83</v>
      </c>
      <c r="M805" s="849">
        <v>0</v>
      </c>
      <c r="N805" s="832"/>
      <c r="O805" s="832">
        <v>0</v>
      </c>
      <c r="P805" s="849">
        <v>69</v>
      </c>
      <c r="Q805" s="849">
        <v>0</v>
      </c>
      <c r="R805" s="837"/>
      <c r="S805" s="850">
        <v>0</v>
      </c>
    </row>
    <row r="806" spans="1:19" ht="14.4" customHeight="1" x14ac:dyDescent="0.3">
      <c r="A806" s="831" t="s">
        <v>3031</v>
      </c>
      <c r="B806" s="832" t="s">
        <v>3032</v>
      </c>
      <c r="C806" s="832" t="s">
        <v>602</v>
      </c>
      <c r="D806" s="832" t="s">
        <v>1292</v>
      </c>
      <c r="E806" s="832" t="s">
        <v>3079</v>
      </c>
      <c r="F806" s="832" t="s">
        <v>3183</v>
      </c>
      <c r="G806" s="832" t="s">
        <v>3184</v>
      </c>
      <c r="H806" s="849"/>
      <c r="I806" s="849"/>
      <c r="J806" s="832"/>
      <c r="K806" s="832"/>
      <c r="L806" s="849">
        <v>1</v>
      </c>
      <c r="M806" s="849">
        <v>132</v>
      </c>
      <c r="N806" s="832">
        <v>1</v>
      </c>
      <c r="O806" s="832">
        <v>132</v>
      </c>
      <c r="P806" s="849"/>
      <c r="Q806" s="849"/>
      <c r="R806" s="837"/>
      <c r="S806" s="850"/>
    </row>
    <row r="807" spans="1:19" ht="14.4" customHeight="1" x14ac:dyDescent="0.3">
      <c r="A807" s="831" t="s">
        <v>3031</v>
      </c>
      <c r="B807" s="832" t="s">
        <v>3032</v>
      </c>
      <c r="C807" s="832" t="s">
        <v>602</v>
      </c>
      <c r="D807" s="832" t="s">
        <v>1292</v>
      </c>
      <c r="E807" s="832" t="s">
        <v>3079</v>
      </c>
      <c r="F807" s="832" t="s">
        <v>3189</v>
      </c>
      <c r="G807" s="832" t="s">
        <v>3190</v>
      </c>
      <c r="H807" s="849"/>
      <c r="I807" s="849"/>
      <c r="J807" s="832"/>
      <c r="K807" s="832"/>
      <c r="L807" s="849"/>
      <c r="M807" s="849"/>
      <c r="N807" s="832"/>
      <c r="O807" s="832"/>
      <c r="P807" s="849">
        <v>85</v>
      </c>
      <c r="Q807" s="849">
        <v>17000</v>
      </c>
      <c r="R807" s="837"/>
      <c r="S807" s="850">
        <v>200</v>
      </c>
    </row>
    <row r="808" spans="1:19" ht="14.4" customHeight="1" x14ac:dyDescent="0.3">
      <c r="A808" s="831" t="s">
        <v>3031</v>
      </c>
      <c r="B808" s="832" t="s">
        <v>3032</v>
      </c>
      <c r="C808" s="832" t="s">
        <v>602</v>
      </c>
      <c r="D808" s="832" t="s">
        <v>1292</v>
      </c>
      <c r="E808" s="832" t="s">
        <v>3079</v>
      </c>
      <c r="F808" s="832" t="s">
        <v>3193</v>
      </c>
      <c r="G808" s="832" t="s">
        <v>3194</v>
      </c>
      <c r="H808" s="849">
        <v>1</v>
      </c>
      <c r="I808" s="849">
        <v>74</v>
      </c>
      <c r="J808" s="832"/>
      <c r="K808" s="832">
        <v>74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 t="s">
        <v>3031</v>
      </c>
      <c r="B809" s="832" t="s">
        <v>3032</v>
      </c>
      <c r="C809" s="832" t="s">
        <v>602</v>
      </c>
      <c r="D809" s="832" t="s">
        <v>1292</v>
      </c>
      <c r="E809" s="832" t="s">
        <v>3079</v>
      </c>
      <c r="F809" s="832" t="s">
        <v>3207</v>
      </c>
      <c r="G809" s="832" t="s">
        <v>3208</v>
      </c>
      <c r="H809" s="849">
        <v>1</v>
      </c>
      <c r="I809" s="849">
        <v>59</v>
      </c>
      <c r="J809" s="832">
        <v>1</v>
      </c>
      <c r="K809" s="832">
        <v>59</v>
      </c>
      <c r="L809" s="849">
        <v>1</v>
      </c>
      <c r="M809" s="849">
        <v>59</v>
      </c>
      <c r="N809" s="832">
        <v>1</v>
      </c>
      <c r="O809" s="832">
        <v>59</v>
      </c>
      <c r="P809" s="849"/>
      <c r="Q809" s="849"/>
      <c r="R809" s="837"/>
      <c r="S809" s="850"/>
    </row>
    <row r="810" spans="1:19" ht="14.4" customHeight="1" x14ac:dyDescent="0.3">
      <c r="A810" s="831" t="s">
        <v>3031</v>
      </c>
      <c r="B810" s="832" t="s">
        <v>3032</v>
      </c>
      <c r="C810" s="832" t="s">
        <v>602</v>
      </c>
      <c r="D810" s="832" t="s">
        <v>1292</v>
      </c>
      <c r="E810" s="832" t="s">
        <v>3079</v>
      </c>
      <c r="F810" s="832" t="s">
        <v>3213</v>
      </c>
      <c r="G810" s="832" t="s">
        <v>3214</v>
      </c>
      <c r="H810" s="849"/>
      <c r="I810" s="849"/>
      <c r="J810" s="832"/>
      <c r="K810" s="832"/>
      <c r="L810" s="849">
        <v>1</v>
      </c>
      <c r="M810" s="849">
        <v>156</v>
      </c>
      <c r="N810" s="832">
        <v>1</v>
      </c>
      <c r="O810" s="832">
        <v>156</v>
      </c>
      <c r="P810" s="849"/>
      <c r="Q810" s="849"/>
      <c r="R810" s="837"/>
      <c r="S810" s="850"/>
    </row>
    <row r="811" spans="1:19" ht="14.4" customHeight="1" x14ac:dyDescent="0.3">
      <c r="A811" s="831" t="s">
        <v>3031</v>
      </c>
      <c r="B811" s="832" t="s">
        <v>3032</v>
      </c>
      <c r="C811" s="832" t="s">
        <v>602</v>
      </c>
      <c r="D811" s="832" t="s">
        <v>1292</v>
      </c>
      <c r="E811" s="832" t="s">
        <v>3079</v>
      </c>
      <c r="F811" s="832" t="s">
        <v>3225</v>
      </c>
      <c r="G811" s="832" t="s">
        <v>3226</v>
      </c>
      <c r="H811" s="849">
        <v>1</v>
      </c>
      <c r="I811" s="849">
        <v>99</v>
      </c>
      <c r="J811" s="832">
        <v>0.495</v>
      </c>
      <c r="K811" s="832">
        <v>99</v>
      </c>
      <c r="L811" s="849">
        <v>2</v>
      </c>
      <c r="M811" s="849">
        <v>200</v>
      </c>
      <c r="N811" s="832">
        <v>1</v>
      </c>
      <c r="O811" s="832">
        <v>100</v>
      </c>
      <c r="P811" s="849">
        <v>1</v>
      </c>
      <c r="Q811" s="849">
        <v>100</v>
      </c>
      <c r="R811" s="837">
        <v>0.5</v>
      </c>
      <c r="S811" s="850">
        <v>100</v>
      </c>
    </row>
    <row r="812" spans="1:19" ht="14.4" customHeight="1" x14ac:dyDescent="0.3">
      <c r="A812" s="831" t="s">
        <v>3031</v>
      </c>
      <c r="B812" s="832" t="s">
        <v>3032</v>
      </c>
      <c r="C812" s="832" t="s">
        <v>602</v>
      </c>
      <c r="D812" s="832" t="s">
        <v>1292</v>
      </c>
      <c r="E812" s="832" t="s">
        <v>3079</v>
      </c>
      <c r="F812" s="832" t="s">
        <v>3227</v>
      </c>
      <c r="G812" s="832" t="s">
        <v>3228</v>
      </c>
      <c r="H812" s="849"/>
      <c r="I812" s="849"/>
      <c r="J812" s="832"/>
      <c r="K812" s="832"/>
      <c r="L812" s="849">
        <v>1</v>
      </c>
      <c r="M812" s="849">
        <v>396</v>
      </c>
      <c r="N812" s="832">
        <v>1</v>
      </c>
      <c r="O812" s="832">
        <v>396</v>
      </c>
      <c r="P812" s="849"/>
      <c r="Q812" s="849"/>
      <c r="R812" s="837"/>
      <c r="S812" s="850"/>
    </row>
    <row r="813" spans="1:19" ht="14.4" customHeight="1" x14ac:dyDescent="0.3">
      <c r="A813" s="831" t="s">
        <v>3031</v>
      </c>
      <c r="B813" s="832" t="s">
        <v>3032</v>
      </c>
      <c r="C813" s="832" t="s">
        <v>602</v>
      </c>
      <c r="D813" s="832" t="s">
        <v>1291</v>
      </c>
      <c r="E813" s="832" t="s">
        <v>3033</v>
      </c>
      <c r="F813" s="832" t="s">
        <v>3038</v>
      </c>
      <c r="G813" s="832" t="s">
        <v>797</v>
      </c>
      <c r="H813" s="849"/>
      <c r="I813" s="849"/>
      <c r="J813" s="832"/>
      <c r="K813" s="832"/>
      <c r="L813" s="849"/>
      <c r="M813" s="849"/>
      <c r="N813" s="832"/>
      <c r="O813" s="832"/>
      <c r="P813" s="849">
        <v>0.2</v>
      </c>
      <c r="Q813" s="849">
        <v>21.77</v>
      </c>
      <c r="R813" s="837"/>
      <c r="S813" s="850">
        <v>108.85</v>
      </c>
    </row>
    <row r="814" spans="1:19" ht="14.4" customHeight="1" x14ac:dyDescent="0.3">
      <c r="A814" s="831" t="s">
        <v>3031</v>
      </c>
      <c r="B814" s="832" t="s">
        <v>3032</v>
      </c>
      <c r="C814" s="832" t="s">
        <v>602</v>
      </c>
      <c r="D814" s="832" t="s">
        <v>1291</v>
      </c>
      <c r="E814" s="832" t="s">
        <v>3033</v>
      </c>
      <c r="F814" s="832" t="s">
        <v>3044</v>
      </c>
      <c r="G814" s="832" t="s">
        <v>826</v>
      </c>
      <c r="H814" s="849"/>
      <c r="I814" s="849"/>
      <c r="J814" s="832"/>
      <c r="K814" s="832"/>
      <c r="L814" s="849"/>
      <c r="M814" s="849"/>
      <c r="N814" s="832"/>
      <c r="O814" s="832"/>
      <c r="P814" s="849">
        <v>0.1</v>
      </c>
      <c r="Q814" s="849">
        <v>5.0599999999999996</v>
      </c>
      <c r="R814" s="837"/>
      <c r="S814" s="850">
        <v>50.599999999999994</v>
      </c>
    </row>
    <row r="815" spans="1:19" ht="14.4" customHeight="1" x14ac:dyDescent="0.3">
      <c r="A815" s="831" t="s">
        <v>3031</v>
      </c>
      <c r="B815" s="832" t="s">
        <v>3032</v>
      </c>
      <c r="C815" s="832" t="s">
        <v>602</v>
      </c>
      <c r="D815" s="832" t="s">
        <v>1291</v>
      </c>
      <c r="E815" s="832" t="s">
        <v>3033</v>
      </c>
      <c r="F815" s="832" t="s">
        <v>3048</v>
      </c>
      <c r="G815" s="832" t="s">
        <v>3049</v>
      </c>
      <c r="H815" s="849"/>
      <c r="I815" s="849"/>
      <c r="J815" s="832"/>
      <c r="K815" s="832"/>
      <c r="L815" s="849"/>
      <c r="M815" s="849"/>
      <c r="N815" s="832"/>
      <c r="O815" s="832"/>
      <c r="P815" s="849">
        <v>2</v>
      </c>
      <c r="Q815" s="849">
        <v>397.76</v>
      </c>
      <c r="R815" s="837"/>
      <c r="S815" s="850">
        <v>198.88</v>
      </c>
    </row>
    <row r="816" spans="1:19" ht="14.4" customHeight="1" x14ac:dyDescent="0.3">
      <c r="A816" s="831" t="s">
        <v>3031</v>
      </c>
      <c r="B816" s="832" t="s">
        <v>3032</v>
      </c>
      <c r="C816" s="832" t="s">
        <v>602</v>
      </c>
      <c r="D816" s="832" t="s">
        <v>1291</v>
      </c>
      <c r="E816" s="832" t="s">
        <v>3033</v>
      </c>
      <c r="F816" s="832" t="s">
        <v>3050</v>
      </c>
      <c r="G816" s="832" t="s">
        <v>3051</v>
      </c>
      <c r="H816" s="849"/>
      <c r="I816" s="849"/>
      <c r="J816" s="832"/>
      <c r="K816" s="832"/>
      <c r="L816" s="849">
        <v>0.2</v>
      </c>
      <c r="M816" s="849">
        <v>54.34</v>
      </c>
      <c r="N816" s="832">
        <v>1</v>
      </c>
      <c r="O816" s="832">
        <v>271.7</v>
      </c>
      <c r="P816" s="849">
        <v>0.8</v>
      </c>
      <c r="Q816" s="849">
        <v>145.28</v>
      </c>
      <c r="R816" s="837">
        <v>2.6735369893264629</v>
      </c>
      <c r="S816" s="850">
        <v>181.6</v>
      </c>
    </row>
    <row r="817" spans="1:19" ht="14.4" customHeight="1" x14ac:dyDescent="0.3">
      <c r="A817" s="831" t="s">
        <v>3031</v>
      </c>
      <c r="B817" s="832" t="s">
        <v>3032</v>
      </c>
      <c r="C817" s="832" t="s">
        <v>602</v>
      </c>
      <c r="D817" s="832" t="s">
        <v>1291</v>
      </c>
      <c r="E817" s="832" t="s">
        <v>3033</v>
      </c>
      <c r="F817" s="832" t="s">
        <v>3055</v>
      </c>
      <c r="G817" s="832" t="s">
        <v>679</v>
      </c>
      <c r="H817" s="849"/>
      <c r="I817" s="849"/>
      <c r="J817" s="832"/>
      <c r="K817" s="832"/>
      <c r="L817" s="849">
        <v>2.9000000000000004</v>
      </c>
      <c r="M817" s="849">
        <v>246.89</v>
      </c>
      <c r="N817" s="832">
        <v>1</v>
      </c>
      <c r="O817" s="832">
        <v>85.134482758620678</v>
      </c>
      <c r="P817" s="849">
        <v>10.7</v>
      </c>
      <c r="Q817" s="849">
        <v>643.93999999999994</v>
      </c>
      <c r="R817" s="837">
        <v>2.6082060836809915</v>
      </c>
      <c r="S817" s="850">
        <v>60.18130841121495</v>
      </c>
    </row>
    <row r="818" spans="1:19" ht="14.4" customHeight="1" x14ac:dyDescent="0.3">
      <c r="A818" s="831" t="s">
        <v>3031</v>
      </c>
      <c r="B818" s="832" t="s">
        <v>3032</v>
      </c>
      <c r="C818" s="832" t="s">
        <v>602</v>
      </c>
      <c r="D818" s="832" t="s">
        <v>1291</v>
      </c>
      <c r="E818" s="832" t="s">
        <v>3079</v>
      </c>
      <c r="F818" s="832" t="s">
        <v>3080</v>
      </c>
      <c r="G818" s="832" t="s">
        <v>3081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352</v>
      </c>
      <c r="R818" s="837"/>
      <c r="S818" s="850">
        <v>352</v>
      </c>
    </row>
    <row r="819" spans="1:19" ht="14.4" customHeight="1" x14ac:dyDescent="0.3">
      <c r="A819" s="831" t="s">
        <v>3031</v>
      </c>
      <c r="B819" s="832" t="s">
        <v>3032</v>
      </c>
      <c r="C819" s="832" t="s">
        <v>602</v>
      </c>
      <c r="D819" s="832" t="s">
        <v>1291</v>
      </c>
      <c r="E819" s="832" t="s">
        <v>3079</v>
      </c>
      <c r="F819" s="832" t="s">
        <v>3082</v>
      </c>
      <c r="G819" s="832" t="s">
        <v>3083</v>
      </c>
      <c r="H819" s="849"/>
      <c r="I819" s="849"/>
      <c r="J819" s="832"/>
      <c r="K819" s="832"/>
      <c r="L819" s="849"/>
      <c r="M819" s="849"/>
      <c r="N819" s="832"/>
      <c r="O819" s="832"/>
      <c r="P819" s="849">
        <v>12</v>
      </c>
      <c r="Q819" s="849">
        <v>3624</v>
      </c>
      <c r="R819" s="837"/>
      <c r="S819" s="850">
        <v>302</v>
      </c>
    </row>
    <row r="820" spans="1:19" ht="14.4" customHeight="1" x14ac:dyDescent="0.3">
      <c r="A820" s="831" t="s">
        <v>3031</v>
      </c>
      <c r="B820" s="832" t="s">
        <v>3032</v>
      </c>
      <c r="C820" s="832" t="s">
        <v>602</v>
      </c>
      <c r="D820" s="832" t="s">
        <v>1291</v>
      </c>
      <c r="E820" s="832" t="s">
        <v>3079</v>
      </c>
      <c r="F820" s="832" t="s">
        <v>3086</v>
      </c>
      <c r="G820" s="832" t="s">
        <v>3087</v>
      </c>
      <c r="H820" s="849"/>
      <c r="I820" s="849"/>
      <c r="J820" s="832"/>
      <c r="K820" s="832"/>
      <c r="L820" s="849">
        <v>2</v>
      </c>
      <c r="M820" s="849">
        <v>166</v>
      </c>
      <c r="N820" s="832">
        <v>1</v>
      </c>
      <c r="O820" s="832">
        <v>83</v>
      </c>
      <c r="P820" s="849">
        <v>19</v>
      </c>
      <c r="Q820" s="849">
        <v>1596</v>
      </c>
      <c r="R820" s="837">
        <v>9.6144578313253017</v>
      </c>
      <c r="S820" s="850">
        <v>84</v>
      </c>
    </row>
    <row r="821" spans="1:19" ht="14.4" customHeight="1" x14ac:dyDescent="0.3">
      <c r="A821" s="831" t="s">
        <v>3031</v>
      </c>
      <c r="B821" s="832" t="s">
        <v>3032</v>
      </c>
      <c r="C821" s="832" t="s">
        <v>602</v>
      </c>
      <c r="D821" s="832" t="s">
        <v>1291</v>
      </c>
      <c r="E821" s="832" t="s">
        <v>3079</v>
      </c>
      <c r="F821" s="832" t="s">
        <v>3088</v>
      </c>
      <c r="G821" s="832" t="s">
        <v>3089</v>
      </c>
      <c r="H821" s="849"/>
      <c r="I821" s="849"/>
      <c r="J821" s="832"/>
      <c r="K821" s="832"/>
      <c r="L821" s="849"/>
      <c r="M821" s="849"/>
      <c r="N821" s="832"/>
      <c r="O821" s="832"/>
      <c r="P821" s="849">
        <v>3</v>
      </c>
      <c r="Q821" s="849">
        <v>321</v>
      </c>
      <c r="R821" s="837"/>
      <c r="S821" s="850">
        <v>107</v>
      </c>
    </row>
    <row r="822" spans="1:19" ht="14.4" customHeight="1" x14ac:dyDescent="0.3">
      <c r="A822" s="831" t="s">
        <v>3031</v>
      </c>
      <c r="B822" s="832" t="s">
        <v>3032</v>
      </c>
      <c r="C822" s="832" t="s">
        <v>602</v>
      </c>
      <c r="D822" s="832" t="s">
        <v>1291</v>
      </c>
      <c r="E822" s="832" t="s">
        <v>3079</v>
      </c>
      <c r="F822" s="832" t="s">
        <v>3090</v>
      </c>
      <c r="G822" s="832" t="s">
        <v>3091</v>
      </c>
      <c r="H822" s="849"/>
      <c r="I822" s="849"/>
      <c r="J822" s="832"/>
      <c r="K822" s="832"/>
      <c r="L822" s="849">
        <v>10</v>
      </c>
      <c r="M822" s="849">
        <v>370</v>
      </c>
      <c r="N822" s="832">
        <v>1</v>
      </c>
      <c r="O822" s="832">
        <v>37</v>
      </c>
      <c r="P822" s="849">
        <v>20</v>
      </c>
      <c r="Q822" s="849">
        <v>760</v>
      </c>
      <c r="R822" s="837">
        <v>2.0540540540540539</v>
      </c>
      <c r="S822" s="850">
        <v>38</v>
      </c>
    </row>
    <row r="823" spans="1:19" ht="14.4" customHeight="1" x14ac:dyDescent="0.3">
      <c r="A823" s="831" t="s">
        <v>3031</v>
      </c>
      <c r="B823" s="832" t="s">
        <v>3032</v>
      </c>
      <c r="C823" s="832" t="s">
        <v>602</v>
      </c>
      <c r="D823" s="832" t="s">
        <v>1291</v>
      </c>
      <c r="E823" s="832" t="s">
        <v>3079</v>
      </c>
      <c r="F823" s="832" t="s">
        <v>3094</v>
      </c>
      <c r="G823" s="832" t="s">
        <v>3095</v>
      </c>
      <c r="H823" s="849"/>
      <c r="I823" s="849"/>
      <c r="J823" s="832"/>
      <c r="K823" s="832"/>
      <c r="L823" s="849"/>
      <c r="M823" s="849"/>
      <c r="N823" s="832"/>
      <c r="O823" s="832"/>
      <c r="P823" s="849">
        <v>2</v>
      </c>
      <c r="Q823" s="849">
        <v>10</v>
      </c>
      <c r="R823" s="837"/>
      <c r="S823" s="850">
        <v>5</v>
      </c>
    </row>
    <row r="824" spans="1:19" ht="14.4" customHeight="1" x14ac:dyDescent="0.3">
      <c r="A824" s="831" t="s">
        <v>3031</v>
      </c>
      <c r="B824" s="832" t="s">
        <v>3032</v>
      </c>
      <c r="C824" s="832" t="s">
        <v>602</v>
      </c>
      <c r="D824" s="832" t="s">
        <v>1291</v>
      </c>
      <c r="E824" s="832" t="s">
        <v>3079</v>
      </c>
      <c r="F824" s="832" t="s">
        <v>3096</v>
      </c>
      <c r="G824" s="832" t="s">
        <v>3097</v>
      </c>
      <c r="H824" s="849"/>
      <c r="I824" s="849"/>
      <c r="J824" s="832"/>
      <c r="K824" s="832"/>
      <c r="L824" s="849">
        <v>2</v>
      </c>
      <c r="M824" s="849">
        <v>174</v>
      </c>
      <c r="N824" s="832">
        <v>1</v>
      </c>
      <c r="O824" s="832">
        <v>87</v>
      </c>
      <c r="P824" s="849">
        <v>5</v>
      </c>
      <c r="Q824" s="849">
        <v>435</v>
      </c>
      <c r="R824" s="837">
        <v>2.5</v>
      </c>
      <c r="S824" s="850">
        <v>87</v>
      </c>
    </row>
    <row r="825" spans="1:19" ht="14.4" customHeight="1" x14ac:dyDescent="0.3">
      <c r="A825" s="831" t="s">
        <v>3031</v>
      </c>
      <c r="B825" s="832" t="s">
        <v>3032</v>
      </c>
      <c r="C825" s="832" t="s">
        <v>602</v>
      </c>
      <c r="D825" s="832" t="s">
        <v>1291</v>
      </c>
      <c r="E825" s="832" t="s">
        <v>3079</v>
      </c>
      <c r="F825" s="832" t="s">
        <v>3101</v>
      </c>
      <c r="G825" s="832" t="s">
        <v>3102</v>
      </c>
      <c r="H825" s="849"/>
      <c r="I825" s="849"/>
      <c r="J825" s="832"/>
      <c r="K825" s="832"/>
      <c r="L825" s="849"/>
      <c r="M825" s="849"/>
      <c r="N825" s="832"/>
      <c r="O825" s="832"/>
      <c r="P825" s="849">
        <v>6</v>
      </c>
      <c r="Q825" s="849">
        <v>2256</v>
      </c>
      <c r="R825" s="837"/>
      <c r="S825" s="850">
        <v>376</v>
      </c>
    </row>
    <row r="826" spans="1:19" ht="14.4" customHeight="1" x14ac:dyDescent="0.3">
      <c r="A826" s="831" t="s">
        <v>3031</v>
      </c>
      <c r="B826" s="832" t="s">
        <v>3032</v>
      </c>
      <c r="C826" s="832" t="s">
        <v>602</v>
      </c>
      <c r="D826" s="832" t="s">
        <v>1291</v>
      </c>
      <c r="E826" s="832" t="s">
        <v>3079</v>
      </c>
      <c r="F826" s="832" t="s">
        <v>3103</v>
      </c>
      <c r="G826" s="832" t="s">
        <v>3104</v>
      </c>
      <c r="H826" s="849"/>
      <c r="I826" s="849"/>
      <c r="J826" s="832"/>
      <c r="K826" s="832"/>
      <c r="L826" s="849">
        <v>211</v>
      </c>
      <c r="M826" s="849">
        <v>53172</v>
      </c>
      <c r="N826" s="832">
        <v>1</v>
      </c>
      <c r="O826" s="832">
        <v>252</v>
      </c>
      <c r="P826" s="849">
        <v>564</v>
      </c>
      <c r="Q826" s="849">
        <v>143256</v>
      </c>
      <c r="R826" s="837">
        <v>2.6941999548634619</v>
      </c>
      <c r="S826" s="850">
        <v>254</v>
      </c>
    </row>
    <row r="827" spans="1:19" ht="14.4" customHeight="1" x14ac:dyDescent="0.3">
      <c r="A827" s="831" t="s">
        <v>3031</v>
      </c>
      <c r="B827" s="832" t="s">
        <v>3032</v>
      </c>
      <c r="C827" s="832" t="s">
        <v>602</v>
      </c>
      <c r="D827" s="832" t="s">
        <v>1291</v>
      </c>
      <c r="E827" s="832" t="s">
        <v>3079</v>
      </c>
      <c r="F827" s="832" t="s">
        <v>3105</v>
      </c>
      <c r="G827" s="832" t="s">
        <v>3106</v>
      </c>
      <c r="H827" s="849"/>
      <c r="I827" s="849"/>
      <c r="J827" s="832"/>
      <c r="K827" s="832"/>
      <c r="L827" s="849">
        <v>10</v>
      </c>
      <c r="M827" s="849">
        <v>1270</v>
      </c>
      <c r="N827" s="832">
        <v>1</v>
      </c>
      <c r="O827" s="832">
        <v>127</v>
      </c>
      <c r="P827" s="849">
        <v>151</v>
      </c>
      <c r="Q827" s="849">
        <v>19026</v>
      </c>
      <c r="R827" s="837">
        <v>14.981102362204725</v>
      </c>
      <c r="S827" s="850">
        <v>126</v>
      </c>
    </row>
    <row r="828" spans="1:19" ht="14.4" customHeight="1" x14ac:dyDescent="0.3">
      <c r="A828" s="831" t="s">
        <v>3031</v>
      </c>
      <c r="B828" s="832" t="s">
        <v>3032</v>
      </c>
      <c r="C828" s="832" t="s">
        <v>602</v>
      </c>
      <c r="D828" s="832" t="s">
        <v>1291</v>
      </c>
      <c r="E828" s="832" t="s">
        <v>3079</v>
      </c>
      <c r="F828" s="832" t="s">
        <v>3107</v>
      </c>
      <c r="G828" s="832" t="s">
        <v>3108</v>
      </c>
      <c r="H828" s="849"/>
      <c r="I828" s="849"/>
      <c r="J828" s="832"/>
      <c r="K828" s="832"/>
      <c r="L828" s="849">
        <v>7</v>
      </c>
      <c r="M828" s="849">
        <v>644</v>
      </c>
      <c r="N828" s="832">
        <v>1</v>
      </c>
      <c r="O828" s="832">
        <v>92</v>
      </c>
      <c r="P828" s="849">
        <v>39</v>
      </c>
      <c r="Q828" s="849">
        <v>3627</v>
      </c>
      <c r="R828" s="837">
        <v>5.6319875776397517</v>
      </c>
      <c r="S828" s="850">
        <v>93</v>
      </c>
    </row>
    <row r="829" spans="1:19" ht="14.4" customHeight="1" x14ac:dyDescent="0.3">
      <c r="A829" s="831" t="s">
        <v>3031</v>
      </c>
      <c r="B829" s="832" t="s">
        <v>3032</v>
      </c>
      <c r="C829" s="832" t="s">
        <v>602</v>
      </c>
      <c r="D829" s="832" t="s">
        <v>1291</v>
      </c>
      <c r="E829" s="832" t="s">
        <v>3079</v>
      </c>
      <c r="F829" s="832" t="s">
        <v>3109</v>
      </c>
      <c r="G829" s="832" t="s">
        <v>3110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214</v>
      </c>
      <c r="R829" s="837"/>
      <c r="S829" s="850">
        <v>214</v>
      </c>
    </row>
    <row r="830" spans="1:19" ht="14.4" customHeight="1" x14ac:dyDescent="0.3">
      <c r="A830" s="831" t="s">
        <v>3031</v>
      </c>
      <c r="B830" s="832" t="s">
        <v>3032</v>
      </c>
      <c r="C830" s="832" t="s">
        <v>602</v>
      </c>
      <c r="D830" s="832" t="s">
        <v>1291</v>
      </c>
      <c r="E830" s="832" t="s">
        <v>3079</v>
      </c>
      <c r="F830" s="832" t="s">
        <v>3115</v>
      </c>
      <c r="G830" s="832" t="s">
        <v>3116</v>
      </c>
      <c r="H830" s="849"/>
      <c r="I830" s="849"/>
      <c r="J830" s="832"/>
      <c r="K830" s="832"/>
      <c r="L830" s="849">
        <v>197</v>
      </c>
      <c r="M830" s="849">
        <v>11820</v>
      </c>
      <c r="N830" s="832">
        <v>1</v>
      </c>
      <c r="O830" s="832">
        <v>60</v>
      </c>
      <c r="P830" s="849">
        <v>582</v>
      </c>
      <c r="Q830" s="849">
        <v>34920</v>
      </c>
      <c r="R830" s="837">
        <v>2.9543147208121829</v>
      </c>
      <c r="S830" s="850">
        <v>60</v>
      </c>
    </row>
    <row r="831" spans="1:19" ht="14.4" customHeight="1" x14ac:dyDescent="0.3">
      <c r="A831" s="831" t="s">
        <v>3031</v>
      </c>
      <c r="B831" s="832" t="s">
        <v>3032</v>
      </c>
      <c r="C831" s="832" t="s">
        <v>602</v>
      </c>
      <c r="D831" s="832" t="s">
        <v>1291</v>
      </c>
      <c r="E831" s="832" t="s">
        <v>3079</v>
      </c>
      <c r="F831" s="832" t="s">
        <v>3123</v>
      </c>
      <c r="G831" s="832" t="s">
        <v>3124</v>
      </c>
      <c r="H831" s="849"/>
      <c r="I831" s="849"/>
      <c r="J831" s="832"/>
      <c r="K831" s="832"/>
      <c r="L831" s="849">
        <v>228</v>
      </c>
      <c r="M831" s="849">
        <v>88008</v>
      </c>
      <c r="N831" s="832">
        <v>1</v>
      </c>
      <c r="O831" s="832">
        <v>386</v>
      </c>
      <c r="P831" s="849">
        <v>661</v>
      </c>
      <c r="Q831" s="849">
        <v>255807</v>
      </c>
      <c r="R831" s="837">
        <v>2.9066334878647395</v>
      </c>
      <c r="S831" s="850">
        <v>387</v>
      </c>
    </row>
    <row r="832" spans="1:19" ht="14.4" customHeight="1" x14ac:dyDescent="0.3">
      <c r="A832" s="831" t="s">
        <v>3031</v>
      </c>
      <c r="B832" s="832" t="s">
        <v>3032</v>
      </c>
      <c r="C832" s="832" t="s">
        <v>602</v>
      </c>
      <c r="D832" s="832" t="s">
        <v>1291</v>
      </c>
      <c r="E832" s="832" t="s">
        <v>3079</v>
      </c>
      <c r="F832" s="832" t="s">
        <v>3125</v>
      </c>
      <c r="G832" s="832" t="s">
        <v>3126</v>
      </c>
      <c r="H832" s="849"/>
      <c r="I832" s="849"/>
      <c r="J832" s="832"/>
      <c r="K832" s="832"/>
      <c r="L832" s="849">
        <v>227</v>
      </c>
      <c r="M832" s="849">
        <v>88757</v>
      </c>
      <c r="N832" s="832">
        <v>1</v>
      </c>
      <c r="O832" s="832">
        <v>391</v>
      </c>
      <c r="P832" s="849">
        <v>632</v>
      </c>
      <c r="Q832" s="849">
        <v>247744</v>
      </c>
      <c r="R832" s="837">
        <v>2.7912615343015199</v>
      </c>
      <c r="S832" s="850">
        <v>392</v>
      </c>
    </row>
    <row r="833" spans="1:19" ht="14.4" customHeight="1" x14ac:dyDescent="0.3">
      <c r="A833" s="831" t="s">
        <v>3031</v>
      </c>
      <c r="B833" s="832" t="s">
        <v>3032</v>
      </c>
      <c r="C833" s="832" t="s">
        <v>602</v>
      </c>
      <c r="D833" s="832" t="s">
        <v>1291</v>
      </c>
      <c r="E833" s="832" t="s">
        <v>3079</v>
      </c>
      <c r="F833" s="832" t="s">
        <v>3127</v>
      </c>
      <c r="G833" s="832" t="s">
        <v>3128</v>
      </c>
      <c r="H833" s="849"/>
      <c r="I833" s="849"/>
      <c r="J833" s="832"/>
      <c r="K833" s="832"/>
      <c r="L833" s="849">
        <v>1</v>
      </c>
      <c r="M833" s="849">
        <v>63</v>
      </c>
      <c r="N833" s="832">
        <v>1</v>
      </c>
      <c r="O833" s="832">
        <v>63</v>
      </c>
      <c r="P833" s="849">
        <v>33</v>
      </c>
      <c r="Q833" s="849">
        <v>2112</v>
      </c>
      <c r="R833" s="837">
        <v>33.523809523809526</v>
      </c>
      <c r="S833" s="850">
        <v>64</v>
      </c>
    </row>
    <row r="834" spans="1:19" ht="14.4" customHeight="1" x14ac:dyDescent="0.3">
      <c r="A834" s="831" t="s">
        <v>3031</v>
      </c>
      <c r="B834" s="832" t="s">
        <v>3032</v>
      </c>
      <c r="C834" s="832" t="s">
        <v>602</v>
      </c>
      <c r="D834" s="832" t="s">
        <v>1291</v>
      </c>
      <c r="E834" s="832" t="s">
        <v>3079</v>
      </c>
      <c r="F834" s="832" t="s">
        <v>3129</v>
      </c>
      <c r="G834" s="832" t="s">
        <v>3130</v>
      </c>
      <c r="H834" s="849"/>
      <c r="I834" s="849"/>
      <c r="J834" s="832"/>
      <c r="K834" s="832"/>
      <c r="L834" s="849">
        <v>1</v>
      </c>
      <c r="M834" s="849">
        <v>248</v>
      </c>
      <c r="N834" s="832">
        <v>1</v>
      </c>
      <c r="O834" s="832">
        <v>248</v>
      </c>
      <c r="P834" s="849">
        <v>4</v>
      </c>
      <c r="Q834" s="849">
        <v>1000</v>
      </c>
      <c r="R834" s="837">
        <v>4.032258064516129</v>
      </c>
      <c r="S834" s="850">
        <v>250</v>
      </c>
    </row>
    <row r="835" spans="1:19" ht="14.4" customHeight="1" x14ac:dyDescent="0.3">
      <c r="A835" s="831" t="s">
        <v>3031</v>
      </c>
      <c r="B835" s="832" t="s">
        <v>3032</v>
      </c>
      <c r="C835" s="832" t="s">
        <v>602</v>
      </c>
      <c r="D835" s="832" t="s">
        <v>1291</v>
      </c>
      <c r="E835" s="832" t="s">
        <v>3079</v>
      </c>
      <c r="F835" s="832" t="s">
        <v>3131</v>
      </c>
      <c r="G835" s="832" t="s">
        <v>3132</v>
      </c>
      <c r="H835" s="849"/>
      <c r="I835" s="849"/>
      <c r="J835" s="832"/>
      <c r="K835" s="832"/>
      <c r="L835" s="849">
        <v>44</v>
      </c>
      <c r="M835" s="849">
        <v>6776</v>
      </c>
      <c r="N835" s="832">
        <v>1</v>
      </c>
      <c r="O835" s="832">
        <v>154</v>
      </c>
      <c r="P835" s="849">
        <v>103</v>
      </c>
      <c r="Q835" s="849">
        <v>15862</v>
      </c>
      <c r="R835" s="837">
        <v>2.3409090909090908</v>
      </c>
      <c r="S835" s="850">
        <v>154</v>
      </c>
    </row>
    <row r="836" spans="1:19" ht="14.4" customHeight="1" x14ac:dyDescent="0.3">
      <c r="A836" s="831" t="s">
        <v>3031</v>
      </c>
      <c r="B836" s="832" t="s">
        <v>3032</v>
      </c>
      <c r="C836" s="832" t="s">
        <v>602</v>
      </c>
      <c r="D836" s="832" t="s">
        <v>1291</v>
      </c>
      <c r="E836" s="832" t="s">
        <v>3079</v>
      </c>
      <c r="F836" s="832" t="s">
        <v>3135</v>
      </c>
      <c r="G836" s="832" t="s">
        <v>3136</v>
      </c>
      <c r="H836" s="849"/>
      <c r="I836" s="849"/>
      <c r="J836" s="832"/>
      <c r="K836" s="832"/>
      <c r="L836" s="849">
        <v>9</v>
      </c>
      <c r="M836" s="849">
        <v>1251</v>
      </c>
      <c r="N836" s="832">
        <v>1</v>
      </c>
      <c r="O836" s="832">
        <v>139</v>
      </c>
      <c r="P836" s="849">
        <v>14</v>
      </c>
      <c r="Q836" s="849">
        <v>1946</v>
      </c>
      <c r="R836" s="837">
        <v>1.5555555555555556</v>
      </c>
      <c r="S836" s="850">
        <v>139</v>
      </c>
    </row>
    <row r="837" spans="1:19" ht="14.4" customHeight="1" x14ac:dyDescent="0.3">
      <c r="A837" s="831" t="s">
        <v>3031</v>
      </c>
      <c r="B837" s="832" t="s">
        <v>3032</v>
      </c>
      <c r="C837" s="832" t="s">
        <v>602</v>
      </c>
      <c r="D837" s="832" t="s">
        <v>1291</v>
      </c>
      <c r="E837" s="832" t="s">
        <v>3079</v>
      </c>
      <c r="F837" s="832" t="s">
        <v>3137</v>
      </c>
      <c r="G837" s="832" t="s">
        <v>3138</v>
      </c>
      <c r="H837" s="849"/>
      <c r="I837" s="849"/>
      <c r="J837" s="832"/>
      <c r="K837" s="832"/>
      <c r="L837" s="849">
        <v>2</v>
      </c>
      <c r="M837" s="849">
        <v>838</v>
      </c>
      <c r="N837" s="832">
        <v>1</v>
      </c>
      <c r="O837" s="832">
        <v>419</v>
      </c>
      <c r="P837" s="849">
        <v>5</v>
      </c>
      <c r="Q837" s="849">
        <v>2110</v>
      </c>
      <c r="R837" s="837">
        <v>2.5178997613365155</v>
      </c>
      <c r="S837" s="850">
        <v>422</v>
      </c>
    </row>
    <row r="838" spans="1:19" ht="14.4" customHeight="1" x14ac:dyDescent="0.3">
      <c r="A838" s="831" t="s">
        <v>3031</v>
      </c>
      <c r="B838" s="832" t="s">
        <v>3032</v>
      </c>
      <c r="C838" s="832" t="s">
        <v>602</v>
      </c>
      <c r="D838" s="832" t="s">
        <v>1291</v>
      </c>
      <c r="E838" s="832" t="s">
        <v>3079</v>
      </c>
      <c r="F838" s="832" t="s">
        <v>3139</v>
      </c>
      <c r="G838" s="832" t="s">
        <v>3140</v>
      </c>
      <c r="H838" s="849"/>
      <c r="I838" s="849"/>
      <c r="J838" s="832"/>
      <c r="K838" s="832"/>
      <c r="L838" s="849"/>
      <c r="M838" s="849"/>
      <c r="N838" s="832"/>
      <c r="O838" s="832"/>
      <c r="P838" s="849">
        <v>3</v>
      </c>
      <c r="Q838" s="849">
        <v>291</v>
      </c>
      <c r="R838" s="837"/>
      <c r="S838" s="850">
        <v>97</v>
      </c>
    </row>
    <row r="839" spans="1:19" ht="14.4" customHeight="1" x14ac:dyDescent="0.3">
      <c r="A839" s="831" t="s">
        <v>3031</v>
      </c>
      <c r="B839" s="832" t="s">
        <v>3032</v>
      </c>
      <c r="C839" s="832" t="s">
        <v>602</v>
      </c>
      <c r="D839" s="832" t="s">
        <v>1291</v>
      </c>
      <c r="E839" s="832" t="s">
        <v>3079</v>
      </c>
      <c r="F839" s="832" t="s">
        <v>3141</v>
      </c>
      <c r="G839" s="832" t="s">
        <v>3142</v>
      </c>
      <c r="H839" s="849"/>
      <c r="I839" s="849"/>
      <c r="J839" s="832"/>
      <c r="K839" s="832"/>
      <c r="L839" s="849">
        <v>1</v>
      </c>
      <c r="M839" s="849">
        <v>238</v>
      </c>
      <c r="N839" s="832">
        <v>1</v>
      </c>
      <c r="O839" s="832">
        <v>238</v>
      </c>
      <c r="P839" s="849">
        <v>1</v>
      </c>
      <c r="Q839" s="849">
        <v>238</v>
      </c>
      <c r="R839" s="837">
        <v>1</v>
      </c>
      <c r="S839" s="850">
        <v>238</v>
      </c>
    </row>
    <row r="840" spans="1:19" ht="14.4" customHeight="1" x14ac:dyDescent="0.3">
      <c r="A840" s="831" t="s">
        <v>3031</v>
      </c>
      <c r="B840" s="832" t="s">
        <v>3032</v>
      </c>
      <c r="C840" s="832" t="s">
        <v>602</v>
      </c>
      <c r="D840" s="832" t="s">
        <v>1291</v>
      </c>
      <c r="E840" s="832" t="s">
        <v>3079</v>
      </c>
      <c r="F840" s="832" t="s">
        <v>3145</v>
      </c>
      <c r="G840" s="832" t="s">
        <v>3146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568</v>
      </c>
      <c r="R840" s="837"/>
      <c r="S840" s="850">
        <v>568</v>
      </c>
    </row>
    <row r="841" spans="1:19" ht="14.4" customHeight="1" x14ac:dyDescent="0.3">
      <c r="A841" s="831" t="s">
        <v>3031</v>
      </c>
      <c r="B841" s="832" t="s">
        <v>3032</v>
      </c>
      <c r="C841" s="832" t="s">
        <v>602</v>
      </c>
      <c r="D841" s="832" t="s">
        <v>1291</v>
      </c>
      <c r="E841" s="832" t="s">
        <v>3079</v>
      </c>
      <c r="F841" s="832" t="s">
        <v>3147</v>
      </c>
      <c r="G841" s="832" t="s">
        <v>3148</v>
      </c>
      <c r="H841" s="849"/>
      <c r="I841" s="849"/>
      <c r="J841" s="832"/>
      <c r="K841" s="832"/>
      <c r="L841" s="849">
        <v>1</v>
      </c>
      <c r="M841" s="849">
        <v>164</v>
      </c>
      <c r="N841" s="832">
        <v>1</v>
      </c>
      <c r="O841" s="832">
        <v>164</v>
      </c>
      <c r="P841" s="849">
        <v>4</v>
      </c>
      <c r="Q841" s="849">
        <v>656</v>
      </c>
      <c r="R841" s="837">
        <v>4</v>
      </c>
      <c r="S841" s="850">
        <v>164</v>
      </c>
    </row>
    <row r="842" spans="1:19" ht="14.4" customHeight="1" x14ac:dyDescent="0.3">
      <c r="A842" s="831" t="s">
        <v>3031</v>
      </c>
      <c r="B842" s="832" t="s">
        <v>3032</v>
      </c>
      <c r="C842" s="832" t="s">
        <v>602</v>
      </c>
      <c r="D842" s="832" t="s">
        <v>1291</v>
      </c>
      <c r="E842" s="832" t="s">
        <v>3079</v>
      </c>
      <c r="F842" s="832" t="s">
        <v>3149</v>
      </c>
      <c r="G842" s="832" t="s">
        <v>3150</v>
      </c>
      <c r="H842" s="849"/>
      <c r="I842" s="849"/>
      <c r="J842" s="832"/>
      <c r="K842" s="832"/>
      <c r="L842" s="849">
        <v>1</v>
      </c>
      <c r="M842" s="849">
        <v>307</v>
      </c>
      <c r="N842" s="832">
        <v>1</v>
      </c>
      <c r="O842" s="832">
        <v>307</v>
      </c>
      <c r="P842" s="849">
        <v>1</v>
      </c>
      <c r="Q842" s="849">
        <v>308</v>
      </c>
      <c r="R842" s="837">
        <v>1.003257328990228</v>
      </c>
      <c r="S842" s="850">
        <v>308</v>
      </c>
    </row>
    <row r="843" spans="1:19" ht="14.4" customHeight="1" x14ac:dyDescent="0.3">
      <c r="A843" s="831" t="s">
        <v>3031</v>
      </c>
      <c r="B843" s="832" t="s">
        <v>3032</v>
      </c>
      <c r="C843" s="832" t="s">
        <v>602</v>
      </c>
      <c r="D843" s="832" t="s">
        <v>1291</v>
      </c>
      <c r="E843" s="832" t="s">
        <v>3079</v>
      </c>
      <c r="F843" s="832" t="s">
        <v>3155</v>
      </c>
      <c r="G843" s="832" t="s">
        <v>3156</v>
      </c>
      <c r="H843" s="849"/>
      <c r="I843" s="849"/>
      <c r="J843" s="832"/>
      <c r="K843" s="832"/>
      <c r="L843" s="849">
        <v>5</v>
      </c>
      <c r="M843" s="849">
        <v>215</v>
      </c>
      <c r="N843" s="832">
        <v>1</v>
      </c>
      <c r="O843" s="832">
        <v>43</v>
      </c>
      <c r="P843" s="849">
        <v>36</v>
      </c>
      <c r="Q843" s="849">
        <v>1584</v>
      </c>
      <c r="R843" s="837">
        <v>7.3674418604651164</v>
      </c>
      <c r="S843" s="850">
        <v>44</v>
      </c>
    </row>
    <row r="844" spans="1:19" ht="14.4" customHeight="1" x14ac:dyDescent="0.3">
      <c r="A844" s="831" t="s">
        <v>3031</v>
      </c>
      <c r="B844" s="832" t="s">
        <v>3032</v>
      </c>
      <c r="C844" s="832" t="s">
        <v>602</v>
      </c>
      <c r="D844" s="832" t="s">
        <v>1291</v>
      </c>
      <c r="E844" s="832" t="s">
        <v>3079</v>
      </c>
      <c r="F844" s="832" t="s">
        <v>3157</v>
      </c>
      <c r="G844" s="832" t="s">
        <v>3158</v>
      </c>
      <c r="H844" s="849"/>
      <c r="I844" s="849"/>
      <c r="J844" s="832"/>
      <c r="K844" s="832"/>
      <c r="L844" s="849">
        <v>1</v>
      </c>
      <c r="M844" s="849">
        <v>59</v>
      </c>
      <c r="N844" s="832">
        <v>1</v>
      </c>
      <c r="O844" s="832">
        <v>59</v>
      </c>
      <c r="P844" s="849">
        <v>1</v>
      </c>
      <c r="Q844" s="849">
        <v>59</v>
      </c>
      <c r="R844" s="837">
        <v>1</v>
      </c>
      <c r="S844" s="850">
        <v>59</v>
      </c>
    </row>
    <row r="845" spans="1:19" ht="14.4" customHeight="1" x14ac:dyDescent="0.3">
      <c r="A845" s="831" t="s">
        <v>3031</v>
      </c>
      <c r="B845" s="832" t="s">
        <v>3032</v>
      </c>
      <c r="C845" s="832" t="s">
        <v>602</v>
      </c>
      <c r="D845" s="832" t="s">
        <v>1291</v>
      </c>
      <c r="E845" s="832" t="s">
        <v>3079</v>
      </c>
      <c r="F845" s="832" t="s">
        <v>3169</v>
      </c>
      <c r="G845" s="832" t="s">
        <v>3170</v>
      </c>
      <c r="H845" s="849"/>
      <c r="I845" s="849"/>
      <c r="J845" s="832"/>
      <c r="K845" s="832"/>
      <c r="L845" s="849">
        <v>57</v>
      </c>
      <c r="M845" s="849">
        <v>1899.99</v>
      </c>
      <c r="N845" s="832">
        <v>1</v>
      </c>
      <c r="O845" s="832">
        <v>33.333157894736843</v>
      </c>
      <c r="P845" s="849">
        <v>299</v>
      </c>
      <c r="Q845" s="849">
        <v>9966.5099999999966</v>
      </c>
      <c r="R845" s="837">
        <v>5.2455591871536145</v>
      </c>
      <c r="S845" s="850">
        <v>33.332809364548481</v>
      </c>
    </row>
    <row r="846" spans="1:19" ht="14.4" customHeight="1" x14ac:dyDescent="0.3">
      <c r="A846" s="831" t="s">
        <v>3031</v>
      </c>
      <c r="B846" s="832" t="s">
        <v>3032</v>
      </c>
      <c r="C846" s="832" t="s">
        <v>602</v>
      </c>
      <c r="D846" s="832" t="s">
        <v>1291</v>
      </c>
      <c r="E846" s="832" t="s">
        <v>3079</v>
      </c>
      <c r="F846" s="832" t="s">
        <v>3171</v>
      </c>
      <c r="G846" s="832" t="s">
        <v>3172</v>
      </c>
      <c r="H846" s="849"/>
      <c r="I846" s="849"/>
      <c r="J846" s="832"/>
      <c r="K846" s="832"/>
      <c r="L846" s="849">
        <v>49</v>
      </c>
      <c r="M846" s="849">
        <v>5684</v>
      </c>
      <c r="N846" s="832">
        <v>1</v>
      </c>
      <c r="O846" s="832">
        <v>116</v>
      </c>
      <c r="P846" s="849">
        <v>102</v>
      </c>
      <c r="Q846" s="849">
        <v>11832</v>
      </c>
      <c r="R846" s="837">
        <v>2.0816326530612246</v>
      </c>
      <c r="S846" s="850">
        <v>116</v>
      </c>
    </row>
    <row r="847" spans="1:19" ht="14.4" customHeight="1" x14ac:dyDescent="0.3">
      <c r="A847" s="831" t="s">
        <v>3031</v>
      </c>
      <c r="B847" s="832" t="s">
        <v>3032</v>
      </c>
      <c r="C847" s="832" t="s">
        <v>602</v>
      </c>
      <c r="D847" s="832" t="s">
        <v>1291</v>
      </c>
      <c r="E847" s="832" t="s">
        <v>3079</v>
      </c>
      <c r="F847" s="832" t="s">
        <v>3179</v>
      </c>
      <c r="G847" s="832" t="s">
        <v>3180</v>
      </c>
      <c r="H847" s="849"/>
      <c r="I847" s="849"/>
      <c r="J847" s="832"/>
      <c r="K847" s="832"/>
      <c r="L847" s="849">
        <v>11</v>
      </c>
      <c r="M847" s="849">
        <v>352</v>
      </c>
      <c r="N847" s="832">
        <v>1</v>
      </c>
      <c r="O847" s="832">
        <v>32</v>
      </c>
      <c r="P847" s="849">
        <v>14</v>
      </c>
      <c r="Q847" s="849">
        <v>462</v>
      </c>
      <c r="R847" s="837">
        <v>1.3125</v>
      </c>
      <c r="S847" s="850">
        <v>33</v>
      </c>
    </row>
    <row r="848" spans="1:19" ht="14.4" customHeight="1" x14ac:dyDescent="0.3">
      <c r="A848" s="831" t="s">
        <v>3031</v>
      </c>
      <c r="B848" s="832" t="s">
        <v>3032</v>
      </c>
      <c r="C848" s="832" t="s">
        <v>602</v>
      </c>
      <c r="D848" s="832" t="s">
        <v>1291</v>
      </c>
      <c r="E848" s="832" t="s">
        <v>3079</v>
      </c>
      <c r="F848" s="832" t="s">
        <v>3181</v>
      </c>
      <c r="G848" s="832" t="s">
        <v>3182</v>
      </c>
      <c r="H848" s="849"/>
      <c r="I848" s="849"/>
      <c r="J848" s="832"/>
      <c r="K848" s="832"/>
      <c r="L848" s="849">
        <v>144</v>
      </c>
      <c r="M848" s="849">
        <v>0</v>
      </c>
      <c r="N848" s="832"/>
      <c r="O848" s="832">
        <v>0</v>
      </c>
      <c r="P848" s="849">
        <v>297</v>
      </c>
      <c r="Q848" s="849">
        <v>0</v>
      </c>
      <c r="R848" s="837"/>
      <c r="S848" s="850">
        <v>0</v>
      </c>
    </row>
    <row r="849" spans="1:19" ht="14.4" customHeight="1" x14ac:dyDescent="0.3">
      <c r="A849" s="831" t="s">
        <v>3031</v>
      </c>
      <c r="B849" s="832" t="s">
        <v>3032</v>
      </c>
      <c r="C849" s="832" t="s">
        <v>602</v>
      </c>
      <c r="D849" s="832" t="s">
        <v>1291</v>
      </c>
      <c r="E849" s="832" t="s">
        <v>3079</v>
      </c>
      <c r="F849" s="832" t="s">
        <v>3183</v>
      </c>
      <c r="G849" s="832" t="s">
        <v>3184</v>
      </c>
      <c r="H849" s="849"/>
      <c r="I849" s="849"/>
      <c r="J849" s="832"/>
      <c r="K849" s="832"/>
      <c r="L849" s="849">
        <v>1</v>
      </c>
      <c r="M849" s="849">
        <v>132</v>
      </c>
      <c r="N849" s="832">
        <v>1</v>
      </c>
      <c r="O849" s="832">
        <v>132</v>
      </c>
      <c r="P849" s="849">
        <v>46</v>
      </c>
      <c r="Q849" s="849">
        <v>6210</v>
      </c>
      <c r="R849" s="837">
        <v>47.045454545454547</v>
      </c>
      <c r="S849" s="850">
        <v>135</v>
      </c>
    </row>
    <row r="850" spans="1:19" ht="14.4" customHeight="1" x14ac:dyDescent="0.3">
      <c r="A850" s="831" t="s">
        <v>3031</v>
      </c>
      <c r="B850" s="832" t="s">
        <v>3032</v>
      </c>
      <c r="C850" s="832" t="s">
        <v>602</v>
      </c>
      <c r="D850" s="832" t="s">
        <v>1291</v>
      </c>
      <c r="E850" s="832" t="s">
        <v>3079</v>
      </c>
      <c r="F850" s="832" t="s">
        <v>3189</v>
      </c>
      <c r="G850" s="832" t="s">
        <v>3190</v>
      </c>
      <c r="H850" s="849"/>
      <c r="I850" s="849"/>
      <c r="J850" s="832"/>
      <c r="K850" s="832"/>
      <c r="L850" s="849">
        <v>173</v>
      </c>
      <c r="M850" s="849">
        <v>34600</v>
      </c>
      <c r="N850" s="832">
        <v>1</v>
      </c>
      <c r="O850" s="832">
        <v>200</v>
      </c>
      <c r="P850" s="849">
        <v>391</v>
      </c>
      <c r="Q850" s="849">
        <v>78200</v>
      </c>
      <c r="R850" s="837">
        <v>2.2601156069364161</v>
      </c>
      <c r="S850" s="850">
        <v>200</v>
      </c>
    </row>
    <row r="851" spans="1:19" ht="14.4" customHeight="1" x14ac:dyDescent="0.3">
      <c r="A851" s="831" t="s">
        <v>3031</v>
      </c>
      <c r="B851" s="832" t="s">
        <v>3032</v>
      </c>
      <c r="C851" s="832" t="s">
        <v>602</v>
      </c>
      <c r="D851" s="832" t="s">
        <v>1291</v>
      </c>
      <c r="E851" s="832" t="s">
        <v>3079</v>
      </c>
      <c r="F851" s="832" t="s">
        <v>3191</v>
      </c>
      <c r="G851" s="832" t="s">
        <v>3192</v>
      </c>
      <c r="H851" s="849"/>
      <c r="I851" s="849"/>
      <c r="J851" s="832"/>
      <c r="K851" s="832"/>
      <c r="L851" s="849"/>
      <c r="M851" s="849"/>
      <c r="N851" s="832"/>
      <c r="O851" s="832"/>
      <c r="P851" s="849">
        <v>2</v>
      </c>
      <c r="Q851" s="849">
        <v>228</v>
      </c>
      <c r="R851" s="837"/>
      <c r="S851" s="850">
        <v>114</v>
      </c>
    </row>
    <row r="852" spans="1:19" ht="14.4" customHeight="1" x14ac:dyDescent="0.3">
      <c r="A852" s="831" t="s">
        <v>3031</v>
      </c>
      <c r="B852" s="832" t="s">
        <v>3032</v>
      </c>
      <c r="C852" s="832" t="s">
        <v>602</v>
      </c>
      <c r="D852" s="832" t="s">
        <v>1291</v>
      </c>
      <c r="E852" s="832" t="s">
        <v>3079</v>
      </c>
      <c r="F852" s="832" t="s">
        <v>3197</v>
      </c>
      <c r="G852" s="832" t="s">
        <v>3198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226</v>
      </c>
      <c r="R852" s="837"/>
      <c r="S852" s="850">
        <v>226</v>
      </c>
    </row>
    <row r="853" spans="1:19" ht="14.4" customHeight="1" x14ac:dyDescent="0.3">
      <c r="A853" s="831" t="s">
        <v>3031</v>
      </c>
      <c r="B853" s="832" t="s">
        <v>3032</v>
      </c>
      <c r="C853" s="832" t="s">
        <v>602</v>
      </c>
      <c r="D853" s="832" t="s">
        <v>1291</v>
      </c>
      <c r="E853" s="832" t="s">
        <v>3079</v>
      </c>
      <c r="F853" s="832" t="s">
        <v>3199</v>
      </c>
      <c r="G853" s="832" t="s">
        <v>3200</v>
      </c>
      <c r="H853" s="849"/>
      <c r="I853" s="849"/>
      <c r="J853" s="832"/>
      <c r="K853" s="832"/>
      <c r="L853" s="849"/>
      <c r="M853" s="849"/>
      <c r="N853" s="832"/>
      <c r="O853" s="832"/>
      <c r="P853" s="849">
        <v>4</v>
      </c>
      <c r="Q853" s="849">
        <v>244</v>
      </c>
      <c r="R853" s="837"/>
      <c r="S853" s="850">
        <v>61</v>
      </c>
    </row>
    <row r="854" spans="1:19" ht="14.4" customHeight="1" x14ac:dyDescent="0.3">
      <c r="A854" s="831" t="s">
        <v>3031</v>
      </c>
      <c r="B854" s="832" t="s">
        <v>3032</v>
      </c>
      <c r="C854" s="832" t="s">
        <v>602</v>
      </c>
      <c r="D854" s="832" t="s">
        <v>1291</v>
      </c>
      <c r="E854" s="832" t="s">
        <v>3079</v>
      </c>
      <c r="F854" s="832" t="s">
        <v>3201</v>
      </c>
      <c r="G854" s="832" t="s">
        <v>3202</v>
      </c>
      <c r="H854" s="849"/>
      <c r="I854" s="849"/>
      <c r="J854" s="832"/>
      <c r="K854" s="832"/>
      <c r="L854" s="849">
        <v>1</v>
      </c>
      <c r="M854" s="849">
        <v>57</v>
      </c>
      <c r="N854" s="832">
        <v>1</v>
      </c>
      <c r="O854" s="832">
        <v>57</v>
      </c>
      <c r="P854" s="849">
        <v>24</v>
      </c>
      <c r="Q854" s="849">
        <v>1368</v>
      </c>
      <c r="R854" s="837">
        <v>24</v>
      </c>
      <c r="S854" s="850">
        <v>57</v>
      </c>
    </row>
    <row r="855" spans="1:19" ht="14.4" customHeight="1" x14ac:dyDescent="0.3">
      <c r="A855" s="831" t="s">
        <v>3031</v>
      </c>
      <c r="B855" s="832" t="s">
        <v>3032</v>
      </c>
      <c r="C855" s="832" t="s">
        <v>602</v>
      </c>
      <c r="D855" s="832" t="s">
        <v>1291</v>
      </c>
      <c r="E855" s="832" t="s">
        <v>3079</v>
      </c>
      <c r="F855" s="832" t="s">
        <v>3203</v>
      </c>
      <c r="G855" s="832" t="s">
        <v>3204</v>
      </c>
      <c r="H855" s="849"/>
      <c r="I855" s="849"/>
      <c r="J855" s="832"/>
      <c r="K855" s="832"/>
      <c r="L855" s="849"/>
      <c r="M855" s="849"/>
      <c r="N855" s="832"/>
      <c r="O855" s="832"/>
      <c r="P855" s="849">
        <v>2</v>
      </c>
      <c r="Q855" s="849">
        <v>250</v>
      </c>
      <c r="R855" s="837"/>
      <c r="S855" s="850">
        <v>125</v>
      </c>
    </row>
    <row r="856" spans="1:19" ht="14.4" customHeight="1" x14ac:dyDescent="0.3">
      <c r="A856" s="831" t="s">
        <v>3031</v>
      </c>
      <c r="B856" s="832" t="s">
        <v>3032</v>
      </c>
      <c r="C856" s="832" t="s">
        <v>602</v>
      </c>
      <c r="D856" s="832" t="s">
        <v>1291</v>
      </c>
      <c r="E856" s="832" t="s">
        <v>3079</v>
      </c>
      <c r="F856" s="832" t="s">
        <v>3207</v>
      </c>
      <c r="G856" s="832" t="s">
        <v>3208</v>
      </c>
      <c r="H856" s="849"/>
      <c r="I856" s="849"/>
      <c r="J856" s="832"/>
      <c r="K856" s="832"/>
      <c r="L856" s="849">
        <v>15</v>
      </c>
      <c r="M856" s="849">
        <v>885</v>
      </c>
      <c r="N856" s="832">
        <v>1</v>
      </c>
      <c r="O856" s="832">
        <v>59</v>
      </c>
      <c r="P856" s="849">
        <v>90</v>
      </c>
      <c r="Q856" s="849">
        <v>5490</v>
      </c>
      <c r="R856" s="837">
        <v>6.2033898305084749</v>
      </c>
      <c r="S856" s="850">
        <v>61</v>
      </c>
    </row>
    <row r="857" spans="1:19" ht="14.4" customHeight="1" x14ac:dyDescent="0.3">
      <c r="A857" s="831" t="s">
        <v>3031</v>
      </c>
      <c r="B857" s="832" t="s">
        <v>3032</v>
      </c>
      <c r="C857" s="832" t="s">
        <v>602</v>
      </c>
      <c r="D857" s="832" t="s">
        <v>1291</v>
      </c>
      <c r="E857" s="832" t="s">
        <v>3079</v>
      </c>
      <c r="F857" s="832" t="s">
        <v>3211</v>
      </c>
      <c r="G857" s="832" t="s">
        <v>3212</v>
      </c>
      <c r="H857" s="849"/>
      <c r="I857" s="849"/>
      <c r="J857" s="832"/>
      <c r="K857" s="832"/>
      <c r="L857" s="849">
        <v>1</v>
      </c>
      <c r="M857" s="849">
        <v>375</v>
      </c>
      <c r="N857" s="832">
        <v>1</v>
      </c>
      <c r="O857" s="832">
        <v>375</v>
      </c>
      <c r="P857" s="849"/>
      <c r="Q857" s="849"/>
      <c r="R857" s="837"/>
      <c r="S857" s="850"/>
    </row>
    <row r="858" spans="1:19" ht="14.4" customHeight="1" x14ac:dyDescent="0.3">
      <c r="A858" s="831" t="s">
        <v>3031</v>
      </c>
      <c r="B858" s="832" t="s">
        <v>3032</v>
      </c>
      <c r="C858" s="832" t="s">
        <v>602</v>
      </c>
      <c r="D858" s="832" t="s">
        <v>1291</v>
      </c>
      <c r="E858" s="832" t="s">
        <v>3079</v>
      </c>
      <c r="F858" s="832" t="s">
        <v>3213</v>
      </c>
      <c r="G858" s="832" t="s">
        <v>3214</v>
      </c>
      <c r="H858" s="849"/>
      <c r="I858" s="849"/>
      <c r="J858" s="832"/>
      <c r="K858" s="832"/>
      <c r="L858" s="849">
        <v>7</v>
      </c>
      <c r="M858" s="849">
        <v>1092</v>
      </c>
      <c r="N858" s="832">
        <v>1</v>
      </c>
      <c r="O858" s="832">
        <v>156</v>
      </c>
      <c r="P858" s="849">
        <v>10</v>
      </c>
      <c r="Q858" s="849">
        <v>1550</v>
      </c>
      <c r="R858" s="837">
        <v>1.4194139194139195</v>
      </c>
      <c r="S858" s="850">
        <v>155</v>
      </c>
    </row>
    <row r="859" spans="1:19" ht="14.4" customHeight="1" x14ac:dyDescent="0.3">
      <c r="A859" s="831" t="s">
        <v>3031</v>
      </c>
      <c r="B859" s="832" t="s">
        <v>3032</v>
      </c>
      <c r="C859" s="832" t="s">
        <v>602</v>
      </c>
      <c r="D859" s="832" t="s">
        <v>1291</v>
      </c>
      <c r="E859" s="832" t="s">
        <v>3079</v>
      </c>
      <c r="F859" s="832" t="s">
        <v>3215</v>
      </c>
      <c r="G859" s="832" t="s">
        <v>3216</v>
      </c>
      <c r="H859" s="849"/>
      <c r="I859" s="849"/>
      <c r="J859" s="832"/>
      <c r="K859" s="832"/>
      <c r="L859" s="849">
        <v>6</v>
      </c>
      <c r="M859" s="849">
        <v>864</v>
      </c>
      <c r="N859" s="832">
        <v>1</v>
      </c>
      <c r="O859" s="832">
        <v>144</v>
      </c>
      <c r="P859" s="849">
        <v>38</v>
      </c>
      <c r="Q859" s="849">
        <v>5548</v>
      </c>
      <c r="R859" s="837">
        <v>6.4212962962962967</v>
      </c>
      <c r="S859" s="850">
        <v>146</v>
      </c>
    </row>
    <row r="860" spans="1:19" ht="14.4" customHeight="1" x14ac:dyDescent="0.3">
      <c r="A860" s="831" t="s">
        <v>3031</v>
      </c>
      <c r="B860" s="832" t="s">
        <v>3032</v>
      </c>
      <c r="C860" s="832" t="s">
        <v>602</v>
      </c>
      <c r="D860" s="832" t="s">
        <v>1291</v>
      </c>
      <c r="E860" s="832" t="s">
        <v>3079</v>
      </c>
      <c r="F860" s="832" t="s">
        <v>3217</v>
      </c>
      <c r="G860" s="832" t="s">
        <v>3218</v>
      </c>
      <c r="H860" s="849"/>
      <c r="I860" s="849"/>
      <c r="J860" s="832"/>
      <c r="K860" s="832"/>
      <c r="L860" s="849"/>
      <c r="M860" s="849"/>
      <c r="N860" s="832"/>
      <c r="O860" s="832"/>
      <c r="P860" s="849">
        <v>2</v>
      </c>
      <c r="Q860" s="849">
        <v>316</v>
      </c>
      <c r="R860" s="837"/>
      <c r="S860" s="850">
        <v>158</v>
      </c>
    </row>
    <row r="861" spans="1:19" ht="14.4" customHeight="1" x14ac:dyDescent="0.3">
      <c r="A861" s="831" t="s">
        <v>3031</v>
      </c>
      <c r="B861" s="832" t="s">
        <v>3032</v>
      </c>
      <c r="C861" s="832" t="s">
        <v>602</v>
      </c>
      <c r="D861" s="832" t="s">
        <v>1291</v>
      </c>
      <c r="E861" s="832" t="s">
        <v>3079</v>
      </c>
      <c r="F861" s="832" t="s">
        <v>3223</v>
      </c>
      <c r="G861" s="832" t="s">
        <v>3224</v>
      </c>
      <c r="H861" s="849"/>
      <c r="I861" s="849"/>
      <c r="J861" s="832"/>
      <c r="K861" s="832"/>
      <c r="L861" s="849">
        <v>1</v>
      </c>
      <c r="M861" s="849">
        <v>30</v>
      </c>
      <c r="N861" s="832">
        <v>1</v>
      </c>
      <c r="O861" s="832">
        <v>30</v>
      </c>
      <c r="P861" s="849">
        <v>9</v>
      </c>
      <c r="Q861" s="849">
        <v>279</v>
      </c>
      <c r="R861" s="837">
        <v>9.3000000000000007</v>
      </c>
      <c r="S861" s="850">
        <v>31</v>
      </c>
    </row>
    <row r="862" spans="1:19" ht="14.4" customHeight="1" x14ac:dyDescent="0.3">
      <c r="A862" s="831" t="s">
        <v>3031</v>
      </c>
      <c r="B862" s="832" t="s">
        <v>3032</v>
      </c>
      <c r="C862" s="832" t="s">
        <v>602</v>
      </c>
      <c r="D862" s="832" t="s">
        <v>1291</v>
      </c>
      <c r="E862" s="832" t="s">
        <v>3079</v>
      </c>
      <c r="F862" s="832" t="s">
        <v>3225</v>
      </c>
      <c r="G862" s="832" t="s">
        <v>3226</v>
      </c>
      <c r="H862" s="849"/>
      <c r="I862" s="849"/>
      <c r="J862" s="832"/>
      <c r="K862" s="832"/>
      <c r="L862" s="849">
        <v>3</v>
      </c>
      <c r="M862" s="849">
        <v>300</v>
      </c>
      <c r="N862" s="832">
        <v>1</v>
      </c>
      <c r="O862" s="832">
        <v>100</v>
      </c>
      <c r="P862" s="849">
        <v>74</v>
      </c>
      <c r="Q862" s="849">
        <v>7400</v>
      </c>
      <c r="R862" s="837">
        <v>24.666666666666668</v>
      </c>
      <c r="S862" s="850">
        <v>100</v>
      </c>
    </row>
    <row r="863" spans="1:19" ht="14.4" customHeight="1" x14ac:dyDescent="0.3">
      <c r="A863" s="831" t="s">
        <v>3031</v>
      </c>
      <c r="B863" s="832" t="s">
        <v>3032</v>
      </c>
      <c r="C863" s="832" t="s">
        <v>602</v>
      </c>
      <c r="D863" s="832" t="s">
        <v>1291</v>
      </c>
      <c r="E863" s="832" t="s">
        <v>3079</v>
      </c>
      <c r="F863" s="832" t="s">
        <v>3227</v>
      </c>
      <c r="G863" s="832" t="s">
        <v>3228</v>
      </c>
      <c r="H863" s="849"/>
      <c r="I863" s="849"/>
      <c r="J863" s="832"/>
      <c r="K863" s="832"/>
      <c r="L863" s="849">
        <v>2</v>
      </c>
      <c r="M863" s="849">
        <v>792</v>
      </c>
      <c r="N863" s="832">
        <v>1</v>
      </c>
      <c r="O863" s="832">
        <v>396</v>
      </c>
      <c r="P863" s="849">
        <v>43</v>
      </c>
      <c r="Q863" s="849">
        <v>17071</v>
      </c>
      <c r="R863" s="837">
        <v>21.554292929292931</v>
      </c>
      <c r="S863" s="850">
        <v>397</v>
      </c>
    </row>
    <row r="864" spans="1:19" ht="14.4" customHeight="1" x14ac:dyDescent="0.3">
      <c r="A864" s="831" t="s">
        <v>3031</v>
      </c>
      <c r="B864" s="832" t="s">
        <v>3032</v>
      </c>
      <c r="C864" s="832" t="s">
        <v>602</v>
      </c>
      <c r="D864" s="832" t="s">
        <v>1291</v>
      </c>
      <c r="E864" s="832" t="s">
        <v>3079</v>
      </c>
      <c r="F864" s="832" t="s">
        <v>3229</v>
      </c>
      <c r="G864" s="832" t="s">
        <v>3230</v>
      </c>
      <c r="H864" s="849"/>
      <c r="I864" s="849"/>
      <c r="J864" s="832"/>
      <c r="K864" s="832"/>
      <c r="L864" s="849">
        <v>2</v>
      </c>
      <c r="M864" s="849">
        <v>306</v>
      </c>
      <c r="N864" s="832">
        <v>1</v>
      </c>
      <c r="O864" s="832">
        <v>153</v>
      </c>
      <c r="P864" s="849">
        <v>2</v>
      </c>
      <c r="Q864" s="849">
        <v>308</v>
      </c>
      <c r="R864" s="837">
        <v>1.0065359477124183</v>
      </c>
      <c r="S864" s="850">
        <v>154</v>
      </c>
    </row>
    <row r="865" spans="1:19" ht="14.4" customHeight="1" x14ac:dyDescent="0.3">
      <c r="A865" s="831" t="s">
        <v>3031</v>
      </c>
      <c r="B865" s="832" t="s">
        <v>3032</v>
      </c>
      <c r="C865" s="832" t="s">
        <v>602</v>
      </c>
      <c r="D865" s="832" t="s">
        <v>1291</v>
      </c>
      <c r="E865" s="832" t="s">
        <v>3079</v>
      </c>
      <c r="F865" s="832" t="s">
        <v>3243</v>
      </c>
      <c r="G865" s="832" t="s">
        <v>3244</v>
      </c>
      <c r="H865" s="849"/>
      <c r="I865" s="849"/>
      <c r="J865" s="832"/>
      <c r="K865" s="832"/>
      <c r="L865" s="849"/>
      <c r="M865" s="849"/>
      <c r="N865" s="832"/>
      <c r="O865" s="832"/>
      <c r="P865" s="849">
        <v>1</v>
      </c>
      <c r="Q865" s="849">
        <v>314</v>
      </c>
      <c r="R865" s="837"/>
      <c r="S865" s="850">
        <v>314</v>
      </c>
    </row>
    <row r="866" spans="1:19" ht="14.4" customHeight="1" x14ac:dyDescent="0.3">
      <c r="A866" s="831" t="s">
        <v>3031</v>
      </c>
      <c r="B866" s="832" t="s">
        <v>3032</v>
      </c>
      <c r="C866" s="832" t="s">
        <v>602</v>
      </c>
      <c r="D866" s="832" t="s">
        <v>1277</v>
      </c>
      <c r="E866" s="832" t="s">
        <v>3074</v>
      </c>
      <c r="F866" s="832" t="s">
        <v>3077</v>
      </c>
      <c r="G866" s="832" t="s">
        <v>3078</v>
      </c>
      <c r="H866" s="849"/>
      <c r="I866" s="849"/>
      <c r="J866" s="832"/>
      <c r="K866" s="832"/>
      <c r="L866" s="849"/>
      <c r="M866" s="849"/>
      <c r="N866" s="832"/>
      <c r="O866" s="832"/>
      <c r="P866" s="849">
        <v>1</v>
      </c>
      <c r="Q866" s="849">
        <v>5757.2</v>
      </c>
      <c r="R866" s="837"/>
      <c r="S866" s="850">
        <v>5757.2</v>
      </c>
    </row>
    <row r="867" spans="1:19" ht="14.4" customHeight="1" x14ac:dyDescent="0.3">
      <c r="A867" s="831" t="s">
        <v>3031</v>
      </c>
      <c r="B867" s="832" t="s">
        <v>3032</v>
      </c>
      <c r="C867" s="832" t="s">
        <v>602</v>
      </c>
      <c r="D867" s="832" t="s">
        <v>1277</v>
      </c>
      <c r="E867" s="832" t="s">
        <v>3079</v>
      </c>
      <c r="F867" s="832" t="s">
        <v>3090</v>
      </c>
      <c r="G867" s="832" t="s">
        <v>3091</v>
      </c>
      <c r="H867" s="849"/>
      <c r="I867" s="849"/>
      <c r="J867" s="832"/>
      <c r="K867" s="832"/>
      <c r="L867" s="849"/>
      <c r="M867" s="849"/>
      <c r="N867" s="832"/>
      <c r="O867" s="832"/>
      <c r="P867" s="849">
        <v>7</v>
      </c>
      <c r="Q867" s="849">
        <v>266</v>
      </c>
      <c r="R867" s="837"/>
      <c r="S867" s="850">
        <v>38</v>
      </c>
    </row>
    <row r="868" spans="1:19" ht="14.4" customHeight="1" x14ac:dyDescent="0.3">
      <c r="A868" s="831" t="s">
        <v>3031</v>
      </c>
      <c r="B868" s="832" t="s">
        <v>3032</v>
      </c>
      <c r="C868" s="832" t="s">
        <v>602</v>
      </c>
      <c r="D868" s="832" t="s">
        <v>1277</v>
      </c>
      <c r="E868" s="832" t="s">
        <v>3079</v>
      </c>
      <c r="F868" s="832" t="s">
        <v>3103</v>
      </c>
      <c r="G868" s="832" t="s">
        <v>3104</v>
      </c>
      <c r="H868" s="849"/>
      <c r="I868" s="849"/>
      <c r="J868" s="832"/>
      <c r="K868" s="832"/>
      <c r="L868" s="849"/>
      <c r="M868" s="849"/>
      <c r="N868" s="832"/>
      <c r="O868" s="832"/>
      <c r="P868" s="849">
        <v>255</v>
      </c>
      <c r="Q868" s="849">
        <v>64770</v>
      </c>
      <c r="R868" s="837"/>
      <c r="S868" s="850">
        <v>254</v>
      </c>
    </row>
    <row r="869" spans="1:19" ht="14.4" customHeight="1" x14ac:dyDescent="0.3">
      <c r="A869" s="831" t="s">
        <v>3031</v>
      </c>
      <c r="B869" s="832" t="s">
        <v>3032</v>
      </c>
      <c r="C869" s="832" t="s">
        <v>602</v>
      </c>
      <c r="D869" s="832" t="s">
        <v>1277</v>
      </c>
      <c r="E869" s="832" t="s">
        <v>3079</v>
      </c>
      <c r="F869" s="832" t="s">
        <v>3105</v>
      </c>
      <c r="G869" s="832" t="s">
        <v>3106</v>
      </c>
      <c r="H869" s="849"/>
      <c r="I869" s="849"/>
      <c r="J869" s="832"/>
      <c r="K869" s="832"/>
      <c r="L869" s="849"/>
      <c r="M869" s="849"/>
      <c r="N869" s="832"/>
      <c r="O869" s="832"/>
      <c r="P869" s="849">
        <v>48</v>
      </c>
      <c r="Q869" s="849">
        <v>6048</v>
      </c>
      <c r="R869" s="837"/>
      <c r="S869" s="850">
        <v>126</v>
      </c>
    </row>
    <row r="870" spans="1:19" ht="14.4" customHeight="1" x14ac:dyDescent="0.3">
      <c r="A870" s="831" t="s">
        <v>3031</v>
      </c>
      <c r="B870" s="832" t="s">
        <v>3032</v>
      </c>
      <c r="C870" s="832" t="s">
        <v>602</v>
      </c>
      <c r="D870" s="832" t="s">
        <v>1277</v>
      </c>
      <c r="E870" s="832" t="s">
        <v>3079</v>
      </c>
      <c r="F870" s="832" t="s">
        <v>3107</v>
      </c>
      <c r="G870" s="832" t="s">
        <v>3108</v>
      </c>
      <c r="H870" s="849"/>
      <c r="I870" s="849"/>
      <c r="J870" s="832"/>
      <c r="K870" s="832"/>
      <c r="L870" s="849"/>
      <c r="M870" s="849"/>
      <c r="N870" s="832"/>
      <c r="O870" s="832"/>
      <c r="P870" s="849">
        <v>1</v>
      </c>
      <c r="Q870" s="849">
        <v>93</v>
      </c>
      <c r="R870" s="837"/>
      <c r="S870" s="850">
        <v>93</v>
      </c>
    </row>
    <row r="871" spans="1:19" ht="14.4" customHeight="1" x14ac:dyDescent="0.3">
      <c r="A871" s="831" t="s">
        <v>3031</v>
      </c>
      <c r="B871" s="832" t="s">
        <v>3032</v>
      </c>
      <c r="C871" s="832" t="s">
        <v>602</v>
      </c>
      <c r="D871" s="832" t="s">
        <v>1277</v>
      </c>
      <c r="E871" s="832" t="s">
        <v>3079</v>
      </c>
      <c r="F871" s="832" t="s">
        <v>3115</v>
      </c>
      <c r="G871" s="832" t="s">
        <v>3116</v>
      </c>
      <c r="H871" s="849"/>
      <c r="I871" s="849"/>
      <c r="J871" s="832"/>
      <c r="K871" s="832"/>
      <c r="L871" s="849"/>
      <c r="M871" s="849"/>
      <c r="N871" s="832"/>
      <c r="O871" s="832"/>
      <c r="P871" s="849">
        <v>1</v>
      </c>
      <c r="Q871" s="849">
        <v>60</v>
      </c>
      <c r="R871" s="837"/>
      <c r="S871" s="850">
        <v>60</v>
      </c>
    </row>
    <row r="872" spans="1:19" ht="14.4" customHeight="1" x14ac:dyDescent="0.3">
      <c r="A872" s="831" t="s">
        <v>3031</v>
      </c>
      <c r="B872" s="832" t="s">
        <v>3032</v>
      </c>
      <c r="C872" s="832" t="s">
        <v>602</v>
      </c>
      <c r="D872" s="832" t="s">
        <v>1277</v>
      </c>
      <c r="E872" s="832" t="s">
        <v>3079</v>
      </c>
      <c r="F872" s="832" t="s">
        <v>3123</v>
      </c>
      <c r="G872" s="832" t="s">
        <v>3124</v>
      </c>
      <c r="H872" s="849"/>
      <c r="I872" s="849"/>
      <c r="J872" s="832"/>
      <c r="K872" s="832"/>
      <c r="L872" s="849"/>
      <c r="M872" s="849"/>
      <c r="N872" s="832"/>
      <c r="O872" s="832"/>
      <c r="P872" s="849">
        <v>9</v>
      </c>
      <c r="Q872" s="849">
        <v>3483</v>
      </c>
      <c r="R872" s="837"/>
      <c r="S872" s="850">
        <v>387</v>
      </c>
    </row>
    <row r="873" spans="1:19" ht="14.4" customHeight="1" x14ac:dyDescent="0.3">
      <c r="A873" s="831" t="s">
        <v>3031</v>
      </c>
      <c r="B873" s="832" t="s">
        <v>3032</v>
      </c>
      <c r="C873" s="832" t="s">
        <v>602</v>
      </c>
      <c r="D873" s="832" t="s">
        <v>1277</v>
      </c>
      <c r="E873" s="832" t="s">
        <v>3079</v>
      </c>
      <c r="F873" s="832" t="s">
        <v>3127</v>
      </c>
      <c r="G873" s="832" t="s">
        <v>3128</v>
      </c>
      <c r="H873" s="849"/>
      <c r="I873" s="849"/>
      <c r="J873" s="832"/>
      <c r="K873" s="832"/>
      <c r="L873" s="849"/>
      <c r="M873" s="849"/>
      <c r="N873" s="832"/>
      <c r="O873" s="832"/>
      <c r="P873" s="849">
        <v>1</v>
      </c>
      <c r="Q873" s="849">
        <v>64</v>
      </c>
      <c r="R873" s="837"/>
      <c r="S873" s="850">
        <v>64</v>
      </c>
    </row>
    <row r="874" spans="1:19" ht="14.4" customHeight="1" x14ac:dyDescent="0.3">
      <c r="A874" s="831" t="s">
        <v>3031</v>
      </c>
      <c r="B874" s="832" t="s">
        <v>3032</v>
      </c>
      <c r="C874" s="832" t="s">
        <v>602</v>
      </c>
      <c r="D874" s="832" t="s">
        <v>1277</v>
      </c>
      <c r="E874" s="832" t="s">
        <v>3079</v>
      </c>
      <c r="F874" s="832" t="s">
        <v>3135</v>
      </c>
      <c r="G874" s="832" t="s">
        <v>3136</v>
      </c>
      <c r="H874" s="849"/>
      <c r="I874" s="849"/>
      <c r="J874" s="832"/>
      <c r="K874" s="832"/>
      <c r="L874" s="849"/>
      <c r="M874" s="849"/>
      <c r="N874" s="832"/>
      <c r="O874" s="832"/>
      <c r="P874" s="849">
        <v>1</v>
      </c>
      <c r="Q874" s="849">
        <v>139</v>
      </c>
      <c r="R874" s="837"/>
      <c r="S874" s="850">
        <v>139</v>
      </c>
    </row>
    <row r="875" spans="1:19" ht="14.4" customHeight="1" x14ac:dyDescent="0.3">
      <c r="A875" s="831" t="s">
        <v>3031</v>
      </c>
      <c r="B875" s="832" t="s">
        <v>3032</v>
      </c>
      <c r="C875" s="832" t="s">
        <v>602</v>
      </c>
      <c r="D875" s="832" t="s">
        <v>1277</v>
      </c>
      <c r="E875" s="832" t="s">
        <v>3079</v>
      </c>
      <c r="F875" s="832" t="s">
        <v>3169</v>
      </c>
      <c r="G875" s="832" t="s">
        <v>3170</v>
      </c>
      <c r="H875" s="849"/>
      <c r="I875" s="849"/>
      <c r="J875" s="832"/>
      <c r="K875" s="832"/>
      <c r="L875" s="849"/>
      <c r="M875" s="849"/>
      <c r="N875" s="832"/>
      <c r="O875" s="832"/>
      <c r="P875" s="849">
        <v>262</v>
      </c>
      <c r="Q875" s="849">
        <v>8733.2499999999982</v>
      </c>
      <c r="R875" s="837"/>
      <c r="S875" s="850">
        <v>33.333015267175568</v>
      </c>
    </row>
    <row r="876" spans="1:19" ht="14.4" customHeight="1" x14ac:dyDescent="0.3">
      <c r="A876" s="831" t="s">
        <v>3031</v>
      </c>
      <c r="B876" s="832" t="s">
        <v>3032</v>
      </c>
      <c r="C876" s="832" t="s">
        <v>602</v>
      </c>
      <c r="D876" s="832" t="s">
        <v>1277</v>
      </c>
      <c r="E876" s="832" t="s">
        <v>3079</v>
      </c>
      <c r="F876" s="832" t="s">
        <v>3171</v>
      </c>
      <c r="G876" s="832" t="s">
        <v>3172</v>
      </c>
      <c r="H876" s="849"/>
      <c r="I876" s="849"/>
      <c r="J876" s="832"/>
      <c r="K876" s="832"/>
      <c r="L876" s="849"/>
      <c r="M876" s="849"/>
      <c r="N876" s="832"/>
      <c r="O876" s="832"/>
      <c r="P876" s="849">
        <v>6</v>
      </c>
      <c r="Q876" s="849">
        <v>696</v>
      </c>
      <c r="R876" s="837"/>
      <c r="S876" s="850">
        <v>116</v>
      </c>
    </row>
    <row r="877" spans="1:19" ht="14.4" customHeight="1" x14ac:dyDescent="0.3">
      <c r="A877" s="831" t="s">
        <v>3031</v>
      </c>
      <c r="B877" s="832" t="s">
        <v>3032</v>
      </c>
      <c r="C877" s="832" t="s">
        <v>602</v>
      </c>
      <c r="D877" s="832" t="s">
        <v>1277</v>
      </c>
      <c r="E877" s="832" t="s">
        <v>3079</v>
      </c>
      <c r="F877" s="832" t="s">
        <v>3189</v>
      </c>
      <c r="G877" s="832" t="s">
        <v>3190</v>
      </c>
      <c r="H877" s="849"/>
      <c r="I877" s="849"/>
      <c r="J877" s="832"/>
      <c r="K877" s="832"/>
      <c r="L877" s="849"/>
      <c r="M877" s="849"/>
      <c r="N877" s="832"/>
      <c r="O877" s="832"/>
      <c r="P877" s="849">
        <v>10</v>
      </c>
      <c r="Q877" s="849">
        <v>2000</v>
      </c>
      <c r="R877" s="837"/>
      <c r="S877" s="850">
        <v>200</v>
      </c>
    </row>
    <row r="878" spans="1:19" ht="14.4" customHeight="1" x14ac:dyDescent="0.3">
      <c r="A878" s="831" t="s">
        <v>3031</v>
      </c>
      <c r="B878" s="832" t="s">
        <v>3032</v>
      </c>
      <c r="C878" s="832" t="s">
        <v>602</v>
      </c>
      <c r="D878" s="832" t="s">
        <v>1277</v>
      </c>
      <c r="E878" s="832" t="s">
        <v>3079</v>
      </c>
      <c r="F878" s="832" t="s">
        <v>3191</v>
      </c>
      <c r="G878" s="832" t="s">
        <v>3192</v>
      </c>
      <c r="H878" s="849"/>
      <c r="I878" s="849"/>
      <c r="J878" s="832"/>
      <c r="K878" s="832"/>
      <c r="L878" s="849"/>
      <c r="M878" s="849"/>
      <c r="N878" s="832"/>
      <c r="O878" s="832"/>
      <c r="P878" s="849">
        <v>2</v>
      </c>
      <c r="Q878" s="849">
        <v>228</v>
      </c>
      <c r="R878" s="837"/>
      <c r="S878" s="850">
        <v>114</v>
      </c>
    </row>
    <row r="879" spans="1:19" ht="14.4" customHeight="1" x14ac:dyDescent="0.3">
      <c r="A879" s="831" t="s">
        <v>3031</v>
      </c>
      <c r="B879" s="832" t="s">
        <v>3032</v>
      </c>
      <c r="C879" s="832" t="s">
        <v>602</v>
      </c>
      <c r="D879" s="832" t="s">
        <v>1277</v>
      </c>
      <c r="E879" s="832" t="s">
        <v>3079</v>
      </c>
      <c r="F879" s="832" t="s">
        <v>3207</v>
      </c>
      <c r="G879" s="832" t="s">
        <v>3208</v>
      </c>
      <c r="H879" s="849"/>
      <c r="I879" s="849"/>
      <c r="J879" s="832"/>
      <c r="K879" s="832"/>
      <c r="L879" s="849"/>
      <c r="M879" s="849"/>
      <c r="N879" s="832"/>
      <c r="O879" s="832"/>
      <c r="P879" s="849">
        <v>1</v>
      </c>
      <c r="Q879" s="849">
        <v>61</v>
      </c>
      <c r="R879" s="837"/>
      <c r="S879" s="850">
        <v>61</v>
      </c>
    </row>
    <row r="880" spans="1:19" ht="14.4" customHeight="1" x14ac:dyDescent="0.3">
      <c r="A880" s="831" t="s">
        <v>3031</v>
      </c>
      <c r="B880" s="832" t="s">
        <v>3032</v>
      </c>
      <c r="C880" s="832" t="s">
        <v>602</v>
      </c>
      <c r="D880" s="832" t="s">
        <v>1277</v>
      </c>
      <c r="E880" s="832" t="s">
        <v>3079</v>
      </c>
      <c r="F880" s="832" t="s">
        <v>3211</v>
      </c>
      <c r="G880" s="832" t="s">
        <v>3212</v>
      </c>
      <c r="H880" s="849"/>
      <c r="I880" s="849"/>
      <c r="J880" s="832"/>
      <c r="K880" s="832"/>
      <c r="L880" s="849"/>
      <c r="M880" s="849"/>
      <c r="N880" s="832"/>
      <c r="O880" s="832"/>
      <c r="P880" s="849">
        <v>1</v>
      </c>
      <c r="Q880" s="849">
        <v>376</v>
      </c>
      <c r="R880" s="837"/>
      <c r="S880" s="850">
        <v>376</v>
      </c>
    </row>
    <row r="881" spans="1:19" ht="14.4" customHeight="1" x14ac:dyDescent="0.3">
      <c r="A881" s="831" t="s">
        <v>3031</v>
      </c>
      <c r="B881" s="832" t="s">
        <v>3032</v>
      </c>
      <c r="C881" s="832" t="s">
        <v>602</v>
      </c>
      <c r="D881" s="832" t="s">
        <v>1277</v>
      </c>
      <c r="E881" s="832" t="s">
        <v>3079</v>
      </c>
      <c r="F881" s="832" t="s">
        <v>3215</v>
      </c>
      <c r="G881" s="832" t="s">
        <v>3216</v>
      </c>
      <c r="H881" s="849"/>
      <c r="I881" s="849"/>
      <c r="J881" s="832"/>
      <c r="K881" s="832"/>
      <c r="L881" s="849"/>
      <c r="M881" s="849"/>
      <c r="N881" s="832"/>
      <c r="O881" s="832"/>
      <c r="P881" s="849">
        <v>1</v>
      </c>
      <c r="Q881" s="849">
        <v>146</v>
      </c>
      <c r="R881" s="837"/>
      <c r="S881" s="850">
        <v>146</v>
      </c>
    </row>
    <row r="882" spans="1:19" ht="14.4" customHeight="1" x14ac:dyDescent="0.3">
      <c r="A882" s="831" t="s">
        <v>3031</v>
      </c>
      <c r="B882" s="832" t="s">
        <v>3032</v>
      </c>
      <c r="C882" s="832" t="s">
        <v>602</v>
      </c>
      <c r="D882" s="832" t="s">
        <v>1277</v>
      </c>
      <c r="E882" s="832" t="s">
        <v>3079</v>
      </c>
      <c r="F882" s="832" t="s">
        <v>3227</v>
      </c>
      <c r="G882" s="832" t="s">
        <v>3228</v>
      </c>
      <c r="H882" s="849"/>
      <c r="I882" s="849"/>
      <c r="J882" s="832"/>
      <c r="K882" s="832"/>
      <c r="L882" s="849"/>
      <c r="M882" s="849"/>
      <c r="N882" s="832"/>
      <c r="O882" s="832"/>
      <c r="P882" s="849">
        <v>8</v>
      </c>
      <c r="Q882" s="849">
        <v>3176</v>
      </c>
      <c r="R882" s="837"/>
      <c r="S882" s="850">
        <v>397</v>
      </c>
    </row>
    <row r="883" spans="1:19" ht="14.4" customHeight="1" x14ac:dyDescent="0.3">
      <c r="A883" s="831" t="s">
        <v>3031</v>
      </c>
      <c r="B883" s="832" t="s">
        <v>3032</v>
      </c>
      <c r="C883" s="832" t="s">
        <v>602</v>
      </c>
      <c r="D883" s="832" t="s">
        <v>1277</v>
      </c>
      <c r="E883" s="832" t="s">
        <v>3079</v>
      </c>
      <c r="F883" s="832" t="s">
        <v>3245</v>
      </c>
      <c r="G883" s="832" t="s">
        <v>3246</v>
      </c>
      <c r="H883" s="849"/>
      <c r="I883" s="849"/>
      <c r="J883" s="832"/>
      <c r="K883" s="832"/>
      <c r="L883" s="849"/>
      <c r="M883" s="849"/>
      <c r="N883" s="832"/>
      <c r="O883" s="832"/>
      <c r="P883" s="849">
        <v>5</v>
      </c>
      <c r="Q883" s="849">
        <v>810</v>
      </c>
      <c r="R883" s="837"/>
      <c r="S883" s="850">
        <v>162</v>
      </c>
    </row>
    <row r="884" spans="1:19" ht="14.4" customHeight="1" x14ac:dyDescent="0.3">
      <c r="A884" s="831" t="s">
        <v>3031</v>
      </c>
      <c r="B884" s="832" t="s">
        <v>3032</v>
      </c>
      <c r="C884" s="832" t="s">
        <v>602</v>
      </c>
      <c r="D884" s="832" t="s">
        <v>1277</v>
      </c>
      <c r="E884" s="832" t="s">
        <v>3079</v>
      </c>
      <c r="F884" s="832" t="s">
        <v>3249</v>
      </c>
      <c r="G884" s="832" t="s">
        <v>3250</v>
      </c>
      <c r="H884" s="849"/>
      <c r="I884" s="849"/>
      <c r="J884" s="832"/>
      <c r="K884" s="832"/>
      <c r="L884" s="849"/>
      <c r="M884" s="849"/>
      <c r="N884" s="832"/>
      <c r="O884" s="832"/>
      <c r="P884" s="849">
        <v>1</v>
      </c>
      <c r="Q884" s="849">
        <v>355</v>
      </c>
      <c r="R884" s="837"/>
      <c r="S884" s="850">
        <v>355</v>
      </c>
    </row>
    <row r="885" spans="1:19" ht="14.4" customHeight="1" x14ac:dyDescent="0.3">
      <c r="A885" s="831" t="s">
        <v>3031</v>
      </c>
      <c r="B885" s="832" t="s">
        <v>3032</v>
      </c>
      <c r="C885" s="832" t="s">
        <v>602</v>
      </c>
      <c r="D885" s="832" t="s">
        <v>1277</v>
      </c>
      <c r="E885" s="832" t="s">
        <v>3079</v>
      </c>
      <c r="F885" s="832" t="s">
        <v>3257</v>
      </c>
      <c r="G885" s="832" t="s">
        <v>3258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1887</v>
      </c>
      <c r="R885" s="837"/>
      <c r="S885" s="850">
        <v>1887</v>
      </c>
    </row>
    <row r="886" spans="1:19" ht="14.4" customHeight="1" x14ac:dyDescent="0.3">
      <c r="A886" s="831" t="s">
        <v>3031</v>
      </c>
      <c r="B886" s="832" t="s">
        <v>3032</v>
      </c>
      <c r="C886" s="832" t="s">
        <v>602</v>
      </c>
      <c r="D886" s="832" t="s">
        <v>1277</v>
      </c>
      <c r="E886" s="832" t="s">
        <v>3079</v>
      </c>
      <c r="F886" s="832" t="s">
        <v>3259</v>
      </c>
      <c r="G886" s="832" t="s">
        <v>3260</v>
      </c>
      <c r="H886" s="849"/>
      <c r="I886" s="849"/>
      <c r="J886" s="832"/>
      <c r="K886" s="832"/>
      <c r="L886" s="849"/>
      <c r="M886" s="849"/>
      <c r="N886" s="832"/>
      <c r="O886" s="832"/>
      <c r="P886" s="849">
        <v>11</v>
      </c>
      <c r="Q886" s="849">
        <v>6468</v>
      </c>
      <c r="R886" s="837"/>
      <c r="S886" s="850">
        <v>588</v>
      </c>
    </row>
    <row r="887" spans="1:19" ht="14.4" customHeight="1" x14ac:dyDescent="0.3">
      <c r="A887" s="831" t="s">
        <v>3031</v>
      </c>
      <c r="B887" s="832" t="s">
        <v>3261</v>
      </c>
      <c r="C887" s="832" t="s">
        <v>602</v>
      </c>
      <c r="D887" s="832" t="s">
        <v>3023</v>
      </c>
      <c r="E887" s="832" t="s">
        <v>3079</v>
      </c>
      <c r="F887" s="832" t="s">
        <v>3094</v>
      </c>
      <c r="G887" s="832" t="s">
        <v>3095</v>
      </c>
      <c r="H887" s="849">
        <v>1</v>
      </c>
      <c r="I887" s="849">
        <v>5</v>
      </c>
      <c r="J887" s="832"/>
      <c r="K887" s="832">
        <v>5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3031</v>
      </c>
      <c r="B888" s="832" t="s">
        <v>3261</v>
      </c>
      <c r="C888" s="832" t="s">
        <v>602</v>
      </c>
      <c r="D888" s="832" t="s">
        <v>3023</v>
      </c>
      <c r="E888" s="832" t="s">
        <v>3079</v>
      </c>
      <c r="F888" s="832" t="s">
        <v>3103</v>
      </c>
      <c r="G888" s="832" t="s">
        <v>3104</v>
      </c>
      <c r="H888" s="849"/>
      <c r="I888" s="849"/>
      <c r="J888" s="832"/>
      <c r="K888" s="832"/>
      <c r="L888" s="849"/>
      <c r="M888" s="849"/>
      <c r="N888" s="832"/>
      <c r="O888" s="832"/>
      <c r="P888" s="849">
        <v>2</v>
      </c>
      <c r="Q888" s="849">
        <v>508</v>
      </c>
      <c r="R888" s="837"/>
      <c r="S888" s="850">
        <v>254</v>
      </c>
    </row>
    <row r="889" spans="1:19" ht="14.4" customHeight="1" x14ac:dyDescent="0.3">
      <c r="A889" s="831" t="s">
        <v>3031</v>
      </c>
      <c r="B889" s="832" t="s">
        <v>3261</v>
      </c>
      <c r="C889" s="832" t="s">
        <v>602</v>
      </c>
      <c r="D889" s="832" t="s">
        <v>3023</v>
      </c>
      <c r="E889" s="832" t="s">
        <v>3079</v>
      </c>
      <c r="F889" s="832" t="s">
        <v>3171</v>
      </c>
      <c r="G889" s="832" t="s">
        <v>3172</v>
      </c>
      <c r="H889" s="849">
        <v>1</v>
      </c>
      <c r="I889" s="849">
        <v>116</v>
      </c>
      <c r="J889" s="832">
        <v>7.1428571428571425E-2</v>
      </c>
      <c r="K889" s="832">
        <v>116</v>
      </c>
      <c r="L889" s="849">
        <v>14</v>
      </c>
      <c r="M889" s="849">
        <v>1624</v>
      </c>
      <c r="N889" s="832">
        <v>1</v>
      </c>
      <c r="O889" s="832">
        <v>116</v>
      </c>
      <c r="P889" s="849">
        <v>7</v>
      </c>
      <c r="Q889" s="849">
        <v>812</v>
      </c>
      <c r="R889" s="837">
        <v>0.5</v>
      </c>
      <c r="S889" s="850">
        <v>116</v>
      </c>
    </row>
    <row r="890" spans="1:19" ht="14.4" customHeight="1" x14ac:dyDescent="0.3">
      <c r="A890" s="831" t="s">
        <v>3031</v>
      </c>
      <c r="B890" s="832" t="s">
        <v>3261</v>
      </c>
      <c r="C890" s="832" t="s">
        <v>602</v>
      </c>
      <c r="D890" s="832" t="s">
        <v>1275</v>
      </c>
      <c r="E890" s="832" t="s">
        <v>3033</v>
      </c>
      <c r="F890" s="832" t="s">
        <v>3045</v>
      </c>
      <c r="G890" s="832" t="s">
        <v>862</v>
      </c>
      <c r="H890" s="849"/>
      <c r="I890" s="849"/>
      <c r="J890" s="832"/>
      <c r="K890" s="832"/>
      <c r="L890" s="849"/>
      <c r="M890" s="849"/>
      <c r="N890" s="832"/>
      <c r="O890" s="832"/>
      <c r="P890" s="849">
        <v>1</v>
      </c>
      <c r="Q890" s="849">
        <v>13.37</v>
      </c>
      <c r="R890" s="837"/>
      <c r="S890" s="850">
        <v>13.37</v>
      </c>
    </row>
    <row r="891" spans="1:19" ht="14.4" customHeight="1" x14ac:dyDescent="0.3">
      <c r="A891" s="831" t="s">
        <v>3031</v>
      </c>
      <c r="B891" s="832" t="s">
        <v>3261</v>
      </c>
      <c r="C891" s="832" t="s">
        <v>602</v>
      </c>
      <c r="D891" s="832" t="s">
        <v>1275</v>
      </c>
      <c r="E891" s="832" t="s">
        <v>3079</v>
      </c>
      <c r="F891" s="832" t="s">
        <v>3090</v>
      </c>
      <c r="G891" s="832" t="s">
        <v>3091</v>
      </c>
      <c r="H891" s="849"/>
      <c r="I891" s="849"/>
      <c r="J891" s="832"/>
      <c r="K891" s="832"/>
      <c r="L891" s="849"/>
      <c r="M891" s="849"/>
      <c r="N891" s="832"/>
      <c r="O891" s="832"/>
      <c r="P891" s="849">
        <v>14</v>
      </c>
      <c r="Q891" s="849">
        <v>532</v>
      </c>
      <c r="R891" s="837"/>
      <c r="S891" s="850">
        <v>38</v>
      </c>
    </row>
    <row r="892" spans="1:19" ht="14.4" customHeight="1" x14ac:dyDescent="0.3">
      <c r="A892" s="831" t="s">
        <v>3031</v>
      </c>
      <c r="B892" s="832" t="s">
        <v>3261</v>
      </c>
      <c r="C892" s="832" t="s">
        <v>602</v>
      </c>
      <c r="D892" s="832" t="s">
        <v>1275</v>
      </c>
      <c r="E892" s="832" t="s">
        <v>3079</v>
      </c>
      <c r="F892" s="832" t="s">
        <v>3101</v>
      </c>
      <c r="G892" s="832" t="s">
        <v>3102</v>
      </c>
      <c r="H892" s="849"/>
      <c r="I892" s="849"/>
      <c r="J892" s="832"/>
      <c r="K892" s="832"/>
      <c r="L892" s="849"/>
      <c r="M892" s="849"/>
      <c r="N892" s="832"/>
      <c r="O892" s="832"/>
      <c r="P892" s="849">
        <v>1</v>
      </c>
      <c r="Q892" s="849">
        <v>376</v>
      </c>
      <c r="R892" s="837"/>
      <c r="S892" s="850">
        <v>376</v>
      </c>
    </row>
    <row r="893" spans="1:19" ht="14.4" customHeight="1" x14ac:dyDescent="0.3">
      <c r="A893" s="831" t="s">
        <v>3031</v>
      </c>
      <c r="B893" s="832" t="s">
        <v>3261</v>
      </c>
      <c r="C893" s="832" t="s">
        <v>602</v>
      </c>
      <c r="D893" s="832" t="s">
        <v>1275</v>
      </c>
      <c r="E893" s="832" t="s">
        <v>3079</v>
      </c>
      <c r="F893" s="832" t="s">
        <v>3103</v>
      </c>
      <c r="G893" s="832" t="s">
        <v>3104</v>
      </c>
      <c r="H893" s="849">
        <v>39</v>
      </c>
      <c r="I893" s="849">
        <v>9789</v>
      </c>
      <c r="J893" s="832">
        <v>0.97113095238095237</v>
      </c>
      <c r="K893" s="832">
        <v>251</v>
      </c>
      <c r="L893" s="849">
        <v>40</v>
      </c>
      <c r="M893" s="849">
        <v>10080</v>
      </c>
      <c r="N893" s="832">
        <v>1</v>
      </c>
      <c r="O893" s="832">
        <v>252</v>
      </c>
      <c r="P893" s="849">
        <v>91</v>
      </c>
      <c r="Q893" s="849">
        <v>23114</v>
      </c>
      <c r="R893" s="837">
        <v>2.2930555555555556</v>
      </c>
      <c r="S893" s="850">
        <v>254</v>
      </c>
    </row>
    <row r="894" spans="1:19" ht="14.4" customHeight="1" x14ac:dyDescent="0.3">
      <c r="A894" s="831" t="s">
        <v>3031</v>
      </c>
      <c r="B894" s="832" t="s">
        <v>3261</v>
      </c>
      <c r="C894" s="832" t="s">
        <v>602</v>
      </c>
      <c r="D894" s="832" t="s">
        <v>1275</v>
      </c>
      <c r="E894" s="832" t="s">
        <v>3079</v>
      </c>
      <c r="F894" s="832" t="s">
        <v>3105</v>
      </c>
      <c r="G894" s="832" t="s">
        <v>3106</v>
      </c>
      <c r="H894" s="849"/>
      <c r="I894" s="849"/>
      <c r="J894" s="832"/>
      <c r="K894" s="832"/>
      <c r="L894" s="849"/>
      <c r="M894" s="849"/>
      <c r="N894" s="832"/>
      <c r="O894" s="832"/>
      <c r="P894" s="849">
        <v>27</v>
      </c>
      <c r="Q894" s="849">
        <v>3402</v>
      </c>
      <c r="R894" s="837"/>
      <c r="S894" s="850">
        <v>126</v>
      </c>
    </row>
    <row r="895" spans="1:19" ht="14.4" customHeight="1" x14ac:dyDescent="0.3">
      <c r="A895" s="831" t="s">
        <v>3031</v>
      </c>
      <c r="B895" s="832" t="s">
        <v>3261</v>
      </c>
      <c r="C895" s="832" t="s">
        <v>602</v>
      </c>
      <c r="D895" s="832" t="s">
        <v>1275</v>
      </c>
      <c r="E895" s="832" t="s">
        <v>3079</v>
      </c>
      <c r="F895" s="832" t="s">
        <v>3107</v>
      </c>
      <c r="G895" s="832" t="s">
        <v>3108</v>
      </c>
      <c r="H895" s="849">
        <v>32</v>
      </c>
      <c r="I895" s="849">
        <v>2912</v>
      </c>
      <c r="J895" s="832">
        <v>1.4387351778656126</v>
      </c>
      <c r="K895" s="832">
        <v>91</v>
      </c>
      <c r="L895" s="849">
        <v>22</v>
      </c>
      <c r="M895" s="849">
        <v>2024</v>
      </c>
      <c r="N895" s="832">
        <v>1</v>
      </c>
      <c r="O895" s="832">
        <v>92</v>
      </c>
      <c r="P895" s="849">
        <v>63</v>
      </c>
      <c r="Q895" s="849">
        <v>5859</v>
      </c>
      <c r="R895" s="837">
        <v>2.8947628458498023</v>
      </c>
      <c r="S895" s="850">
        <v>93</v>
      </c>
    </row>
    <row r="896" spans="1:19" ht="14.4" customHeight="1" x14ac:dyDescent="0.3">
      <c r="A896" s="831" t="s">
        <v>3031</v>
      </c>
      <c r="B896" s="832" t="s">
        <v>3261</v>
      </c>
      <c r="C896" s="832" t="s">
        <v>602</v>
      </c>
      <c r="D896" s="832" t="s">
        <v>1275</v>
      </c>
      <c r="E896" s="832" t="s">
        <v>3079</v>
      </c>
      <c r="F896" s="832" t="s">
        <v>3115</v>
      </c>
      <c r="G896" s="832" t="s">
        <v>3116</v>
      </c>
      <c r="H896" s="849">
        <v>10</v>
      </c>
      <c r="I896" s="849">
        <v>590</v>
      </c>
      <c r="J896" s="832">
        <v>0.54629629629629628</v>
      </c>
      <c r="K896" s="832">
        <v>59</v>
      </c>
      <c r="L896" s="849">
        <v>18</v>
      </c>
      <c r="M896" s="849">
        <v>1080</v>
      </c>
      <c r="N896" s="832">
        <v>1</v>
      </c>
      <c r="O896" s="832">
        <v>60</v>
      </c>
      <c r="P896" s="849">
        <v>62</v>
      </c>
      <c r="Q896" s="849">
        <v>3720</v>
      </c>
      <c r="R896" s="837">
        <v>3.4444444444444446</v>
      </c>
      <c r="S896" s="850">
        <v>60</v>
      </c>
    </row>
    <row r="897" spans="1:19" ht="14.4" customHeight="1" x14ac:dyDescent="0.3">
      <c r="A897" s="831" t="s">
        <v>3031</v>
      </c>
      <c r="B897" s="832" t="s">
        <v>3261</v>
      </c>
      <c r="C897" s="832" t="s">
        <v>602</v>
      </c>
      <c r="D897" s="832" t="s">
        <v>1275</v>
      </c>
      <c r="E897" s="832" t="s">
        <v>3079</v>
      </c>
      <c r="F897" s="832" t="s">
        <v>3123</v>
      </c>
      <c r="G897" s="832" t="s">
        <v>3124</v>
      </c>
      <c r="H897" s="849"/>
      <c r="I897" s="849"/>
      <c r="J897" s="832"/>
      <c r="K897" s="832"/>
      <c r="L897" s="849">
        <v>3</v>
      </c>
      <c r="M897" s="849">
        <v>1158</v>
      </c>
      <c r="N897" s="832">
        <v>1</v>
      </c>
      <c r="O897" s="832">
        <v>386</v>
      </c>
      <c r="P897" s="849">
        <v>57</v>
      </c>
      <c r="Q897" s="849">
        <v>22059</v>
      </c>
      <c r="R897" s="837">
        <v>19.04922279792746</v>
      </c>
      <c r="S897" s="850">
        <v>387</v>
      </c>
    </row>
    <row r="898" spans="1:19" ht="14.4" customHeight="1" x14ac:dyDescent="0.3">
      <c r="A898" s="831" t="s">
        <v>3031</v>
      </c>
      <c r="B898" s="832" t="s">
        <v>3261</v>
      </c>
      <c r="C898" s="832" t="s">
        <v>602</v>
      </c>
      <c r="D898" s="832" t="s">
        <v>1275</v>
      </c>
      <c r="E898" s="832" t="s">
        <v>3079</v>
      </c>
      <c r="F898" s="832" t="s">
        <v>3125</v>
      </c>
      <c r="G898" s="832" t="s">
        <v>3126</v>
      </c>
      <c r="H898" s="849">
        <v>1</v>
      </c>
      <c r="I898" s="849">
        <v>390</v>
      </c>
      <c r="J898" s="832">
        <v>0.99744245524296671</v>
      </c>
      <c r="K898" s="832">
        <v>390</v>
      </c>
      <c r="L898" s="849">
        <v>1</v>
      </c>
      <c r="M898" s="849">
        <v>391</v>
      </c>
      <c r="N898" s="832">
        <v>1</v>
      </c>
      <c r="O898" s="832">
        <v>391</v>
      </c>
      <c r="P898" s="849">
        <v>28</v>
      </c>
      <c r="Q898" s="849">
        <v>10976</v>
      </c>
      <c r="R898" s="837">
        <v>28.071611253196931</v>
      </c>
      <c r="S898" s="850">
        <v>392</v>
      </c>
    </row>
    <row r="899" spans="1:19" ht="14.4" customHeight="1" x14ac:dyDescent="0.3">
      <c r="A899" s="831" t="s">
        <v>3031</v>
      </c>
      <c r="B899" s="832" t="s">
        <v>3261</v>
      </c>
      <c r="C899" s="832" t="s">
        <v>602</v>
      </c>
      <c r="D899" s="832" t="s">
        <v>1275</v>
      </c>
      <c r="E899" s="832" t="s">
        <v>3079</v>
      </c>
      <c r="F899" s="832" t="s">
        <v>3127</v>
      </c>
      <c r="G899" s="832" t="s">
        <v>3128</v>
      </c>
      <c r="H899" s="849"/>
      <c r="I899" s="849"/>
      <c r="J899" s="832"/>
      <c r="K899" s="832"/>
      <c r="L899" s="849"/>
      <c r="M899" s="849"/>
      <c r="N899" s="832"/>
      <c r="O899" s="832"/>
      <c r="P899" s="849">
        <v>1</v>
      </c>
      <c r="Q899" s="849">
        <v>64</v>
      </c>
      <c r="R899" s="837"/>
      <c r="S899" s="850">
        <v>64</v>
      </c>
    </row>
    <row r="900" spans="1:19" ht="14.4" customHeight="1" x14ac:dyDescent="0.3">
      <c r="A900" s="831" t="s">
        <v>3031</v>
      </c>
      <c r="B900" s="832" t="s">
        <v>3261</v>
      </c>
      <c r="C900" s="832" t="s">
        <v>602</v>
      </c>
      <c r="D900" s="832" t="s">
        <v>1275</v>
      </c>
      <c r="E900" s="832" t="s">
        <v>3079</v>
      </c>
      <c r="F900" s="832" t="s">
        <v>3262</v>
      </c>
      <c r="G900" s="832" t="s">
        <v>3263</v>
      </c>
      <c r="H900" s="849"/>
      <c r="I900" s="849"/>
      <c r="J900" s="832"/>
      <c r="K900" s="832"/>
      <c r="L900" s="849"/>
      <c r="M900" s="849"/>
      <c r="N900" s="832"/>
      <c r="O900" s="832"/>
      <c r="P900" s="849">
        <v>20</v>
      </c>
      <c r="Q900" s="849">
        <v>36840</v>
      </c>
      <c r="R900" s="837"/>
      <c r="S900" s="850">
        <v>1842</v>
      </c>
    </row>
    <row r="901" spans="1:19" ht="14.4" customHeight="1" x14ac:dyDescent="0.3">
      <c r="A901" s="831" t="s">
        <v>3031</v>
      </c>
      <c r="B901" s="832" t="s">
        <v>3261</v>
      </c>
      <c r="C901" s="832" t="s">
        <v>602</v>
      </c>
      <c r="D901" s="832" t="s">
        <v>1275</v>
      </c>
      <c r="E901" s="832" t="s">
        <v>3079</v>
      </c>
      <c r="F901" s="832" t="s">
        <v>3266</v>
      </c>
      <c r="G901" s="832" t="s">
        <v>3267</v>
      </c>
      <c r="H901" s="849">
        <v>13</v>
      </c>
      <c r="I901" s="849">
        <v>5811</v>
      </c>
      <c r="J901" s="832">
        <v>1.1791801948051948</v>
      </c>
      <c r="K901" s="832">
        <v>447</v>
      </c>
      <c r="L901" s="849">
        <v>11</v>
      </c>
      <c r="M901" s="849">
        <v>4928</v>
      </c>
      <c r="N901" s="832">
        <v>1</v>
      </c>
      <c r="O901" s="832">
        <v>448</v>
      </c>
      <c r="P901" s="849">
        <v>16</v>
      </c>
      <c r="Q901" s="849">
        <v>7232</v>
      </c>
      <c r="R901" s="837">
        <v>1.4675324675324675</v>
      </c>
      <c r="S901" s="850">
        <v>452</v>
      </c>
    </row>
    <row r="902" spans="1:19" ht="14.4" customHeight="1" x14ac:dyDescent="0.3">
      <c r="A902" s="831" t="s">
        <v>3031</v>
      </c>
      <c r="B902" s="832" t="s">
        <v>3261</v>
      </c>
      <c r="C902" s="832" t="s">
        <v>602</v>
      </c>
      <c r="D902" s="832" t="s">
        <v>1275</v>
      </c>
      <c r="E902" s="832" t="s">
        <v>3079</v>
      </c>
      <c r="F902" s="832" t="s">
        <v>3268</v>
      </c>
      <c r="G902" s="832" t="s">
        <v>3269</v>
      </c>
      <c r="H902" s="849"/>
      <c r="I902" s="849"/>
      <c r="J902" s="832"/>
      <c r="K902" s="832"/>
      <c r="L902" s="849"/>
      <c r="M902" s="849"/>
      <c r="N902" s="832"/>
      <c r="O902" s="832"/>
      <c r="P902" s="849">
        <v>2</v>
      </c>
      <c r="Q902" s="849">
        <v>1472</v>
      </c>
      <c r="R902" s="837"/>
      <c r="S902" s="850">
        <v>736</v>
      </c>
    </row>
    <row r="903" spans="1:19" ht="14.4" customHeight="1" x14ac:dyDescent="0.3">
      <c r="A903" s="831" t="s">
        <v>3031</v>
      </c>
      <c r="B903" s="832" t="s">
        <v>3261</v>
      </c>
      <c r="C903" s="832" t="s">
        <v>602</v>
      </c>
      <c r="D903" s="832" t="s">
        <v>1275</v>
      </c>
      <c r="E903" s="832" t="s">
        <v>3079</v>
      </c>
      <c r="F903" s="832" t="s">
        <v>3153</v>
      </c>
      <c r="G903" s="832" t="s">
        <v>3154</v>
      </c>
      <c r="H903" s="849"/>
      <c r="I903" s="849"/>
      <c r="J903" s="832"/>
      <c r="K903" s="832"/>
      <c r="L903" s="849">
        <v>1</v>
      </c>
      <c r="M903" s="849">
        <v>206</v>
      </c>
      <c r="N903" s="832">
        <v>1</v>
      </c>
      <c r="O903" s="832">
        <v>206</v>
      </c>
      <c r="P903" s="849">
        <v>11</v>
      </c>
      <c r="Q903" s="849">
        <v>2288</v>
      </c>
      <c r="R903" s="837">
        <v>11.106796116504855</v>
      </c>
      <c r="S903" s="850">
        <v>208</v>
      </c>
    </row>
    <row r="904" spans="1:19" ht="14.4" customHeight="1" x14ac:dyDescent="0.3">
      <c r="A904" s="831" t="s">
        <v>3031</v>
      </c>
      <c r="B904" s="832" t="s">
        <v>3261</v>
      </c>
      <c r="C904" s="832" t="s">
        <v>602</v>
      </c>
      <c r="D904" s="832" t="s">
        <v>1275</v>
      </c>
      <c r="E904" s="832" t="s">
        <v>3079</v>
      </c>
      <c r="F904" s="832" t="s">
        <v>3272</v>
      </c>
      <c r="G904" s="832" t="s">
        <v>3273</v>
      </c>
      <c r="H904" s="849"/>
      <c r="I904" s="849"/>
      <c r="J904" s="832"/>
      <c r="K904" s="832"/>
      <c r="L904" s="849">
        <v>1</v>
      </c>
      <c r="M904" s="849">
        <v>288</v>
      </c>
      <c r="N904" s="832">
        <v>1</v>
      </c>
      <c r="O904" s="832">
        <v>288</v>
      </c>
      <c r="P904" s="849">
        <v>27</v>
      </c>
      <c r="Q904" s="849">
        <v>7803</v>
      </c>
      <c r="R904" s="837">
        <v>27.09375</v>
      </c>
      <c r="S904" s="850">
        <v>289</v>
      </c>
    </row>
    <row r="905" spans="1:19" ht="14.4" customHeight="1" x14ac:dyDescent="0.3">
      <c r="A905" s="831" t="s">
        <v>3031</v>
      </c>
      <c r="B905" s="832" t="s">
        <v>3261</v>
      </c>
      <c r="C905" s="832" t="s">
        <v>602</v>
      </c>
      <c r="D905" s="832" t="s">
        <v>1275</v>
      </c>
      <c r="E905" s="832" t="s">
        <v>3079</v>
      </c>
      <c r="F905" s="832" t="s">
        <v>3274</v>
      </c>
      <c r="G905" s="832" t="s">
        <v>3275</v>
      </c>
      <c r="H905" s="849"/>
      <c r="I905" s="849"/>
      <c r="J905" s="832"/>
      <c r="K905" s="832"/>
      <c r="L905" s="849"/>
      <c r="M905" s="849"/>
      <c r="N905" s="832"/>
      <c r="O905" s="832"/>
      <c r="P905" s="849">
        <v>25</v>
      </c>
      <c r="Q905" s="849">
        <v>3800</v>
      </c>
      <c r="R905" s="837"/>
      <c r="S905" s="850">
        <v>152</v>
      </c>
    </row>
    <row r="906" spans="1:19" ht="14.4" customHeight="1" x14ac:dyDescent="0.3">
      <c r="A906" s="831" t="s">
        <v>3031</v>
      </c>
      <c r="B906" s="832" t="s">
        <v>3261</v>
      </c>
      <c r="C906" s="832" t="s">
        <v>602</v>
      </c>
      <c r="D906" s="832" t="s">
        <v>1275</v>
      </c>
      <c r="E906" s="832" t="s">
        <v>3079</v>
      </c>
      <c r="F906" s="832" t="s">
        <v>3276</v>
      </c>
      <c r="G906" s="832" t="s">
        <v>3277</v>
      </c>
      <c r="H906" s="849">
        <v>36</v>
      </c>
      <c r="I906" s="849">
        <v>69372</v>
      </c>
      <c r="J906" s="832">
        <v>1.4976683937823834</v>
      </c>
      <c r="K906" s="832">
        <v>1927</v>
      </c>
      <c r="L906" s="849">
        <v>24</v>
      </c>
      <c r="M906" s="849">
        <v>46320</v>
      </c>
      <c r="N906" s="832">
        <v>1</v>
      </c>
      <c r="O906" s="832">
        <v>1930</v>
      </c>
      <c r="P906" s="849">
        <v>27</v>
      </c>
      <c r="Q906" s="849">
        <v>52299</v>
      </c>
      <c r="R906" s="837">
        <v>1.1290803108808289</v>
      </c>
      <c r="S906" s="850">
        <v>1937</v>
      </c>
    </row>
    <row r="907" spans="1:19" ht="14.4" customHeight="1" x14ac:dyDescent="0.3">
      <c r="A907" s="831" t="s">
        <v>3031</v>
      </c>
      <c r="B907" s="832" t="s">
        <v>3261</v>
      </c>
      <c r="C907" s="832" t="s">
        <v>602</v>
      </c>
      <c r="D907" s="832" t="s">
        <v>1275</v>
      </c>
      <c r="E907" s="832" t="s">
        <v>3079</v>
      </c>
      <c r="F907" s="832" t="s">
        <v>3157</v>
      </c>
      <c r="G907" s="832" t="s">
        <v>3158</v>
      </c>
      <c r="H907" s="849">
        <v>1</v>
      </c>
      <c r="I907" s="849">
        <v>58</v>
      </c>
      <c r="J907" s="832">
        <v>0.49152542372881358</v>
      </c>
      <c r="K907" s="832">
        <v>58</v>
      </c>
      <c r="L907" s="849">
        <v>2</v>
      </c>
      <c r="M907" s="849">
        <v>118</v>
      </c>
      <c r="N907" s="832">
        <v>1</v>
      </c>
      <c r="O907" s="832">
        <v>59</v>
      </c>
      <c r="P907" s="849">
        <v>24</v>
      </c>
      <c r="Q907" s="849">
        <v>1416</v>
      </c>
      <c r="R907" s="837">
        <v>12</v>
      </c>
      <c r="S907" s="850">
        <v>59</v>
      </c>
    </row>
    <row r="908" spans="1:19" ht="14.4" customHeight="1" x14ac:dyDescent="0.3">
      <c r="A908" s="831" t="s">
        <v>3031</v>
      </c>
      <c r="B908" s="832" t="s">
        <v>3261</v>
      </c>
      <c r="C908" s="832" t="s">
        <v>602</v>
      </c>
      <c r="D908" s="832" t="s">
        <v>1275</v>
      </c>
      <c r="E908" s="832" t="s">
        <v>3079</v>
      </c>
      <c r="F908" s="832" t="s">
        <v>3169</v>
      </c>
      <c r="G908" s="832" t="s">
        <v>3170</v>
      </c>
      <c r="H908" s="849">
        <v>36</v>
      </c>
      <c r="I908" s="849">
        <v>1199.98</v>
      </c>
      <c r="J908" s="832">
        <v>1.6363214879864731</v>
      </c>
      <c r="K908" s="832">
        <v>33.332777777777778</v>
      </c>
      <c r="L908" s="849">
        <v>22</v>
      </c>
      <c r="M908" s="849">
        <v>733.33999999999992</v>
      </c>
      <c r="N908" s="832">
        <v>1</v>
      </c>
      <c r="O908" s="832">
        <v>33.333636363636359</v>
      </c>
      <c r="P908" s="849">
        <v>90</v>
      </c>
      <c r="Q908" s="849">
        <v>2999.99</v>
      </c>
      <c r="R908" s="837">
        <v>4.0908582649248642</v>
      </c>
      <c r="S908" s="850">
        <v>33.333222222222219</v>
      </c>
    </row>
    <row r="909" spans="1:19" ht="14.4" customHeight="1" x14ac:dyDescent="0.3">
      <c r="A909" s="831" t="s">
        <v>3031</v>
      </c>
      <c r="B909" s="832" t="s">
        <v>3261</v>
      </c>
      <c r="C909" s="832" t="s">
        <v>602</v>
      </c>
      <c r="D909" s="832" t="s">
        <v>1275</v>
      </c>
      <c r="E909" s="832" t="s">
        <v>3079</v>
      </c>
      <c r="F909" s="832" t="s">
        <v>3171</v>
      </c>
      <c r="G909" s="832" t="s">
        <v>3172</v>
      </c>
      <c r="H909" s="849">
        <v>7</v>
      </c>
      <c r="I909" s="849">
        <v>812</v>
      </c>
      <c r="J909" s="832">
        <v>0.22580645161290322</v>
      </c>
      <c r="K909" s="832">
        <v>116</v>
      </c>
      <c r="L909" s="849">
        <v>31</v>
      </c>
      <c r="M909" s="849">
        <v>3596</v>
      </c>
      <c r="N909" s="832">
        <v>1</v>
      </c>
      <c r="O909" s="832">
        <v>116</v>
      </c>
      <c r="P909" s="849">
        <v>79</v>
      </c>
      <c r="Q909" s="849">
        <v>9164</v>
      </c>
      <c r="R909" s="837">
        <v>2.5483870967741935</v>
      </c>
      <c r="S909" s="850">
        <v>116</v>
      </c>
    </row>
    <row r="910" spans="1:19" ht="14.4" customHeight="1" x14ac:dyDescent="0.3">
      <c r="A910" s="831" t="s">
        <v>3031</v>
      </c>
      <c r="B910" s="832" t="s">
        <v>3261</v>
      </c>
      <c r="C910" s="832" t="s">
        <v>602</v>
      </c>
      <c r="D910" s="832" t="s">
        <v>1275</v>
      </c>
      <c r="E910" s="832" t="s">
        <v>3079</v>
      </c>
      <c r="F910" s="832" t="s">
        <v>3179</v>
      </c>
      <c r="G910" s="832" t="s">
        <v>3180</v>
      </c>
      <c r="H910" s="849"/>
      <c r="I910" s="849"/>
      <c r="J910" s="832"/>
      <c r="K910" s="832"/>
      <c r="L910" s="849"/>
      <c r="M910" s="849"/>
      <c r="N910" s="832"/>
      <c r="O910" s="832"/>
      <c r="P910" s="849">
        <v>4</v>
      </c>
      <c r="Q910" s="849">
        <v>132</v>
      </c>
      <c r="R910" s="837"/>
      <c r="S910" s="850">
        <v>33</v>
      </c>
    </row>
    <row r="911" spans="1:19" ht="14.4" customHeight="1" x14ac:dyDescent="0.3">
      <c r="A911" s="831" t="s">
        <v>3031</v>
      </c>
      <c r="B911" s="832" t="s">
        <v>3261</v>
      </c>
      <c r="C911" s="832" t="s">
        <v>602</v>
      </c>
      <c r="D911" s="832" t="s">
        <v>1275</v>
      </c>
      <c r="E911" s="832" t="s">
        <v>3079</v>
      </c>
      <c r="F911" s="832" t="s">
        <v>3185</v>
      </c>
      <c r="G911" s="832" t="s">
        <v>3186</v>
      </c>
      <c r="H911" s="849"/>
      <c r="I911" s="849"/>
      <c r="J911" s="832"/>
      <c r="K911" s="832"/>
      <c r="L911" s="849">
        <v>1</v>
      </c>
      <c r="M911" s="849">
        <v>123</v>
      </c>
      <c r="N911" s="832">
        <v>1</v>
      </c>
      <c r="O911" s="832">
        <v>123</v>
      </c>
      <c r="P911" s="849">
        <v>15</v>
      </c>
      <c r="Q911" s="849">
        <v>1845</v>
      </c>
      <c r="R911" s="837">
        <v>15</v>
      </c>
      <c r="S911" s="850">
        <v>123</v>
      </c>
    </row>
    <row r="912" spans="1:19" ht="14.4" customHeight="1" x14ac:dyDescent="0.3">
      <c r="A912" s="831" t="s">
        <v>3031</v>
      </c>
      <c r="B912" s="832" t="s">
        <v>3261</v>
      </c>
      <c r="C912" s="832" t="s">
        <v>602</v>
      </c>
      <c r="D912" s="832" t="s">
        <v>1275</v>
      </c>
      <c r="E912" s="832" t="s">
        <v>3079</v>
      </c>
      <c r="F912" s="832" t="s">
        <v>3187</v>
      </c>
      <c r="G912" s="832" t="s">
        <v>3188</v>
      </c>
      <c r="H912" s="849"/>
      <c r="I912" s="849"/>
      <c r="J912" s="832"/>
      <c r="K912" s="832"/>
      <c r="L912" s="849">
        <v>1</v>
      </c>
      <c r="M912" s="849">
        <v>147</v>
      </c>
      <c r="N912" s="832">
        <v>1</v>
      </c>
      <c r="O912" s="832">
        <v>147</v>
      </c>
      <c r="P912" s="849">
        <v>14</v>
      </c>
      <c r="Q912" s="849">
        <v>2086</v>
      </c>
      <c r="R912" s="837">
        <v>14.19047619047619</v>
      </c>
      <c r="S912" s="850">
        <v>149</v>
      </c>
    </row>
    <row r="913" spans="1:19" ht="14.4" customHeight="1" x14ac:dyDescent="0.3">
      <c r="A913" s="831" t="s">
        <v>3031</v>
      </c>
      <c r="B913" s="832" t="s">
        <v>3261</v>
      </c>
      <c r="C913" s="832" t="s">
        <v>602</v>
      </c>
      <c r="D913" s="832" t="s">
        <v>1275</v>
      </c>
      <c r="E913" s="832" t="s">
        <v>3079</v>
      </c>
      <c r="F913" s="832" t="s">
        <v>3197</v>
      </c>
      <c r="G913" s="832" t="s">
        <v>3198</v>
      </c>
      <c r="H913" s="849"/>
      <c r="I913" s="849"/>
      <c r="J913" s="832"/>
      <c r="K913" s="832"/>
      <c r="L913" s="849">
        <v>12</v>
      </c>
      <c r="M913" s="849">
        <v>2676</v>
      </c>
      <c r="N913" s="832">
        <v>1</v>
      </c>
      <c r="O913" s="832">
        <v>223</v>
      </c>
      <c r="P913" s="849">
        <v>225</v>
      </c>
      <c r="Q913" s="849">
        <v>50850</v>
      </c>
      <c r="R913" s="837">
        <v>19.002242152466369</v>
      </c>
      <c r="S913" s="850">
        <v>226</v>
      </c>
    </row>
    <row r="914" spans="1:19" ht="14.4" customHeight="1" x14ac:dyDescent="0.3">
      <c r="A914" s="831" t="s">
        <v>3031</v>
      </c>
      <c r="B914" s="832" t="s">
        <v>3261</v>
      </c>
      <c r="C914" s="832" t="s">
        <v>602</v>
      </c>
      <c r="D914" s="832" t="s">
        <v>1275</v>
      </c>
      <c r="E914" s="832" t="s">
        <v>3079</v>
      </c>
      <c r="F914" s="832" t="s">
        <v>3278</v>
      </c>
      <c r="G914" s="832" t="s">
        <v>3279</v>
      </c>
      <c r="H914" s="849"/>
      <c r="I914" s="849"/>
      <c r="J914" s="832"/>
      <c r="K914" s="832"/>
      <c r="L914" s="849"/>
      <c r="M914" s="849"/>
      <c r="N914" s="832"/>
      <c r="O914" s="832"/>
      <c r="P914" s="849">
        <v>110</v>
      </c>
      <c r="Q914" s="849">
        <v>26840</v>
      </c>
      <c r="R914" s="837"/>
      <c r="S914" s="850">
        <v>244</v>
      </c>
    </row>
    <row r="915" spans="1:19" ht="14.4" customHeight="1" x14ac:dyDescent="0.3">
      <c r="A915" s="831" t="s">
        <v>3031</v>
      </c>
      <c r="B915" s="832" t="s">
        <v>3261</v>
      </c>
      <c r="C915" s="832" t="s">
        <v>602</v>
      </c>
      <c r="D915" s="832" t="s">
        <v>1275</v>
      </c>
      <c r="E915" s="832" t="s">
        <v>3079</v>
      </c>
      <c r="F915" s="832" t="s">
        <v>3280</v>
      </c>
      <c r="G915" s="832" t="s">
        <v>3281</v>
      </c>
      <c r="H915" s="849"/>
      <c r="I915" s="849"/>
      <c r="J915" s="832"/>
      <c r="K915" s="832"/>
      <c r="L915" s="849">
        <v>1</v>
      </c>
      <c r="M915" s="849">
        <v>366</v>
      </c>
      <c r="N915" s="832">
        <v>1</v>
      </c>
      <c r="O915" s="832">
        <v>366</v>
      </c>
      <c r="P915" s="849">
        <v>190</v>
      </c>
      <c r="Q915" s="849">
        <v>69920</v>
      </c>
      <c r="R915" s="837">
        <v>191.03825136612022</v>
      </c>
      <c r="S915" s="850">
        <v>368</v>
      </c>
    </row>
    <row r="916" spans="1:19" ht="14.4" customHeight="1" x14ac:dyDescent="0.3">
      <c r="A916" s="831" t="s">
        <v>3031</v>
      </c>
      <c r="B916" s="832" t="s">
        <v>3261</v>
      </c>
      <c r="C916" s="832" t="s">
        <v>602</v>
      </c>
      <c r="D916" s="832" t="s">
        <v>1275</v>
      </c>
      <c r="E916" s="832" t="s">
        <v>3079</v>
      </c>
      <c r="F916" s="832" t="s">
        <v>3205</v>
      </c>
      <c r="G916" s="832" t="s">
        <v>3206</v>
      </c>
      <c r="H916" s="849"/>
      <c r="I916" s="849"/>
      <c r="J916" s="832"/>
      <c r="K916" s="832"/>
      <c r="L916" s="849">
        <v>1</v>
      </c>
      <c r="M916" s="849">
        <v>121</v>
      </c>
      <c r="N916" s="832">
        <v>1</v>
      </c>
      <c r="O916" s="832">
        <v>121</v>
      </c>
      <c r="P916" s="849">
        <v>3</v>
      </c>
      <c r="Q916" s="849">
        <v>366</v>
      </c>
      <c r="R916" s="837">
        <v>3.0247933884297522</v>
      </c>
      <c r="S916" s="850">
        <v>122</v>
      </c>
    </row>
    <row r="917" spans="1:19" ht="14.4" customHeight="1" x14ac:dyDescent="0.3">
      <c r="A917" s="831" t="s">
        <v>3031</v>
      </c>
      <c r="B917" s="832" t="s">
        <v>3261</v>
      </c>
      <c r="C917" s="832" t="s">
        <v>602</v>
      </c>
      <c r="D917" s="832" t="s">
        <v>1275</v>
      </c>
      <c r="E917" s="832" t="s">
        <v>3079</v>
      </c>
      <c r="F917" s="832" t="s">
        <v>3207</v>
      </c>
      <c r="G917" s="832" t="s">
        <v>3208</v>
      </c>
      <c r="H917" s="849"/>
      <c r="I917" s="849"/>
      <c r="J917" s="832"/>
      <c r="K917" s="832"/>
      <c r="L917" s="849"/>
      <c r="M917" s="849"/>
      <c r="N917" s="832"/>
      <c r="O917" s="832"/>
      <c r="P917" s="849">
        <v>1</v>
      </c>
      <c r="Q917" s="849">
        <v>61</v>
      </c>
      <c r="R917" s="837"/>
      <c r="S917" s="850">
        <v>61</v>
      </c>
    </row>
    <row r="918" spans="1:19" ht="14.4" customHeight="1" x14ac:dyDescent="0.3">
      <c r="A918" s="831" t="s">
        <v>3031</v>
      </c>
      <c r="B918" s="832" t="s">
        <v>3261</v>
      </c>
      <c r="C918" s="832" t="s">
        <v>602</v>
      </c>
      <c r="D918" s="832" t="s">
        <v>1275</v>
      </c>
      <c r="E918" s="832" t="s">
        <v>3079</v>
      </c>
      <c r="F918" s="832" t="s">
        <v>3215</v>
      </c>
      <c r="G918" s="832" t="s">
        <v>3216</v>
      </c>
      <c r="H918" s="849">
        <v>26</v>
      </c>
      <c r="I918" s="849">
        <v>3718</v>
      </c>
      <c r="J918" s="832">
        <v>1.4344135802469136</v>
      </c>
      <c r="K918" s="832">
        <v>143</v>
      </c>
      <c r="L918" s="849">
        <v>18</v>
      </c>
      <c r="M918" s="849">
        <v>2592</v>
      </c>
      <c r="N918" s="832">
        <v>1</v>
      </c>
      <c r="O918" s="832">
        <v>144</v>
      </c>
      <c r="P918" s="849">
        <v>24</v>
      </c>
      <c r="Q918" s="849">
        <v>3504</v>
      </c>
      <c r="R918" s="837">
        <v>1.3518518518518519</v>
      </c>
      <c r="S918" s="850">
        <v>146</v>
      </c>
    </row>
    <row r="919" spans="1:19" ht="14.4" customHeight="1" x14ac:dyDescent="0.3">
      <c r="A919" s="831" t="s">
        <v>3031</v>
      </c>
      <c r="B919" s="832" t="s">
        <v>3261</v>
      </c>
      <c r="C919" s="832" t="s">
        <v>602</v>
      </c>
      <c r="D919" s="832" t="s">
        <v>1275</v>
      </c>
      <c r="E919" s="832" t="s">
        <v>3079</v>
      </c>
      <c r="F919" s="832" t="s">
        <v>3241</v>
      </c>
      <c r="G919" s="832" t="s">
        <v>3242</v>
      </c>
      <c r="H919" s="849"/>
      <c r="I919" s="849"/>
      <c r="J919" s="832"/>
      <c r="K919" s="832"/>
      <c r="L919" s="849">
        <v>1</v>
      </c>
      <c r="M919" s="849">
        <v>135</v>
      </c>
      <c r="N919" s="832">
        <v>1</v>
      </c>
      <c r="O919" s="832">
        <v>135</v>
      </c>
      <c r="P919" s="849">
        <v>7</v>
      </c>
      <c r="Q919" s="849">
        <v>966</v>
      </c>
      <c r="R919" s="837">
        <v>7.1555555555555559</v>
      </c>
      <c r="S919" s="850">
        <v>138</v>
      </c>
    </row>
    <row r="920" spans="1:19" ht="14.4" customHeight="1" x14ac:dyDescent="0.3">
      <c r="A920" s="831" t="s">
        <v>3031</v>
      </c>
      <c r="B920" s="832" t="s">
        <v>3261</v>
      </c>
      <c r="C920" s="832" t="s">
        <v>602</v>
      </c>
      <c r="D920" s="832" t="s">
        <v>1275</v>
      </c>
      <c r="E920" s="832" t="s">
        <v>3079</v>
      </c>
      <c r="F920" s="832" t="s">
        <v>3286</v>
      </c>
      <c r="G920" s="832" t="s">
        <v>3287</v>
      </c>
      <c r="H920" s="849"/>
      <c r="I920" s="849"/>
      <c r="J920" s="832"/>
      <c r="K920" s="832"/>
      <c r="L920" s="849">
        <v>24</v>
      </c>
      <c r="M920" s="849">
        <v>11088</v>
      </c>
      <c r="N920" s="832">
        <v>1</v>
      </c>
      <c r="O920" s="832">
        <v>462</v>
      </c>
      <c r="P920" s="849">
        <v>71</v>
      </c>
      <c r="Q920" s="849">
        <v>33086</v>
      </c>
      <c r="R920" s="837">
        <v>2.9839466089466091</v>
      </c>
      <c r="S920" s="850">
        <v>466</v>
      </c>
    </row>
    <row r="921" spans="1:19" ht="14.4" customHeight="1" x14ac:dyDescent="0.3">
      <c r="A921" s="831" t="s">
        <v>3031</v>
      </c>
      <c r="B921" s="832" t="s">
        <v>3261</v>
      </c>
      <c r="C921" s="832" t="s">
        <v>602</v>
      </c>
      <c r="D921" s="832" t="s">
        <v>1275</v>
      </c>
      <c r="E921" s="832" t="s">
        <v>3079</v>
      </c>
      <c r="F921" s="832" t="s">
        <v>3288</v>
      </c>
      <c r="G921" s="832" t="s">
        <v>3289</v>
      </c>
      <c r="H921" s="849"/>
      <c r="I921" s="849"/>
      <c r="J921" s="832"/>
      <c r="K921" s="832"/>
      <c r="L921" s="849"/>
      <c r="M921" s="849"/>
      <c r="N921" s="832"/>
      <c r="O921" s="832"/>
      <c r="P921" s="849">
        <v>66</v>
      </c>
      <c r="Q921" s="849">
        <v>8052</v>
      </c>
      <c r="R921" s="837"/>
      <c r="S921" s="850">
        <v>122</v>
      </c>
    </row>
    <row r="922" spans="1:19" ht="14.4" customHeight="1" x14ac:dyDescent="0.3">
      <c r="A922" s="831" t="s">
        <v>3031</v>
      </c>
      <c r="B922" s="832" t="s">
        <v>3261</v>
      </c>
      <c r="C922" s="832" t="s">
        <v>602</v>
      </c>
      <c r="D922" s="832" t="s">
        <v>1275</v>
      </c>
      <c r="E922" s="832" t="s">
        <v>3079</v>
      </c>
      <c r="F922" s="832" t="s">
        <v>3290</v>
      </c>
      <c r="G922" s="832" t="s">
        <v>3277</v>
      </c>
      <c r="H922" s="849"/>
      <c r="I922" s="849"/>
      <c r="J922" s="832"/>
      <c r="K922" s="832"/>
      <c r="L922" s="849">
        <v>4</v>
      </c>
      <c r="M922" s="849">
        <v>2680</v>
      </c>
      <c r="N922" s="832">
        <v>1</v>
      </c>
      <c r="O922" s="832">
        <v>670</v>
      </c>
      <c r="P922" s="849">
        <v>3</v>
      </c>
      <c r="Q922" s="849">
        <v>2016</v>
      </c>
      <c r="R922" s="837">
        <v>0.75223880597014925</v>
      </c>
      <c r="S922" s="850">
        <v>672</v>
      </c>
    </row>
    <row r="923" spans="1:19" ht="14.4" customHeight="1" x14ac:dyDescent="0.3">
      <c r="A923" s="831" t="s">
        <v>3031</v>
      </c>
      <c r="B923" s="832" t="s">
        <v>3261</v>
      </c>
      <c r="C923" s="832" t="s">
        <v>602</v>
      </c>
      <c r="D923" s="832" t="s">
        <v>1275</v>
      </c>
      <c r="E923" s="832" t="s">
        <v>3079</v>
      </c>
      <c r="F923" s="832" t="s">
        <v>3251</v>
      </c>
      <c r="G923" s="832" t="s">
        <v>3252</v>
      </c>
      <c r="H923" s="849"/>
      <c r="I923" s="849"/>
      <c r="J923" s="832"/>
      <c r="K923" s="832"/>
      <c r="L923" s="849"/>
      <c r="M923" s="849"/>
      <c r="N923" s="832"/>
      <c r="O923" s="832"/>
      <c r="P923" s="849">
        <v>1</v>
      </c>
      <c r="Q923" s="849">
        <v>268</v>
      </c>
      <c r="R923" s="837"/>
      <c r="S923" s="850">
        <v>268</v>
      </c>
    </row>
    <row r="924" spans="1:19" ht="14.4" customHeight="1" x14ac:dyDescent="0.3">
      <c r="A924" s="831" t="s">
        <v>3031</v>
      </c>
      <c r="B924" s="832" t="s">
        <v>3261</v>
      </c>
      <c r="C924" s="832" t="s">
        <v>602</v>
      </c>
      <c r="D924" s="832" t="s">
        <v>1275</v>
      </c>
      <c r="E924" s="832" t="s">
        <v>3079</v>
      </c>
      <c r="F924" s="832" t="s">
        <v>3253</v>
      </c>
      <c r="G924" s="832" t="s">
        <v>3254</v>
      </c>
      <c r="H924" s="849"/>
      <c r="I924" s="849"/>
      <c r="J924" s="832"/>
      <c r="K924" s="832"/>
      <c r="L924" s="849"/>
      <c r="M924" s="849"/>
      <c r="N924" s="832"/>
      <c r="O924" s="832"/>
      <c r="P924" s="849">
        <v>1</v>
      </c>
      <c r="Q924" s="849">
        <v>621</v>
      </c>
      <c r="R924" s="837"/>
      <c r="S924" s="850">
        <v>621</v>
      </c>
    </row>
    <row r="925" spans="1:19" ht="14.4" customHeight="1" x14ac:dyDescent="0.3">
      <c r="A925" s="831" t="s">
        <v>3031</v>
      </c>
      <c r="B925" s="832" t="s">
        <v>3261</v>
      </c>
      <c r="C925" s="832" t="s">
        <v>602</v>
      </c>
      <c r="D925" s="832" t="s">
        <v>1275</v>
      </c>
      <c r="E925" s="832" t="s">
        <v>3079</v>
      </c>
      <c r="F925" s="832" t="s">
        <v>3255</v>
      </c>
      <c r="G925" s="832" t="s">
        <v>3256</v>
      </c>
      <c r="H925" s="849"/>
      <c r="I925" s="849"/>
      <c r="J925" s="832"/>
      <c r="K925" s="832"/>
      <c r="L925" s="849"/>
      <c r="M925" s="849"/>
      <c r="N925" s="832"/>
      <c r="O925" s="832"/>
      <c r="P925" s="849">
        <v>1</v>
      </c>
      <c r="Q925" s="849">
        <v>482</v>
      </c>
      <c r="R925" s="837"/>
      <c r="S925" s="850">
        <v>482</v>
      </c>
    </row>
    <row r="926" spans="1:19" ht="14.4" customHeight="1" x14ac:dyDescent="0.3">
      <c r="A926" s="831" t="s">
        <v>3031</v>
      </c>
      <c r="B926" s="832" t="s">
        <v>3261</v>
      </c>
      <c r="C926" s="832" t="s">
        <v>602</v>
      </c>
      <c r="D926" s="832" t="s">
        <v>1275</v>
      </c>
      <c r="E926" s="832" t="s">
        <v>3079</v>
      </c>
      <c r="F926" s="832" t="s">
        <v>3291</v>
      </c>
      <c r="G926" s="832" t="s">
        <v>3292</v>
      </c>
      <c r="H926" s="849"/>
      <c r="I926" s="849"/>
      <c r="J926" s="832"/>
      <c r="K926" s="832"/>
      <c r="L926" s="849"/>
      <c r="M926" s="849"/>
      <c r="N926" s="832"/>
      <c r="O926" s="832"/>
      <c r="P926" s="849">
        <v>1</v>
      </c>
      <c r="Q926" s="849">
        <v>368</v>
      </c>
      <c r="R926" s="837"/>
      <c r="S926" s="850">
        <v>368</v>
      </c>
    </row>
    <row r="927" spans="1:19" ht="14.4" customHeight="1" x14ac:dyDescent="0.3">
      <c r="A927" s="831" t="s">
        <v>3031</v>
      </c>
      <c r="B927" s="832" t="s">
        <v>3261</v>
      </c>
      <c r="C927" s="832" t="s">
        <v>602</v>
      </c>
      <c r="D927" s="832" t="s">
        <v>1275</v>
      </c>
      <c r="E927" s="832" t="s">
        <v>3079</v>
      </c>
      <c r="F927" s="832" t="s">
        <v>3293</v>
      </c>
      <c r="G927" s="832" t="s">
        <v>3294</v>
      </c>
      <c r="H927" s="849"/>
      <c r="I927" s="849"/>
      <c r="J927" s="832"/>
      <c r="K927" s="832"/>
      <c r="L927" s="849"/>
      <c r="M927" s="849"/>
      <c r="N927" s="832"/>
      <c r="O927" s="832"/>
      <c r="P927" s="849">
        <v>19</v>
      </c>
      <c r="Q927" s="849">
        <v>22420</v>
      </c>
      <c r="R927" s="837"/>
      <c r="S927" s="850">
        <v>1180</v>
      </c>
    </row>
    <row r="928" spans="1:19" ht="14.4" customHeight="1" x14ac:dyDescent="0.3">
      <c r="A928" s="831" t="s">
        <v>3031</v>
      </c>
      <c r="B928" s="832" t="s">
        <v>3261</v>
      </c>
      <c r="C928" s="832" t="s">
        <v>602</v>
      </c>
      <c r="D928" s="832" t="s">
        <v>1275</v>
      </c>
      <c r="E928" s="832" t="s">
        <v>3079</v>
      </c>
      <c r="F928" s="832" t="s">
        <v>3295</v>
      </c>
      <c r="G928" s="832" t="s">
        <v>3296</v>
      </c>
      <c r="H928" s="849"/>
      <c r="I928" s="849"/>
      <c r="J928" s="832"/>
      <c r="K928" s="832"/>
      <c r="L928" s="849"/>
      <c r="M928" s="849"/>
      <c r="N928" s="832"/>
      <c r="O928" s="832"/>
      <c r="P928" s="849">
        <v>1</v>
      </c>
      <c r="Q928" s="849">
        <v>299</v>
      </c>
      <c r="R928" s="837"/>
      <c r="S928" s="850">
        <v>299</v>
      </c>
    </row>
    <row r="929" spans="1:19" ht="14.4" customHeight="1" x14ac:dyDescent="0.3">
      <c r="A929" s="831" t="s">
        <v>3031</v>
      </c>
      <c r="B929" s="832" t="s">
        <v>3261</v>
      </c>
      <c r="C929" s="832" t="s">
        <v>602</v>
      </c>
      <c r="D929" s="832" t="s">
        <v>3027</v>
      </c>
      <c r="E929" s="832" t="s">
        <v>3079</v>
      </c>
      <c r="F929" s="832" t="s">
        <v>3286</v>
      </c>
      <c r="G929" s="832" t="s">
        <v>3287</v>
      </c>
      <c r="H929" s="849">
        <v>9</v>
      </c>
      <c r="I929" s="849">
        <v>4140</v>
      </c>
      <c r="J929" s="832"/>
      <c r="K929" s="832">
        <v>460</v>
      </c>
      <c r="L929" s="849"/>
      <c r="M929" s="849"/>
      <c r="N929" s="832"/>
      <c r="O929" s="832"/>
      <c r="P929" s="849"/>
      <c r="Q929" s="849"/>
      <c r="R929" s="837"/>
      <c r="S929" s="850"/>
    </row>
    <row r="930" spans="1:19" ht="14.4" customHeight="1" x14ac:dyDescent="0.3">
      <c r="A930" s="831" t="s">
        <v>3031</v>
      </c>
      <c r="B930" s="832" t="s">
        <v>3261</v>
      </c>
      <c r="C930" s="832" t="s">
        <v>602</v>
      </c>
      <c r="D930" s="832" t="s">
        <v>1281</v>
      </c>
      <c r="E930" s="832" t="s">
        <v>3079</v>
      </c>
      <c r="F930" s="832" t="s">
        <v>3266</v>
      </c>
      <c r="G930" s="832" t="s">
        <v>3267</v>
      </c>
      <c r="H930" s="849"/>
      <c r="I930" s="849"/>
      <c r="J930" s="832"/>
      <c r="K930" s="832"/>
      <c r="L930" s="849">
        <v>1</v>
      </c>
      <c r="M930" s="849">
        <v>448</v>
      </c>
      <c r="N930" s="832">
        <v>1</v>
      </c>
      <c r="O930" s="832">
        <v>448</v>
      </c>
      <c r="P930" s="849"/>
      <c r="Q930" s="849"/>
      <c r="R930" s="837"/>
      <c r="S930" s="850"/>
    </row>
    <row r="931" spans="1:19" ht="14.4" customHeight="1" x14ac:dyDescent="0.3">
      <c r="A931" s="831" t="s">
        <v>3031</v>
      </c>
      <c r="B931" s="832" t="s">
        <v>3261</v>
      </c>
      <c r="C931" s="832" t="s">
        <v>602</v>
      </c>
      <c r="D931" s="832" t="s">
        <v>1282</v>
      </c>
      <c r="E931" s="832" t="s">
        <v>3079</v>
      </c>
      <c r="F931" s="832" t="s">
        <v>3090</v>
      </c>
      <c r="G931" s="832" t="s">
        <v>3091</v>
      </c>
      <c r="H931" s="849">
        <v>5</v>
      </c>
      <c r="I931" s="849">
        <v>185</v>
      </c>
      <c r="J931" s="832"/>
      <c r="K931" s="832">
        <v>37</v>
      </c>
      <c r="L931" s="849"/>
      <c r="M931" s="849"/>
      <c r="N931" s="832"/>
      <c r="O931" s="832"/>
      <c r="P931" s="849"/>
      <c r="Q931" s="849"/>
      <c r="R931" s="837"/>
      <c r="S931" s="850"/>
    </row>
    <row r="932" spans="1:19" ht="14.4" customHeight="1" x14ac:dyDescent="0.3">
      <c r="A932" s="831" t="s">
        <v>3031</v>
      </c>
      <c r="B932" s="832" t="s">
        <v>3261</v>
      </c>
      <c r="C932" s="832" t="s">
        <v>602</v>
      </c>
      <c r="D932" s="832" t="s">
        <v>1282</v>
      </c>
      <c r="E932" s="832" t="s">
        <v>3079</v>
      </c>
      <c r="F932" s="832" t="s">
        <v>3096</v>
      </c>
      <c r="G932" s="832" t="s">
        <v>3097</v>
      </c>
      <c r="H932" s="849"/>
      <c r="I932" s="849"/>
      <c r="J932" s="832"/>
      <c r="K932" s="832"/>
      <c r="L932" s="849">
        <v>5</v>
      </c>
      <c r="M932" s="849">
        <v>435</v>
      </c>
      <c r="N932" s="832">
        <v>1</v>
      </c>
      <c r="O932" s="832">
        <v>87</v>
      </c>
      <c r="P932" s="849"/>
      <c r="Q932" s="849"/>
      <c r="R932" s="837"/>
      <c r="S932" s="850"/>
    </row>
    <row r="933" spans="1:19" ht="14.4" customHeight="1" x14ac:dyDescent="0.3">
      <c r="A933" s="831" t="s">
        <v>3031</v>
      </c>
      <c r="B933" s="832" t="s">
        <v>3261</v>
      </c>
      <c r="C933" s="832" t="s">
        <v>602</v>
      </c>
      <c r="D933" s="832" t="s">
        <v>1282</v>
      </c>
      <c r="E933" s="832" t="s">
        <v>3079</v>
      </c>
      <c r="F933" s="832" t="s">
        <v>3103</v>
      </c>
      <c r="G933" s="832" t="s">
        <v>3104</v>
      </c>
      <c r="H933" s="849">
        <v>575</v>
      </c>
      <c r="I933" s="849">
        <v>144325</v>
      </c>
      <c r="J933" s="832">
        <v>0.96255168734160335</v>
      </c>
      <c r="K933" s="832">
        <v>251</v>
      </c>
      <c r="L933" s="849">
        <v>595</v>
      </c>
      <c r="M933" s="849">
        <v>149940</v>
      </c>
      <c r="N933" s="832">
        <v>1</v>
      </c>
      <c r="O933" s="832">
        <v>252</v>
      </c>
      <c r="P933" s="849">
        <v>675</v>
      </c>
      <c r="Q933" s="849">
        <v>171450</v>
      </c>
      <c r="R933" s="837">
        <v>1.1434573829531813</v>
      </c>
      <c r="S933" s="850">
        <v>254</v>
      </c>
    </row>
    <row r="934" spans="1:19" ht="14.4" customHeight="1" x14ac:dyDescent="0.3">
      <c r="A934" s="831" t="s">
        <v>3031</v>
      </c>
      <c r="B934" s="832" t="s">
        <v>3261</v>
      </c>
      <c r="C934" s="832" t="s">
        <v>602</v>
      </c>
      <c r="D934" s="832" t="s">
        <v>1282</v>
      </c>
      <c r="E934" s="832" t="s">
        <v>3079</v>
      </c>
      <c r="F934" s="832" t="s">
        <v>3105</v>
      </c>
      <c r="G934" s="832" t="s">
        <v>3106</v>
      </c>
      <c r="H934" s="849">
        <v>4</v>
      </c>
      <c r="I934" s="849">
        <v>504</v>
      </c>
      <c r="J934" s="832">
        <v>0.56692913385826771</v>
      </c>
      <c r="K934" s="832">
        <v>126</v>
      </c>
      <c r="L934" s="849">
        <v>7</v>
      </c>
      <c r="M934" s="849">
        <v>889</v>
      </c>
      <c r="N934" s="832">
        <v>1</v>
      </c>
      <c r="O934" s="832">
        <v>127</v>
      </c>
      <c r="P934" s="849">
        <v>13</v>
      </c>
      <c r="Q934" s="849">
        <v>1638</v>
      </c>
      <c r="R934" s="837">
        <v>1.8425196850393701</v>
      </c>
      <c r="S934" s="850">
        <v>126</v>
      </c>
    </row>
    <row r="935" spans="1:19" ht="14.4" customHeight="1" x14ac:dyDescent="0.3">
      <c r="A935" s="831" t="s">
        <v>3031</v>
      </c>
      <c r="B935" s="832" t="s">
        <v>3261</v>
      </c>
      <c r="C935" s="832" t="s">
        <v>602</v>
      </c>
      <c r="D935" s="832" t="s">
        <v>1282</v>
      </c>
      <c r="E935" s="832" t="s">
        <v>3079</v>
      </c>
      <c r="F935" s="832" t="s">
        <v>3107</v>
      </c>
      <c r="G935" s="832" t="s">
        <v>3108</v>
      </c>
      <c r="H935" s="849">
        <v>133</v>
      </c>
      <c r="I935" s="849">
        <v>12103</v>
      </c>
      <c r="J935" s="832">
        <v>1.096286231884058</v>
      </c>
      <c r="K935" s="832">
        <v>91</v>
      </c>
      <c r="L935" s="849">
        <v>120</v>
      </c>
      <c r="M935" s="849">
        <v>11040</v>
      </c>
      <c r="N935" s="832">
        <v>1</v>
      </c>
      <c r="O935" s="832">
        <v>92</v>
      </c>
      <c r="P935" s="849">
        <v>83</v>
      </c>
      <c r="Q935" s="849">
        <v>7719</v>
      </c>
      <c r="R935" s="837">
        <v>0.69918478260869565</v>
      </c>
      <c r="S935" s="850">
        <v>93</v>
      </c>
    </row>
    <row r="936" spans="1:19" ht="14.4" customHeight="1" x14ac:dyDescent="0.3">
      <c r="A936" s="831" t="s">
        <v>3031</v>
      </c>
      <c r="B936" s="832" t="s">
        <v>3261</v>
      </c>
      <c r="C936" s="832" t="s">
        <v>602</v>
      </c>
      <c r="D936" s="832" t="s">
        <v>1282</v>
      </c>
      <c r="E936" s="832" t="s">
        <v>3079</v>
      </c>
      <c r="F936" s="832" t="s">
        <v>3115</v>
      </c>
      <c r="G936" s="832" t="s">
        <v>3116</v>
      </c>
      <c r="H936" s="849"/>
      <c r="I936" s="849"/>
      <c r="J936" s="832"/>
      <c r="K936" s="832"/>
      <c r="L936" s="849">
        <v>29</v>
      </c>
      <c r="M936" s="849">
        <v>1740</v>
      </c>
      <c r="N936" s="832">
        <v>1</v>
      </c>
      <c r="O936" s="832">
        <v>60</v>
      </c>
      <c r="P936" s="849">
        <v>52</v>
      </c>
      <c r="Q936" s="849">
        <v>3120</v>
      </c>
      <c r="R936" s="837">
        <v>1.7931034482758621</v>
      </c>
      <c r="S936" s="850">
        <v>60</v>
      </c>
    </row>
    <row r="937" spans="1:19" ht="14.4" customHeight="1" x14ac:dyDescent="0.3">
      <c r="A937" s="831" t="s">
        <v>3031</v>
      </c>
      <c r="B937" s="832" t="s">
        <v>3261</v>
      </c>
      <c r="C937" s="832" t="s">
        <v>602</v>
      </c>
      <c r="D937" s="832" t="s">
        <v>1282</v>
      </c>
      <c r="E937" s="832" t="s">
        <v>3079</v>
      </c>
      <c r="F937" s="832" t="s">
        <v>3123</v>
      </c>
      <c r="G937" s="832" t="s">
        <v>3124</v>
      </c>
      <c r="H937" s="849">
        <v>420</v>
      </c>
      <c r="I937" s="849">
        <v>161700</v>
      </c>
      <c r="J937" s="832">
        <v>0.90673575129533679</v>
      </c>
      <c r="K937" s="832">
        <v>385</v>
      </c>
      <c r="L937" s="849">
        <v>462</v>
      </c>
      <c r="M937" s="849">
        <v>178332</v>
      </c>
      <c r="N937" s="832">
        <v>1</v>
      </c>
      <c r="O937" s="832">
        <v>386</v>
      </c>
      <c r="P937" s="849">
        <v>505</v>
      </c>
      <c r="Q937" s="849">
        <v>195435</v>
      </c>
      <c r="R937" s="837">
        <v>1.0959053899468407</v>
      </c>
      <c r="S937" s="850">
        <v>387</v>
      </c>
    </row>
    <row r="938" spans="1:19" ht="14.4" customHeight="1" x14ac:dyDescent="0.3">
      <c r="A938" s="831" t="s">
        <v>3031</v>
      </c>
      <c r="B938" s="832" t="s">
        <v>3261</v>
      </c>
      <c r="C938" s="832" t="s">
        <v>602</v>
      </c>
      <c r="D938" s="832" t="s">
        <v>1282</v>
      </c>
      <c r="E938" s="832" t="s">
        <v>3079</v>
      </c>
      <c r="F938" s="832" t="s">
        <v>3125</v>
      </c>
      <c r="G938" s="832" t="s">
        <v>3126</v>
      </c>
      <c r="H938" s="849">
        <v>61</v>
      </c>
      <c r="I938" s="849">
        <v>23790</v>
      </c>
      <c r="J938" s="832">
        <v>0.82221607797055363</v>
      </c>
      <c r="K938" s="832">
        <v>390</v>
      </c>
      <c r="L938" s="849">
        <v>74</v>
      </c>
      <c r="M938" s="849">
        <v>28934</v>
      </c>
      <c r="N938" s="832">
        <v>1</v>
      </c>
      <c r="O938" s="832">
        <v>391</v>
      </c>
      <c r="P938" s="849">
        <v>56</v>
      </c>
      <c r="Q938" s="849">
        <v>21952</v>
      </c>
      <c r="R938" s="837">
        <v>0.7586921960323495</v>
      </c>
      <c r="S938" s="850">
        <v>392</v>
      </c>
    </row>
    <row r="939" spans="1:19" ht="14.4" customHeight="1" x14ac:dyDescent="0.3">
      <c r="A939" s="831" t="s">
        <v>3031</v>
      </c>
      <c r="B939" s="832" t="s">
        <v>3261</v>
      </c>
      <c r="C939" s="832" t="s">
        <v>602</v>
      </c>
      <c r="D939" s="832" t="s">
        <v>1282</v>
      </c>
      <c r="E939" s="832" t="s">
        <v>3079</v>
      </c>
      <c r="F939" s="832" t="s">
        <v>3262</v>
      </c>
      <c r="G939" s="832" t="s">
        <v>3263</v>
      </c>
      <c r="H939" s="849">
        <v>128</v>
      </c>
      <c r="I939" s="849">
        <v>233856</v>
      </c>
      <c r="J939" s="832">
        <v>1.2400036056481418</v>
      </c>
      <c r="K939" s="832">
        <v>1827</v>
      </c>
      <c r="L939" s="849">
        <v>103</v>
      </c>
      <c r="M939" s="849">
        <v>188593</v>
      </c>
      <c r="N939" s="832">
        <v>1</v>
      </c>
      <c r="O939" s="832">
        <v>1831</v>
      </c>
      <c r="P939" s="849">
        <v>63</v>
      </c>
      <c r="Q939" s="849">
        <v>116046</v>
      </c>
      <c r="R939" s="837">
        <v>0.61532506508725138</v>
      </c>
      <c r="S939" s="850">
        <v>1842</v>
      </c>
    </row>
    <row r="940" spans="1:19" ht="14.4" customHeight="1" x14ac:dyDescent="0.3">
      <c r="A940" s="831" t="s">
        <v>3031</v>
      </c>
      <c r="B940" s="832" t="s">
        <v>3261</v>
      </c>
      <c r="C940" s="832" t="s">
        <v>602</v>
      </c>
      <c r="D940" s="832" t="s">
        <v>1282</v>
      </c>
      <c r="E940" s="832" t="s">
        <v>3079</v>
      </c>
      <c r="F940" s="832" t="s">
        <v>3264</v>
      </c>
      <c r="G940" s="832" t="s">
        <v>3265</v>
      </c>
      <c r="H940" s="849">
        <v>6</v>
      </c>
      <c r="I940" s="849">
        <v>2130</v>
      </c>
      <c r="J940" s="832"/>
      <c r="K940" s="832">
        <v>355</v>
      </c>
      <c r="L940" s="849"/>
      <c r="M940" s="849"/>
      <c r="N940" s="832"/>
      <c r="O940" s="832"/>
      <c r="P940" s="849"/>
      <c r="Q940" s="849"/>
      <c r="R940" s="837"/>
      <c r="S940" s="850"/>
    </row>
    <row r="941" spans="1:19" ht="14.4" customHeight="1" x14ac:dyDescent="0.3">
      <c r="A941" s="831" t="s">
        <v>3031</v>
      </c>
      <c r="B941" s="832" t="s">
        <v>3261</v>
      </c>
      <c r="C941" s="832" t="s">
        <v>602</v>
      </c>
      <c r="D941" s="832" t="s">
        <v>1282</v>
      </c>
      <c r="E941" s="832" t="s">
        <v>3079</v>
      </c>
      <c r="F941" s="832" t="s">
        <v>3266</v>
      </c>
      <c r="G941" s="832" t="s">
        <v>3267</v>
      </c>
      <c r="H941" s="849">
        <v>7</v>
      </c>
      <c r="I941" s="849">
        <v>3129</v>
      </c>
      <c r="J941" s="832">
        <v>2.328125</v>
      </c>
      <c r="K941" s="832">
        <v>447</v>
      </c>
      <c r="L941" s="849">
        <v>3</v>
      </c>
      <c r="M941" s="849">
        <v>1344</v>
      </c>
      <c r="N941" s="832">
        <v>1</v>
      </c>
      <c r="O941" s="832">
        <v>448</v>
      </c>
      <c r="P941" s="849">
        <v>2</v>
      </c>
      <c r="Q941" s="849">
        <v>904</v>
      </c>
      <c r="R941" s="837">
        <v>0.67261904761904767</v>
      </c>
      <c r="S941" s="850">
        <v>452</v>
      </c>
    </row>
    <row r="942" spans="1:19" ht="14.4" customHeight="1" x14ac:dyDescent="0.3">
      <c r="A942" s="831" t="s">
        <v>3031</v>
      </c>
      <c r="B942" s="832" t="s">
        <v>3261</v>
      </c>
      <c r="C942" s="832" t="s">
        <v>602</v>
      </c>
      <c r="D942" s="832" t="s">
        <v>1282</v>
      </c>
      <c r="E942" s="832" t="s">
        <v>3079</v>
      </c>
      <c r="F942" s="832" t="s">
        <v>3268</v>
      </c>
      <c r="G942" s="832" t="s">
        <v>3269</v>
      </c>
      <c r="H942" s="849">
        <v>23</v>
      </c>
      <c r="I942" s="849">
        <v>16767</v>
      </c>
      <c r="J942" s="832">
        <v>0.63714090287277703</v>
      </c>
      <c r="K942" s="832">
        <v>729</v>
      </c>
      <c r="L942" s="849">
        <v>36</v>
      </c>
      <c r="M942" s="849">
        <v>26316</v>
      </c>
      <c r="N942" s="832">
        <v>1</v>
      </c>
      <c r="O942" s="832">
        <v>731</v>
      </c>
      <c r="P942" s="849">
        <v>31</v>
      </c>
      <c r="Q942" s="849">
        <v>22816</v>
      </c>
      <c r="R942" s="837">
        <v>0.86700106399148802</v>
      </c>
      <c r="S942" s="850">
        <v>736</v>
      </c>
    </row>
    <row r="943" spans="1:19" ht="14.4" customHeight="1" x14ac:dyDescent="0.3">
      <c r="A943" s="831" t="s">
        <v>3031</v>
      </c>
      <c r="B943" s="832" t="s">
        <v>3261</v>
      </c>
      <c r="C943" s="832" t="s">
        <v>602</v>
      </c>
      <c r="D943" s="832" t="s">
        <v>1282</v>
      </c>
      <c r="E943" s="832" t="s">
        <v>3079</v>
      </c>
      <c r="F943" s="832" t="s">
        <v>3270</v>
      </c>
      <c r="G943" s="832" t="s">
        <v>3271</v>
      </c>
      <c r="H943" s="849">
        <v>17</v>
      </c>
      <c r="I943" s="849">
        <v>12393</v>
      </c>
      <c r="J943" s="832">
        <v>0.60548172757475083</v>
      </c>
      <c r="K943" s="832">
        <v>729</v>
      </c>
      <c r="L943" s="849">
        <v>28</v>
      </c>
      <c r="M943" s="849">
        <v>20468</v>
      </c>
      <c r="N943" s="832">
        <v>1</v>
      </c>
      <c r="O943" s="832">
        <v>731</v>
      </c>
      <c r="P943" s="849">
        <v>22</v>
      </c>
      <c r="Q943" s="849">
        <v>16192</v>
      </c>
      <c r="R943" s="837">
        <v>0.79108852843462962</v>
      </c>
      <c r="S943" s="850">
        <v>736</v>
      </c>
    </row>
    <row r="944" spans="1:19" ht="14.4" customHeight="1" x14ac:dyDescent="0.3">
      <c r="A944" s="831" t="s">
        <v>3031</v>
      </c>
      <c r="B944" s="832" t="s">
        <v>3261</v>
      </c>
      <c r="C944" s="832" t="s">
        <v>602</v>
      </c>
      <c r="D944" s="832" t="s">
        <v>1282</v>
      </c>
      <c r="E944" s="832" t="s">
        <v>3079</v>
      </c>
      <c r="F944" s="832" t="s">
        <v>3153</v>
      </c>
      <c r="G944" s="832" t="s">
        <v>3154</v>
      </c>
      <c r="H944" s="849">
        <v>341</v>
      </c>
      <c r="I944" s="849">
        <v>69905</v>
      </c>
      <c r="J944" s="832">
        <v>0.99223584852097879</v>
      </c>
      <c r="K944" s="832">
        <v>205</v>
      </c>
      <c r="L944" s="849">
        <v>342</v>
      </c>
      <c r="M944" s="849">
        <v>70452</v>
      </c>
      <c r="N944" s="832">
        <v>1</v>
      </c>
      <c r="O944" s="832">
        <v>206</v>
      </c>
      <c r="P944" s="849">
        <v>347</v>
      </c>
      <c r="Q944" s="849">
        <v>72176</v>
      </c>
      <c r="R944" s="837">
        <v>1.0244705615170613</v>
      </c>
      <c r="S944" s="850">
        <v>208</v>
      </c>
    </row>
    <row r="945" spans="1:19" ht="14.4" customHeight="1" x14ac:dyDescent="0.3">
      <c r="A945" s="831" t="s">
        <v>3031</v>
      </c>
      <c r="B945" s="832" t="s">
        <v>3261</v>
      </c>
      <c r="C945" s="832" t="s">
        <v>602</v>
      </c>
      <c r="D945" s="832" t="s">
        <v>1282</v>
      </c>
      <c r="E945" s="832" t="s">
        <v>3079</v>
      </c>
      <c r="F945" s="832" t="s">
        <v>3272</v>
      </c>
      <c r="G945" s="832" t="s">
        <v>3273</v>
      </c>
      <c r="H945" s="849">
        <v>115</v>
      </c>
      <c r="I945" s="849">
        <v>33005</v>
      </c>
      <c r="J945" s="832">
        <v>0.87481446140797281</v>
      </c>
      <c r="K945" s="832">
        <v>287</v>
      </c>
      <c r="L945" s="849">
        <v>131</v>
      </c>
      <c r="M945" s="849">
        <v>37728</v>
      </c>
      <c r="N945" s="832">
        <v>1</v>
      </c>
      <c r="O945" s="832">
        <v>288</v>
      </c>
      <c r="P945" s="849">
        <v>76</v>
      </c>
      <c r="Q945" s="849">
        <v>21964</v>
      </c>
      <c r="R945" s="837">
        <v>0.58216709075487705</v>
      </c>
      <c r="S945" s="850">
        <v>289</v>
      </c>
    </row>
    <row r="946" spans="1:19" ht="14.4" customHeight="1" x14ac:dyDescent="0.3">
      <c r="A946" s="831" t="s">
        <v>3031</v>
      </c>
      <c r="B946" s="832" t="s">
        <v>3261</v>
      </c>
      <c r="C946" s="832" t="s">
        <v>602</v>
      </c>
      <c r="D946" s="832" t="s">
        <v>1282</v>
      </c>
      <c r="E946" s="832" t="s">
        <v>3079</v>
      </c>
      <c r="F946" s="832" t="s">
        <v>3274</v>
      </c>
      <c r="G946" s="832" t="s">
        <v>3275</v>
      </c>
      <c r="H946" s="849">
        <v>191</v>
      </c>
      <c r="I946" s="849">
        <v>28650</v>
      </c>
      <c r="J946" s="832">
        <v>1.2565238366738301</v>
      </c>
      <c r="K946" s="832">
        <v>150</v>
      </c>
      <c r="L946" s="849">
        <v>151</v>
      </c>
      <c r="M946" s="849">
        <v>22801</v>
      </c>
      <c r="N946" s="832">
        <v>1</v>
      </c>
      <c r="O946" s="832">
        <v>151</v>
      </c>
      <c r="P946" s="849">
        <v>82</v>
      </c>
      <c r="Q946" s="849">
        <v>12464</v>
      </c>
      <c r="R946" s="837">
        <v>0.54664269111003905</v>
      </c>
      <c r="S946" s="850">
        <v>152</v>
      </c>
    </row>
    <row r="947" spans="1:19" ht="14.4" customHeight="1" x14ac:dyDescent="0.3">
      <c r="A947" s="831" t="s">
        <v>3031</v>
      </c>
      <c r="B947" s="832" t="s">
        <v>3261</v>
      </c>
      <c r="C947" s="832" t="s">
        <v>602</v>
      </c>
      <c r="D947" s="832" t="s">
        <v>1282</v>
      </c>
      <c r="E947" s="832" t="s">
        <v>3079</v>
      </c>
      <c r="F947" s="832" t="s">
        <v>3155</v>
      </c>
      <c r="G947" s="832" t="s">
        <v>3156</v>
      </c>
      <c r="H947" s="849"/>
      <c r="I947" s="849"/>
      <c r="J947" s="832"/>
      <c r="K947" s="832"/>
      <c r="L947" s="849">
        <v>4</v>
      </c>
      <c r="M947" s="849">
        <v>172</v>
      </c>
      <c r="N947" s="832">
        <v>1</v>
      </c>
      <c r="O947" s="832">
        <v>43</v>
      </c>
      <c r="P947" s="849"/>
      <c r="Q947" s="849"/>
      <c r="R947" s="837"/>
      <c r="S947" s="850"/>
    </row>
    <row r="948" spans="1:19" ht="14.4" customHeight="1" x14ac:dyDescent="0.3">
      <c r="A948" s="831" t="s">
        <v>3031</v>
      </c>
      <c r="B948" s="832" t="s">
        <v>3261</v>
      </c>
      <c r="C948" s="832" t="s">
        <v>602</v>
      </c>
      <c r="D948" s="832" t="s">
        <v>1282</v>
      </c>
      <c r="E948" s="832" t="s">
        <v>3079</v>
      </c>
      <c r="F948" s="832" t="s">
        <v>3276</v>
      </c>
      <c r="G948" s="832" t="s">
        <v>3277</v>
      </c>
      <c r="H948" s="849">
        <v>2</v>
      </c>
      <c r="I948" s="849">
        <v>3854</v>
      </c>
      <c r="J948" s="832"/>
      <c r="K948" s="832">
        <v>1927</v>
      </c>
      <c r="L948" s="849"/>
      <c r="M948" s="849"/>
      <c r="N948" s="832"/>
      <c r="O948" s="832"/>
      <c r="P948" s="849"/>
      <c r="Q948" s="849"/>
      <c r="R948" s="837"/>
      <c r="S948" s="850"/>
    </row>
    <row r="949" spans="1:19" ht="14.4" customHeight="1" x14ac:dyDescent="0.3">
      <c r="A949" s="831" t="s">
        <v>3031</v>
      </c>
      <c r="B949" s="832" t="s">
        <v>3261</v>
      </c>
      <c r="C949" s="832" t="s">
        <v>602</v>
      </c>
      <c r="D949" s="832" t="s">
        <v>1282</v>
      </c>
      <c r="E949" s="832" t="s">
        <v>3079</v>
      </c>
      <c r="F949" s="832" t="s">
        <v>3157</v>
      </c>
      <c r="G949" s="832" t="s">
        <v>3158</v>
      </c>
      <c r="H949" s="849">
        <v>60</v>
      </c>
      <c r="I949" s="849">
        <v>3480</v>
      </c>
      <c r="J949" s="832">
        <v>0.92161016949152541</v>
      </c>
      <c r="K949" s="832">
        <v>58</v>
      </c>
      <c r="L949" s="849">
        <v>64</v>
      </c>
      <c r="M949" s="849">
        <v>3776</v>
      </c>
      <c r="N949" s="832">
        <v>1</v>
      </c>
      <c r="O949" s="832">
        <v>59</v>
      </c>
      <c r="P949" s="849">
        <v>39</v>
      </c>
      <c r="Q949" s="849">
        <v>2301</v>
      </c>
      <c r="R949" s="837">
        <v>0.609375</v>
      </c>
      <c r="S949" s="850">
        <v>59</v>
      </c>
    </row>
    <row r="950" spans="1:19" ht="14.4" customHeight="1" x14ac:dyDescent="0.3">
      <c r="A950" s="831" t="s">
        <v>3031</v>
      </c>
      <c r="B950" s="832" t="s">
        <v>3261</v>
      </c>
      <c r="C950" s="832" t="s">
        <v>602</v>
      </c>
      <c r="D950" s="832" t="s">
        <v>1282</v>
      </c>
      <c r="E950" s="832" t="s">
        <v>3079</v>
      </c>
      <c r="F950" s="832" t="s">
        <v>3169</v>
      </c>
      <c r="G950" s="832" t="s">
        <v>3170</v>
      </c>
      <c r="H950" s="849">
        <v>538</v>
      </c>
      <c r="I950" s="849">
        <v>17933.340000000004</v>
      </c>
      <c r="J950" s="832">
        <v>1.0267183308085233</v>
      </c>
      <c r="K950" s="832">
        <v>33.333345724907069</v>
      </c>
      <c r="L950" s="849">
        <v>524</v>
      </c>
      <c r="M950" s="849">
        <v>17466.660000000003</v>
      </c>
      <c r="N950" s="832">
        <v>1</v>
      </c>
      <c r="O950" s="832">
        <v>33.333320610687032</v>
      </c>
      <c r="P950" s="849">
        <v>600</v>
      </c>
      <c r="Q950" s="849">
        <v>20000.009999999995</v>
      </c>
      <c r="R950" s="837">
        <v>1.1450391774958688</v>
      </c>
      <c r="S950" s="850">
        <v>33.333349999999989</v>
      </c>
    </row>
    <row r="951" spans="1:19" ht="14.4" customHeight="1" x14ac:dyDescent="0.3">
      <c r="A951" s="831" t="s">
        <v>3031</v>
      </c>
      <c r="B951" s="832" t="s">
        <v>3261</v>
      </c>
      <c r="C951" s="832" t="s">
        <v>602</v>
      </c>
      <c r="D951" s="832" t="s">
        <v>1282</v>
      </c>
      <c r="E951" s="832" t="s">
        <v>3079</v>
      </c>
      <c r="F951" s="832" t="s">
        <v>3171</v>
      </c>
      <c r="G951" s="832" t="s">
        <v>3172</v>
      </c>
      <c r="H951" s="849">
        <v>76</v>
      </c>
      <c r="I951" s="849">
        <v>8816</v>
      </c>
      <c r="J951" s="832">
        <v>1.4339622641509433</v>
      </c>
      <c r="K951" s="832">
        <v>116</v>
      </c>
      <c r="L951" s="849">
        <v>53</v>
      </c>
      <c r="M951" s="849">
        <v>6148</v>
      </c>
      <c r="N951" s="832">
        <v>1</v>
      </c>
      <c r="O951" s="832">
        <v>116</v>
      </c>
      <c r="P951" s="849">
        <v>32</v>
      </c>
      <c r="Q951" s="849">
        <v>3712</v>
      </c>
      <c r="R951" s="837">
        <v>0.60377358490566035</v>
      </c>
      <c r="S951" s="850">
        <v>116</v>
      </c>
    </row>
    <row r="952" spans="1:19" ht="14.4" customHeight="1" x14ac:dyDescent="0.3">
      <c r="A952" s="831" t="s">
        <v>3031</v>
      </c>
      <c r="B952" s="832" t="s">
        <v>3261</v>
      </c>
      <c r="C952" s="832" t="s">
        <v>602</v>
      </c>
      <c r="D952" s="832" t="s">
        <v>1282</v>
      </c>
      <c r="E952" s="832" t="s">
        <v>3079</v>
      </c>
      <c r="F952" s="832" t="s">
        <v>3179</v>
      </c>
      <c r="G952" s="832" t="s">
        <v>3180</v>
      </c>
      <c r="H952" s="849">
        <v>28</v>
      </c>
      <c r="I952" s="849">
        <v>896</v>
      </c>
      <c r="J952" s="832">
        <v>0.84848484848484851</v>
      </c>
      <c r="K952" s="832">
        <v>32</v>
      </c>
      <c r="L952" s="849">
        <v>33</v>
      </c>
      <c r="M952" s="849">
        <v>1056</v>
      </c>
      <c r="N952" s="832">
        <v>1</v>
      </c>
      <c r="O952" s="832">
        <v>32</v>
      </c>
      <c r="P952" s="849">
        <v>66</v>
      </c>
      <c r="Q952" s="849">
        <v>2178</v>
      </c>
      <c r="R952" s="837">
        <v>2.0625</v>
      </c>
      <c r="S952" s="850">
        <v>33</v>
      </c>
    </row>
    <row r="953" spans="1:19" ht="14.4" customHeight="1" x14ac:dyDescent="0.3">
      <c r="A953" s="831" t="s">
        <v>3031</v>
      </c>
      <c r="B953" s="832" t="s">
        <v>3261</v>
      </c>
      <c r="C953" s="832" t="s">
        <v>602</v>
      </c>
      <c r="D953" s="832" t="s">
        <v>1282</v>
      </c>
      <c r="E953" s="832" t="s">
        <v>3079</v>
      </c>
      <c r="F953" s="832" t="s">
        <v>3185</v>
      </c>
      <c r="G953" s="832" t="s">
        <v>3186</v>
      </c>
      <c r="H953" s="849">
        <v>51</v>
      </c>
      <c r="I953" s="849">
        <v>6222</v>
      </c>
      <c r="J953" s="832">
        <v>0.75500546050236617</v>
      </c>
      <c r="K953" s="832">
        <v>122</v>
      </c>
      <c r="L953" s="849">
        <v>67</v>
      </c>
      <c r="M953" s="849">
        <v>8241</v>
      </c>
      <c r="N953" s="832">
        <v>1</v>
      </c>
      <c r="O953" s="832">
        <v>123</v>
      </c>
      <c r="P953" s="849">
        <v>42</v>
      </c>
      <c r="Q953" s="849">
        <v>5166</v>
      </c>
      <c r="R953" s="837">
        <v>0.62686567164179108</v>
      </c>
      <c r="S953" s="850">
        <v>123</v>
      </c>
    </row>
    <row r="954" spans="1:19" ht="14.4" customHeight="1" x14ac:dyDescent="0.3">
      <c r="A954" s="831" t="s">
        <v>3031</v>
      </c>
      <c r="B954" s="832" t="s">
        <v>3261</v>
      </c>
      <c r="C954" s="832" t="s">
        <v>602</v>
      </c>
      <c r="D954" s="832" t="s">
        <v>1282</v>
      </c>
      <c r="E954" s="832" t="s">
        <v>3079</v>
      </c>
      <c r="F954" s="832" t="s">
        <v>3187</v>
      </c>
      <c r="G954" s="832" t="s">
        <v>3188</v>
      </c>
      <c r="H954" s="849">
        <v>49</v>
      </c>
      <c r="I954" s="849">
        <v>7154</v>
      </c>
      <c r="J954" s="832">
        <v>0.74871794871794872</v>
      </c>
      <c r="K954" s="832">
        <v>146</v>
      </c>
      <c r="L954" s="849">
        <v>65</v>
      </c>
      <c r="M954" s="849">
        <v>9555</v>
      </c>
      <c r="N954" s="832">
        <v>1</v>
      </c>
      <c r="O954" s="832">
        <v>147</v>
      </c>
      <c r="P954" s="849">
        <v>38</v>
      </c>
      <c r="Q954" s="849">
        <v>5662</v>
      </c>
      <c r="R954" s="837">
        <v>0.59256933542647827</v>
      </c>
      <c r="S954" s="850">
        <v>149</v>
      </c>
    </row>
    <row r="955" spans="1:19" ht="14.4" customHeight="1" x14ac:dyDescent="0.3">
      <c r="A955" s="831" t="s">
        <v>3031</v>
      </c>
      <c r="B955" s="832" t="s">
        <v>3261</v>
      </c>
      <c r="C955" s="832" t="s">
        <v>602</v>
      </c>
      <c r="D955" s="832" t="s">
        <v>1282</v>
      </c>
      <c r="E955" s="832" t="s">
        <v>3079</v>
      </c>
      <c r="F955" s="832" t="s">
        <v>3197</v>
      </c>
      <c r="G955" s="832" t="s">
        <v>3198</v>
      </c>
      <c r="H955" s="849">
        <v>1052</v>
      </c>
      <c r="I955" s="849">
        <v>234596</v>
      </c>
      <c r="J955" s="832">
        <v>0.95031616982836498</v>
      </c>
      <c r="K955" s="832">
        <v>223</v>
      </c>
      <c r="L955" s="849">
        <v>1107</v>
      </c>
      <c r="M955" s="849">
        <v>246861</v>
      </c>
      <c r="N955" s="832">
        <v>1</v>
      </c>
      <c r="O955" s="832">
        <v>223</v>
      </c>
      <c r="P955" s="849">
        <v>954</v>
      </c>
      <c r="Q955" s="849">
        <v>215604</v>
      </c>
      <c r="R955" s="837">
        <v>0.87338218673666557</v>
      </c>
      <c r="S955" s="850">
        <v>226</v>
      </c>
    </row>
    <row r="956" spans="1:19" ht="14.4" customHeight="1" x14ac:dyDescent="0.3">
      <c r="A956" s="831" t="s">
        <v>3031</v>
      </c>
      <c r="B956" s="832" t="s">
        <v>3261</v>
      </c>
      <c r="C956" s="832" t="s">
        <v>602</v>
      </c>
      <c r="D956" s="832" t="s">
        <v>1282</v>
      </c>
      <c r="E956" s="832" t="s">
        <v>3079</v>
      </c>
      <c r="F956" s="832" t="s">
        <v>3278</v>
      </c>
      <c r="G956" s="832" t="s">
        <v>3279</v>
      </c>
      <c r="H956" s="849">
        <v>617</v>
      </c>
      <c r="I956" s="849">
        <v>148697</v>
      </c>
      <c r="J956" s="832">
        <v>1.1031425731115627</v>
      </c>
      <c r="K956" s="832">
        <v>241</v>
      </c>
      <c r="L956" s="849">
        <v>557</v>
      </c>
      <c r="M956" s="849">
        <v>134794</v>
      </c>
      <c r="N956" s="832">
        <v>1</v>
      </c>
      <c r="O956" s="832">
        <v>242</v>
      </c>
      <c r="P956" s="849">
        <v>349</v>
      </c>
      <c r="Q956" s="849">
        <v>85156</v>
      </c>
      <c r="R956" s="837">
        <v>0.63174918764930188</v>
      </c>
      <c r="S956" s="850">
        <v>244</v>
      </c>
    </row>
    <row r="957" spans="1:19" ht="14.4" customHeight="1" x14ac:dyDescent="0.3">
      <c r="A957" s="831" t="s">
        <v>3031</v>
      </c>
      <c r="B957" s="832" t="s">
        <v>3261</v>
      </c>
      <c r="C957" s="832" t="s">
        <v>602</v>
      </c>
      <c r="D957" s="832" t="s">
        <v>1282</v>
      </c>
      <c r="E957" s="832" t="s">
        <v>3079</v>
      </c>
      <c r="F957" s="832" t="s">
        <v>3280</v>
      </c>
      <c r="G957" s="832" t="s">
        <v>3281</v>
      </c>
      <c r="H957" s="849">
        <v>1261</v>
      </c>
      <c r="I957" s="849">
        <v>460265</v>
      </c>
      <c r="J957" s="832">
        <v>1.0004412448756907</v>
      </c>
      <c r="K957" s="832">
        <v>365</v>
      </c>
      <c r="L957" s="849">
        <v>1257</v>
      </c>
      <c r="M957" s="849">
        <v>460062</v>
      </c>
      <c r="N957" s="832">
        <v>1</v>
      </c>
      <c r="O957" s="832">
        <v>366</v>
      </c>
      <c r="P957" s="849">
        <v>1172</v>
      </c>
      <c r="Q957" s="849">
        <v>431296</v>
      </c>
      <c r="R957" s="837">
        <v>0.93747364485656282</v>
      </c>
      <c r="S957" s="850">
        <v>368</v>
      </c>
    </row>
    <row r="958" spans="1:19" ht="14.4" customHeight="1" x14ac:dyDescent="0.3">
      <c r="A958" s="831" t="s">
        <v>3031</v>
      </c>
      <c r="B958" s="832" t="s">
        <v>3261</v>
      </c>
      <c r="C958" s="832" t="s">
        <v>602</v>
      </c>
      <c r="D958" s="832" t="s">
        <v>1282</v>
      </c>
      <c r="E958" s="832" t="s">
        <v>3079</v>
      </c>
      <c r="F958" s="832" t="s">
        <v>3282</v>
      </c>
      <c r="G958" s="832" t="s">
        <v>3283</v>
      </c>
      <c r="H958" s="849">
        <v>1</v>
      </c>
      <c r="I958" s="849">
        <v>223</v>
      </c>
      <c r="J958" s="832">
        <v>1</v>
      </c>
      <c r="K958" s="832">
        <v>223</v>
      </c>
      <c r="L958" s="849">
        <v>1</v>
      </c>
      <c r="M958" s="849">
        <v>223</v>
      </c>
      <c r="N958" s="832">
        <v>1</v>
      </c>
      <c r="O958" s="832">
        <v>223</v>
      </c>
      <c r="P958" s="849"/>
      <c r="Q958" s="849"/>
      <c r="R958" s="837"/>
      <c r="S958" s="850"/>
    </row>
    <row r="959" spans="1:19" ht="14.4" customHeight="1" x14ac:dyDescent="0.3">
      <c r="A959" s="831" t="s">
        <v>3031</v>
      </c>
      <c r="B959" s="832" t="s">
        <v>3261</v>
      </c>
      <c r="C959" s="832" t="s">
        <v>602</v>
      </c>
      <c r="D959" s="832" t="s">
        <v>1282</v>
      </c>
      <c r="E959" s="832" t="s">
        <v>3079</v>
      </c>
      <c r="F959" s="832" t="s">
        <v>3215</v>
      </c>
      <c r="G959" s="832" t="s">
        <v>3216</v>
      </c>
      <c r="H959" s="849">
        <v>14</v>
      </c>
      <c r="I959" s="849">
        <v>2002</v>
      </c>
      <c r="J959" s="832">
        <v>1.2638888888888888</v>
      </c>
      <c r="K959" s="832">
        <v>143</v>
      </c>
      <c r="L959" s="849">
        <v>11</v>
      </c>
      <c r="M959" s="849">
        <v>1584</v>
      </c>
      <c r="N959" s="832">
        <v>1</v>
      </c>
      <c r="O959" s="832">
        <v>144</v>
      </c>
      <c r="P959" s="849">
        <v>9</v>
      </c>
      <c r="Q959" s="849">
        <v>1314</v>
      </c>
      <c r="R959" s="837">
        <v>0.82954545454545459</v>
      </c>
      <c r="S959" s="850">
        <v>146</v>
      </c>
    </row>
    <row r="960" spans="1:19" ht="14.4" customHeight="1" x14ac:dyDescent="0.3">
      <c r="A960" s="831" t="s">
        <v>3031</v>
      </c>
      <c r="B960" s="832" t="s">
        <v>3261</v>
      </c>
      <c r="C960" s="832" t="s">
        <v>602</v>
      </c>
      <c r="D960" s="832" t="s">
        <v>1282</v>
      </c>
      <c r="E960" s="832" t="s">
        <v>3079</v>
      </c>
      <c r="F960" s="832" t="s">
        <v>3219</v>
      </c>
      <c r="G960" s="832" t="s">
        <v>3220</v>
      </c>
      <c r="H960" s="849"/>
      <c r="I960" s="849"/>
      <c r="J960" s="832"/>
      <c r="K960" s="832"/>
      <c r="L960" s="849"/>
      <c r="M960" s="849"/>
      <c r="N960" s="832"/>
      <c r="O960" s="832"/>
      <c r="P960" s="849">
        <v>2</v>
      </c>
      <c r="Q960" s="849">
        <v>522</v>
      </c>
      <c r="R960" s="837"/>
      <c r="S960" s="850">
        <v>261</v>
      </c>
    </row>
    <row r="961" spans="1:19" ht="14.4" customHeight="1" x14ac:dyDescent="0.3">
      <c r="A961" s="831" t="s">
        <v>3031</v>
      </c>
      <c r="B961" s="832" t="s">
        <v>3261</v>
      </c>
      <c r="C961" s="832" t="s">
        <v>602</v>
      </c>
      <c r="D961" s="832" t="s">
        <v>1282</v>
      </c>
      <c r="E961" s="832" t="s">
        <v>3079</v>
      </c>
      <c r="F961" s="832" t="s">
        <v>3284</v>
      </c>
      <c r="G961" s="832" t="s">
        <v>3285</v>
      </c>
      <c r="H961" s="849">
        <v>1</v>
      </c>
      <c r="I961" s="849">
        <v>127</v>
      </c>
      <c r="J961" s="832">
        <v>0.9921875</v>
      </c>
      <c r="K961" s="832">
        <v>127</v>
      </c>
      <c r="L961" s="849">
        <v>1</v>
      </c>
      <c r="M961" s="849">
        <v>128</v>
      </c>
      <c r="N961" s="832">
        <v>1</v>
      </c>
      <c r="O961" s="832">
        <v>128</v>
      </c>
      <c r="P961" s="849">
        <v>1</v>
      </c>
      <c r="Q961" s="849">
        <v>128</v>
      </c>
      <c r="R961" s="837">
        <v>1</v>
      </c>
      <c r="S961" s="850">
        <v>128</v>
      </c>
    </row>
    <row r="962" spans="1:19" ht="14.4" customHeight="1" x14ac:dyDescent="0.3">
      <c r="A962" s="831" t="s">
        <v>3031</v>
      </c>
      <c r="B962" s="832" t="s">
        <v>3261</v>
      </c>
      <c r="C962" s="832" t="s">
        <v>602</v>
      </c>
      <c r="D962" s="832" t="s">
        <v>1282</v>
      </c>
      <c r="E962" s="832" t="s">
        <v>3079</v>
      </c>
      <c r="F962" s="832" t="s">
        <v>3286</v>
      </c>
      <c r="G962" s="832" t="s">
        <v>3287</v>
      </c>
      <c r="H962" s="849">
        <v>39</v>
      </c>
      <c r="I962" s="849">
        <v>17940</v>
      </c>
      <c r="J962" s="832">
        <v>1.4935064935064934</v>
      </c>
      <c r="K962" s="832">
        <v>460</v>
      </c>
      <c r="L962" s="849">
        <v>26</v>
      </c>
      <c r="M962" s="849">
        <v>12012</v>
      </c>
      <c r="N962" s="832">
        <v>1</v>
      </c>
      <c r="O962" s="832">
        <v>462</v>
      </c>
      <c r="P962" s="849">
        <v>12</v>
      </c>
      <c r="Q962" s="849">
        <v>5592</v>
      </c>
      <c r="R962" s="837">
        <v>0.46553446553446554</v>
      </c>
      <c r="S962" s="850">
        <v>466</v>
      </c>
    </row>
    <row r="963" spans="1:19" ht="14.4" customHeight="1" x14ac:dyDescent="0.3">
      <c r="A963" s="831" t="s">
        <v>3031</v>
      </c>
      <c r="B963" s="832" t="s">
        <v>3261</v>
      </c>
      <c r="C963" s="832" t="s">
        <v>602</v>
      </c>
      <c r="D963" s="832" t="s">
        <v>1282</v>
      </c>
      <c r="E963" s="832" t="s">
        <v>3079</v>
      </c>
      <c r="F963" s="832" t="s">
        <v>3288</v>
      </c>
      <c r="G963" s="832" t="s">
        <v>3289</v>
      </c>
      <c r="H963" s="849">
        <v>578</v>
      </c>
      <c r="I963" s="849">
        <v>70516</v>
      </c>
      <c r="J963" s="832">
        <v>0.99878190419534862</v>
      </c>
      <c r="K963" s="832">
        <v>122</v>
      </c>
      <c r="L963" s="849">
        <v>574</v>
      </c>
      <c r="M963" s="849">
        <v>70602</v>
      </c>
      <c r="N963" s="832">
        <v>1</v>
      </c>
      <c r="O963" s="832">
        <v>123</v>
      </c>
      <c r="P963" s="849">
        <v>656</v>
      </c>
      <c r="Q963" s="849">
        <v>80032</v>
      </c>
      <c r="R963" s="837">
        <v>1.1335656213704994</v>
      </c>
      <c r="S963" s="850">
        <v>122</v>
      </c>
    </row>
    <row r="964" spans="1:19" ht="14.4" customHeight="1" x14ac:dyDescent="0.3">
      <c r="A964" s="831" t="s">
        <v>3031</v>
      </c>
      <c r="B964" s="832" t="s">
        <v>3261</v>
      </c>
      <c r="C964" s="832" t="s">
        <v>602</v>
      </c>
      <c r="D964" s="832" t="s">
        <v>1282</v>
      </c>
      <c r="E964" s="832" t="s">
        <v>3079</v>
      </c>
      <c r="F964" s="832" t="s">
        <v>3293</v>
      </c>
      <c r="G964" s="832" t="s">
        <v>3294</v>
      </c>
      <c r="H964" s="849"/>
      <c r="I964" s="849"/>
      <c r="J964" s="832"/>
      <c r="K964" s="832"/>
      <c r="L964" s="849"/>
      <c r="M964" s="849"/>
      <c r="N964" s="832"/>
      <c r="O964" s="832"/>
      <c r="P964" s="849">
        <v>45</v>
      </c>
      <c r="Q964" s="849">
        <v>53100</v>
      </c>
      <c r="R964" s="837"/>
      <c r="S964" s="850">
        <v>1180</v>
      </c>
    </row>
    <row r="965" spans="1:19" ht="14.4" customHeight="1" x14ac:dyDescent="0.3">
      <c r="A965" s="831" t="s">
        <v>3031</v>
      </c>
      <c r="B965" s="832" t="s">
        <v>3261</v>
      </c>
      <c r="C965" s="832" t="s">
        <v>602</v>
      </c>
      <c r="D965" s="832" t="s">
        <v>3029</v>
      </c>
      <c r="E965" s="832" t="s">
        <v>3079</v>
      </c>
      <c r="F965" s="832" t="s">
        <v>3090</v>
      </c>
      <c r="G965" s="832" t="s">
        <v>3091</v>
      </c>
      <c r="H965" s="849">
        <v>3</v>
      </c>
      <c r="I965" s="849">
        <v>111</v>
      </c>
      <c r="J965" s="832">
        <v>1</v>
      </c>
      <c r="K965" s="832">
        <v>37</v>
      </c>
      <c r="L965" s="849">
        <v>3</v>
      </c>
      <c r="M965" s="849">
        <v>111</v>
      </c>
      <c r="N965" s="832">
        <v>1</v>
      </c>
      <c r="O965" s="832">
        <v>37</v>
      </c>
      <c r="P965" s="849"/>
      <c r="Q965" s="849"/>
      <c r="R965" s="837"/>
      <c r="S965" s="850"/>
    </row>
    <row r="966" spans="1:19" ht="14.4" customHeight="1" x14ac:dyDescent="0.3">
      <c r="A966" s="831" t="s">
        <v>3031</v>
      </c>
      <c r="B966" s="832" t="s">
        <v>3261</v>
      </c>
      <c r="C966" s="832" t="s">
        <v>602</v>
      </c>
      <c r="D966" s="832" t="s">
        <v>3029</v>
      </c>
      <c r="E966" s="832" t="s">
        <v>3079</v>
      </c>
      <c r="F966" s="832" t="s">
        <v>3101</v>
      </c>
      <c r="G966" s="832" t="s">
        <v>3102</v>
      </c>
      <c r="H966" s="849">
        <v>17</v>
      </c>
      <c r="I966" s="849">
        <v>6341</v>
      </c>
      <c r="J966" s="832">
        <v>0.34601113172541742</v>
      </c>
      <c r="K966" s="832">
        <v>373</v>
      </c>
      <c r="L966" s="849">
        <v>49</v>
      </c>
      <c r="M966" s="849">
        <v>18326</v>
      </c>
      <c r="N966" s="832">
        <v>1</v>
      </c>
      <c r="O966" s="832">
        <v>374</v>
      </c>
      <c r="P966" s="849"/>
      <c r="Q966" s="849"/>
      <c r="R966" s="837"/>
      <c r="S966" s="850"/>
    </row>
    <row r="967" spans="1:19" ht="14.4" customHeight="1" x14ac:dyDescent="0.3">
      <c r="A967" s="831" t="s">
        <v>3031</v>
      </c>
      <c r="B967" s="832" t="s">
        <v>3261</v>
      </c>
      <c r="C967" s="832" t="s">
        <v>602</v>
      </c>
      <c r="D967" s="832" t="s">
        <v>3029</v>
      </c>
      <c r="E967" s="832" t="s">
        <v>3079</v>
      </c>
      <c r="F967" s="832" t="s">
        <v>3103</v>
      </c>
      <c r="G967" s="832" t="s">
        <v>3104</v>
      </c>
      <c r="H967" s="849">
        <v>1</v>
      </c>
      <c r="I967" s="849">
        <v>251</v>
      </c>
      <c r="J967" s="832">
        <v>4.5274170274170272E-2</v>
      </c>
      <c r="K967" s="832">
        <v>251</v>
      </c>
      <c r="L967" s="849">
        <v>22</v>
      </c>
      <c r="M967" s="849">
        <v>5544</v>
      </c>
      <c r="N967" s="832">
        <v>1</v>
      </c>
      <c r="O967" s="832">
        <v>252</v>
      </c>
      <c r="P967" s="849"/>
      <c r="Q967" s="849"/>
      <c r="R967" s="837"/>
      <c r="S967" s="850"/>
    </row>
    <row r="968" spans="1:19" ht="14.4" customHeight="1" x14ac:dyDescent="0.3">
      <c r="A968" s="831" t="s">
        <v>3031</v>
      </c>
      <c r="B968" s="832" t="s">
        <v>3261</v>
      </c>
      <c r="C968" s="832" t="s">
        <v>602</v>
      </c>
      <c r="D968" s="832" t="s">
        <v>3029</v>
      </c>
      <c r="E968" s="832" t="s">
        <v>3079</v>
      </c>
      <c r="F968" s="832" t="s">
        <v>3105</v>
      </c>
      <c r="G968" s="832" t="s">
        <v>3106</v>
      </c>
      <c r="H968" s="849">
        <v>4</v>
      </c>
      <c r="I968" s="849">
        <v>504</v>
      </c>
      <c r="J968" s="832">
        <v>0.28346456692913385</v>
      </c>
      <c r="K968" s="832">
        <v>126</v>
      </c>
      <c r="L968" s="849">
        <v>14</v>
      </c>
      <c r="M968" s="849">
        <v>1778</v>
      </c>
      <c r="N968" s="832">
        <v>1</v>
      </c>
      <c r="O968" s="832">
        <v>127</v>
      </c>
      <c r="P968" s="849"/>
      <c r="Q968" s="849"/>
      <c r="R968" s="837"/>
      <c r="S968" s="850"/>
    </row>
    <row r="969" spans="1:19" ht="14.4" customHeight="1" x14ac:dyDescent="0.3">
      <c r="A969" s="831" t="s">
        <v>3031</v>
      </c>
      <c r="B969" s="832" t="s">
        <v>3261</v>
      </c>
      <c r="C969" s="832" t="s">
        <v>602</v>
      </c>
      <c r="D969" s="832" t="s">
        <v>3029</v>
      </c>
      <c r="E969" s="832" t="s">
        <v>3079</v>
      </c>
      <c r="F969" s="832" t="s">
        <v>3107</v>
      </c>
      <c r="G969" s="832" t="s">
        <v>3108</v>
      </c>
      <c r="H969" s="849">
        <v>3</v>
      </c>
      <c r="I969" s="849">
        <v>273</v>
      </c>
      <c r="J969" s="832">
        <v>0.21195652173913043</v>
      </c>
      <c r="K969" s="832">
        <v>91</v>
      </c>
      <c r="L969" s="849">
        <v>14</v>
      </c>
      <c r="M969" s="849">
        <v>1288</v>
      </c>
      <c r="N969" s="832">
        <v>1</v>
      </c>
      <c r="O969" s="832">
        <v>92</v>
      </c>
      <c r="P969" s="849"/>
      <c r="Q969" s="849"/>
      <c r="R969" s="837"/>
      <c r="S969" s="850"/>
    </row>
    <row r="970" spans="1:19" ht="14.4" customHeight="1" x14ac:dyDescent="0.3">
      <c r="A970" s="831" t="s">
        <v>3031</v>
      </c>
      <c r="B970" s="832" t="s">
        <v>3261</v>
      </c>
      <c r="C970" s="832" t="s">
        <v>602</v>
      </c>
      <c r="D970" s="832" t="s">
        <v>3029</v>
      </c>
      <c r="E970" s="832" t="s">
        <v>3079</v>
      </c>
      <c r="F970" s="832" t="s">
        <v>3109</v>
      </c>
      <c r="G970" s="832" t="s">
        <v>3110</v>
      </c>
      <c r="H970" s="849"/>
      <c r="I970" s="849"/>
      <c r="J970" s="832"/>
      <c r="K970" s="832"/>
      <c r="L970" s="849">
        <v>1</v>
      </c>
      <c r="M970" s="849">
        <v>210</v>
      </c>
      <c r="N970" s="832">
        <v>1</v>
      </c>
      <c r="O970" s="832">
        <v>210</v>
      </c>
      <c r="P970" s="849"/>
      <c r="Q970" s="849"/>
      <c r="R970" s="837"/>
      <c r="S970" s="850"/>
    </row>
    <row r="971" spans="1:19" ht="14.4" customHeight="1" x14ac:dyDescent="0.3">
      <c r="A971" s="831" t="s">
        <v>3031</v>
      </c>
      <c r="B971" s="832" t="s">
        <v>3261</v>
      </c>
      <c r="C971" s="832" t="s">
        <v>602</v>
      </c>
      <c r="D971" s="832" t="s">
        <v>3029</v>
      </c>
      <c r="E971" s="832" t="s">
        <v>3079</v>
      </c>
      <c r="F971" s="832" t="s">
        <v>3115</v>
      </c>
      <c r="G971" s="832" t="s">
        <v>3116</v>
      </c>
      <c r="H971" s="849">
        <v>4</v>
      </c>
      <c r="I971" s="849">
        <v>236</v>
      </c>
      <c r="J971" s="832">
        <v>0.17101449275362318</v>
      </c>
      <c r="K971" s="832">
        <v>59</v>
      </c>
      <c r="L971" s="849">
        <v>23</v>
      </c>
      <c r="M971" s="849">
        <v>1380</v>
      </c>
      <c r="N971" s="832">
        <v>1</v>
      </c>
      <c r="O971" s="832">
        <v>60</v>
      </c>
      <c r="P971" s="849"/>
      <c r="Q971" s="849"/>
      <c r="R971" s="837"/>
      <c r="S971" s="850"/>
    </row>
    <row r="972" spans="1:19" ht="14.4" customHeight="1" x14ac:dyDescent="0.3">
      <c r="A972" s="831" t="s">
        <v>3031</v>
      </c>
      <c r="B972" s="832" t="s">
        <v>3261</v>
      </c>
      <c r="C972" s="832" t="s">
        <v>602</v>
      </c>
      <c r="D972" s="832" t="s">
        <v>3029</v>
      </c>
      <c r="E972" s="832" t="s">
        <v>3079</v>
      </c>
      <c r="F972" s="832" t="s">
        <v>3123</v>
      </c>
      <c r="G972" s="832" t="s">
        <v>3124</v>
      </c>
      <c r="H972" s="849">
        <v>18</v>
      </c>
      <c r="I972" s="849">
        <v>6930</v>
      </c>
      <c r="J972" s="832">
        <v>0.28052137305699482</v>
      </c>
      <c r="K972" s="832">
        <v>385</v>
      </c>
      <c r="L972" s="849">
        <v>64</v>
      </c>
      <c r="M972" s="849">
        <v>24704</v>
      </c>
      <c r="N972" s="832">
        <v>1</v>
      </c>
      <c r="O972" s="832">
        <v>386</v>
      </c>
      <c r="P972" s="849"/>
      <c r="Q972" s="849"/>
      <c r="R972" s="837"/>
      <c r="S972" s="850"/>
    </row>
    <row r="973" spans="1:19" ht="14.4" customHeight="1" x14ac:dyDescent="0.3">
      <c r="A973" s="831" t="s">
        <v>3031</v>
      </c>
      <c r="B973" s="832" t="s">
        <v>3261</v>
      </c>
      <c r="C973" s="832" t="s">
        <v>602</v>
      </c>
      <c r="D973" s="832" t="s">
        <v>3029</v>
      </c>
      <c r="E973" s="832" t="s">
        <v>3079</v>
      </c>
      <c r="F973" s="832" t="s">
        <v>3125</v>
      </c>
      <c r="G973" s="832" t="s">
        <v>3126</v>
      </c>
      <c r="H973" s="849"/>
      <c r="I973" s="849"/>
      <c r="J973" s="832"/>
      <c r="K973" s="832"/>
      <c r="L973" s="849">
        <v>19</v>
      </c>
      <c r="M973" s="849">
        <v>7429</v>
      </c>
      <c r="N973" s="832">
        <v>1</v>
      </c>
      <c r="O973" s="832">
        <v>391</v>
      </c>
      <c r="P973" s="849"/>
      <c r="Q973" s="849"/>
      <c r="R973" s="837"/>
      <c r="S973" s="850"/>
    </row>
    <row r="974" spans="1:19" ht="14.4" customHeight="1" x14ac:dyDescent="0.3">
      <c r="A974" s="831" t="s">
        <v>3031</v>
      </c>
      <c r="B974" s="832" t="s">
        <v>3261</v>
      </c>
      <c r="C974" s="832" t="s">
        <v>602</v>
      </c>
      <c r="D974" s="832" t="s">
        <v>3029</v>
      </c>
      <c r="E974" s="832" t="s">
        <v>3079</v>
      </c>
      <c r="F974" s="832" t="s">
        <v>3266</v>
      </c>
      <c r="G974" s="832" t="s">
        <v>3267</v>
      </c>
      <c r="H974" s="849"/>
      <c r="I974" s="849"/>
      <c r="J974" s="832"/>
      <c r="K974" s="832"/>
      <c r="L974" s="849">
        <v>2</v>
      </c>
      <c r="M974" s="849">
        <v>896</v>
      </c>
      <c r="N974" s="832">
        <v>1</v>
      </c>
      <c r="O974" s="832">
        <v>448</v>
      </c>
      <c r="P974" s="849"/>
      <c r="Q974" s="849"/>
      <c r="R974" s="837"/>
      <c r="S974" s="850"/>
    </row>
    <row r="975" spans="1:19" ht="14.4" customHeight="1" x14ac:dyDescent="0.3">
      <c r="A975" s="831" t="s">
        <v>3031</v>
      </c>
      <c r="B975" s="832" t="s">
        <v>3261</v>
      </c>
      <c r="C975" s="832" t="s">
        <v>602</v>
      </c>
      <c r="D975" s="832" t="s">
        <v>3029</v>
      </c>
      <c r="E975" s="832" t="s">
        <v>3079</v>
      </c>
      <c r="F975" s="832" t="s">
        <v>3169</v>
      </c>
      <c r="G975" s="832" t="s">
        <v>3170</v>
      </c>
      <c r="H975" s="849">
        <v>22</v>
      </c>
      <c r="I975" s="849">
        <v>733.32999999999993</v>
      </c>
      <c r="J975" s="832">
        <v>0.34374897460777282</v>
      </c>
      <c r="K975" s="832">
        <v>33.333181818181814</v>
      </c>
      <c r="L975" s="849">
        <v>64</v>
      </c>
      <c r="M975" s="849">
        <v>2133.33</v>
      </c>
      <c r="N975" s="832">
        <v>1</v>
      </c>
      <c r="O975" s="832">
        <v>33.333281249999999</v>
      </c>
      <c r="P975" s="849"/>
      <c r="Q975" s="849"/>
      <c r="R975" s="837"/>
      <c r="S975" s="850"/>
    </row>
    <row r="976" spans="1:19" ht="14.4" customHeight="1" x14ac:dyDescent="0.3">
      <c r="A976" s="831" t="s">
        <v>3031</v>
      </c>
      <c r="B976" s="832" t="s">
        <v>3261</v>
      </c>
      <c r="C976" s="832" t="s">
        <v>602</v>
      </c>
      <c r="D976" s="832" t="s">
        <v>3029</v>
      </c>
      <c r="E976" s="832" t="s">
        <v>3079</v>
      </c>
      <c r="F976" s="832" t="s">
        <v>3179</v>
      </c>
      <c r="G976" s="832" t="s">
        <v>3180</v>
      </c>
      <c r="H976" s="849">
        <v>1</v>
      </c>
      <c r="I976" s="849">
        <v>32</v>
      </c>
      <c r="J976" s="832"/>
      <c r="K976" s="832">
        <v>32</v>
      </c>
      <c r="L976" s="849"/>
      <c r="M976" s="849"/>
      <c r="N976" s="832"/>
      <c r="O976" s="832"/>
      <c r="P976" s="849"/>
      <c r="Q976" s="849"/>
      <c r="R976" s="837"/>
      <c r="S976" s="850"/>
    </row>
    <row r="977" spans="1:19" ht="14.4" customHeight="1" thickBot="1" x14ac:dyDescent="0.35">
      <c r="A977" s="839" t="s">
        <v>3031</v>
      </c>
      <c r="B977" s="840" t="s">
        <v>3261</v>
      </c>
      <c r="C977" s="840" t="s">
        <v>602</v>
      </c>
      <c r="D977" s="840" t="s">
        <v>3029</v>
      </c>
      <c r="E977" s="840" t="s">
        <v>3079</v>
      </c>
      <c r="F977" s="840" t="s">
        <v>3215</v>
      </c>
      <c r="G977" s="840" t="s">
        <v>3216</v>
      </c>
      <c r="H977" s="851"/>
      <c r="I977" s="851"/>
      <c r="J977" s="840"/>
      <c r="K977" s="840"/>
      <c r="L977" s="851">
        <v>7</v>
      </c>
      <c r="M977" s="851">
        <v>1008</v>
      </c>
      <c r="N977" s="840">
        <v>1</v>
      </c>
      <c r="O977" s="840">
        <v>144</v>
      </c>
      <c r="P977" s="851"/>
      <c r="Q977" s="851"/>
      <c r="R977" s="845"/>
      <c r="S977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4138083</v>
      </c>
      <c r="C3" s="344">
        <f t="shared" ref="C3:R3" si="0">SUBTOTAL(9,C6:C1048576)</f>
        <v>27.836978593470974</v>
      </c>
      <c r="D3" s="344">
        <f t="shared" si="0"/>
        <v>4145595.3100000005</v>
      </c>
      <c r="E3" s="344">
        <f t="shared" si="0"/>
        <v>25</v>
      </c>
      <c r="F3" s="344">
        <f t="shared" si="0"/>
        <v>4573449.33</v>
      </c>
      <c r="G3" s="347">
        <f>IF(D3&lt;&gt;0,F3/D3,"")</f>
        <v>1.1032068950309575</v>
      </c>
      <c r="H3" s="343">
        <f t="shared" si="0"/>
        <v>143016.46999999994</v>
      </c>
      <c r="I3" s="344">
        <f t="shared" si="0"/>
        <v>0.75518565342068678</v>
      </c>
      <c r="J3" s="344">
        <f t="shared" si="0"/>
        <v>189379.21999999994</v>
      </c>
      <c r="K3" s="344">
        <f t="shared" si="0"/>
        <v>1</v>
      </c>
      <c r="L3" s="344">
        <f t="shared" si="0"/>
        <v>304176.0500000001</v>
      </c>
      <c r="M3" s="345">
        <f>IF(J3&lt;&gt;0,L3/J3,"")</f>
        <v>1.6061743733024152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" customHeight="1" x14ac:dyDescent="0.3">
      <c r="A6" s="856" t="s">
        <v>3299</v>
      </c>
      <c r="B6" s="883">
        <v>61603</v>
      </c>
      <c r="C6" s="825">
        <v>1.7449791802396397</v>
      </c>
      <c r="D6" s="883">
        <v>35303</v>
      </c>
      <c r="E6" s="825">
        <v>1</v>
      </c>
      <c r="F6" s="883">
        <v>37374</v>
      </c>
      <c r="G6" s="830">
        <v>1.0586635696683002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3300</v>
      </c>
      <c r="B7" s="885">
        <v>4923</v>
      </c>
      <c r="C7" s="832">
        <v>0.7842918591683925</v>
      </c>
      <c r="D7" s="885">
        <v>6277</v>
      </c>
      <c r="E7" s="832">
        <v>1</v>
      </c>
      <c r="F7" s="885">
        <v>8208</v>
      </c>
      <c r="G7" s="837">
        <v>1.3076310339334076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3301</v>
      </c>
      <c r="B8" s="885">
        <v>35628</v>
      </c>
      <c r="C8" s="832">
        <v>1.420800765672356</v>
      </c>
      <c r="D8" s="885">
        <v>25076</v>
      </c>
      <c r="E8" s="832">
        <v>1</v>
      </c>
      <c r="F8" s="885">
        <v>22795</v>
      </c>
      <c r="G8" s="837">
        <v>0.90903652895198594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3302</v>
      </c>
      <c r="B9" s="885">
        <v>6445</v>
      </c>
      <c r="C9" s="832">
        <v>0.53833945873705313</v>
      </c>
      <c r="D9" s="885">
        <v>11972</v>
      </c>
      <c r="E9" s="832">
        <v>1</v>
      </c>
      <c r="F9" s="885">
        <v>1488</v>
      </c>
      <c r="G9" s="837">
        <v>0.12429001002338791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3303</v>
      </c>
      <c r="B10" s="885">
        <v>2069</v>
      </c>
      <c r="C10" s="832">
        <v>1.7014802631578947</v>
      </c>
      <c r="D10" s="885">
        <v>1216</v>
      </c>
      <c r="E10" s="832">
        <v>1</v>
      </c>
      <c r="F10" s="885">
        <v>646</v>
      </c>
      <c r="G10" s="837">
        <v>0.53125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3304</v>
      </c>
      <c r="B11" s="885">
        <v>8571</v>
      </c>
      <c r="C11" s="832">
        <v>0.7523700842696629</v>
      </c>
      <c r="D11" s="885">
        <v>11392</v>
      </c>
      <c r="E11" s="832">
        <v>1</v>
      </c>
      <c r="F11" s="885">
        <v>16047</v>
      </c>
      <c r="G11" s="837">
        <v>1.408620084269663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3305</v>
      </c>
      <c r="B12" s="885">
        <v>2152</v>
      </c>
      <c r="C12" s="832">
        <v>0.71661671661671666</v>
      </c>
      <c r="D12" s="885">
        <v>3003</v>
      </c>
      <c r="E12" s="832">
        <v>1</v>
      </c>
      <c r="F12" s="885">
        <v>2311</v>
      </c>
      <c r="G12" s="837">
        <v>0.7695637695637696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3306</v>
      </c>
      <c r="B13" s="885">
        <v>2266</v>
      </c>
      <c r="C13" s="832">
        <v>1.5901754385964912</v>
      </c>
      <c r="D13" s="885">
        <v>1425</v>
      </c>
      <c r="E13" s="832">
        <v>1</v>
      </c>
      <c r="F13" s="885">
        <v>4351</v>
      </c>
      <c r="G13" s="837">
        <v>3.0533333333333332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3307</v>
      </c>
      <c r="B14" s="885"/>
      <c r="C14" s="832"/>
      <c r="D14" s="885">
        <v>252</v>
      </c>
      <c r="E14" s="832">
        <v>1</v>
      </c>
      <c r="F14" s="885"/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3308</v>
      </c>
      <c r="B15" s="885">
        <v>140392</v>
      </c>
      <c r="C15" s="832">
        <v>0.88272427755841154</v>
      </c>
      <c r="D15" s="885">
        <v>159044</v>
      </c>
      <c r="E15" s="832">
        <v>1</v>
      </c>
      <c r="F15" s="885">
        <v>154894.33000000002</v>
      </c>
      <c r="G15" s="837">
        <v>0.97390866678403476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3309</v>
      </c>
      <c r="B16" s="885">
        <v>3632</v>
      </c>
      <c r="C16" s="832">
        <v>1.1103638031183125</v>
      </c>
      <c r="D16" s="885">
        <v>3271</v>
      </c>
      <c r="E16" s="832">
        <v>1</v>
      </c>
      <c r="F16" s="885">
        <v>3225</v>
      </c>
      <c r="G16" s="837">
        <v>0.98593702231733416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3310</v>
      </c>
      <c r="B17" s="885">
        <v>1267</v>
      </c>
      <c r="C17" s="832">
        <v>0.52054231717337718</v>
      </c>
      <c r="D17" s="885">
        <v>2434</v>
      </c>
      <c r="E17" s="832">
        <v>1</v>
      </c>
      <c r="F17" s="885">
        <v>4419</v>
      </c>
      <c r="G17" s="837">
        <v>1.8155299917830732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1253</v>
      </c>
      <c r="B18" s="885">
        <v>3639177</v>
      </c>
      <c r="C18" s="832">
        <v>1.007331566686845</v>
      </c>
      <c r="D18" s="885">
        <v>3612690.3200000003</v>
      </c>
      <c r="E18" s="832">
        <v>1</v>
      </c>
      <c r="F18" s="885">
        <v>4062922</v>
      </c>
      <c r="G18" s="837">
        <v>1.1246250412075176</v>
      </c>
      <c r="H18" s="885">
        <v>143016.46999999994</v>
      </c>
      <c r="I18" s="832">
        <v>0.75518565342068678</v>
      </c>
      <c r="J18" s="885">
        <v>189379.21999999994</v>
      </c>
      <c r="K18" s="832">
        <v>1</v>
      </c>
      <c r="L18" s="885">
        <v>304176.0500000001</v>
      </c>
      <c r="M18" s="837">
        <v>1.6061743733024152</v>
      </c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3311</v>
      </c>
      <c r="B19" s="885">
        <v>37</v>
      </c>
      <c r="C19" s="832"/>
      <c r="D19" s="885"/>
      <c r="E19" s="832"/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3312</v>
      </c>
      <c r="B20" s="885">
        <v>154234</v>
      </c>
      <c r="C20" s="832">
        <v>0.80302328368702824</v>
      </c>
      <c r="D20" s="885">
        <v>192066.66</v>
      </c>
      <c r="E20" s="832">
        <v>1</v>
      </c>
      <c r="F20" s="885">
        <v>183282</v>
      </c>
      <c r="G20" s="837">
        <v>0.95426244200841515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3313</v>
      </c>
      <c r="B21" s="885">
        <v>20658</v>
      </c>
      <c r="C21" s="832">
        <v>1.2185453901964254</v>
      </c>
      <c r="D21" s="885">
        <v>16953</v>
      </c>
      <c r="E21" s="832">
        <v>1</v>
      </c>
      <c r="F21" s="885">
        <v>19770</v>
      </c>
      <c r="G21" s="837">
        <v>1.1661652804813307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3314</v>
      </c>
      <c r="B22" s="885">
        <v>3507</v>
      </c>
      <c r="C22" s="832">
        <v>0.64561855670103097</v>
      </c>
      <c r="D22" s="885">
        <v>5432</v>
      </c>
      <c r="E22" s="832">
        <v>1</v>
      </c>
      <c r="F22" s="885">
        <v>1016</v>
      </c>
      <c r="G22" s="837">
        <v>0.18703976435935199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3315</v>
      </c>
      <c r="B23" s="885">
        <v>1847</v>
      </c>
      <c r="C23" s="832">
        <v>1.2437710437710439</v>
      </c>
      <c r="D23" s="885">
        <v>1485</v>
      </c>
      <c r="E23" s="832">
        <v>1</v>
      </c>
      <c r="F23" s="885">
        <v>1347</v>
      </c>
      <c r="G23" s="837">
        <v>0.90707070707070703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3316</v>
      </c>
      <c r="B24" s="885">
        <v>9079</v>
      </c>
      <c r="C24" s="832">
        <v>0.9711199058722858</v>
      </c>
      <c r="D24" s="885">
        <v>9349</v>
      </c>
      <c r="E24" s="832">
        <v>1</v>
      </c>
      <c r="F24" s="885">
        <v>4013</v>
      </c>
      <c r="G24" s="837">
        <v>0.42924376938710024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3317</v>
      </c>
      <c r="B25" s="885">
        <v>700</v>
      </c>
      <c r="C25" s="832"/>
      <c r="D25" s="885"/>
      <c r="E25" s="832"/>
      <c r="F25" s="885">
        <v>744</v>
      </c>
      <c r="G25" s="837"/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3318</v>
      </c>
      <c r="B26" s="885">
        <v>3672</v>
      </c>
      <c r="C26" s="832">
        <v>1.007131102578168</v>
      </c>
      <c r="D26" s="885">
        <v>3646</v>
      </c>
      <c r="E26" s="832">
        <v>1</v>
      </c>
      <c r="F26" s="885">
        <v>6888</v>
      </c>
      <c r="G26" s="837">
        <v>1.8891936368623148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3319</v>
      </c>
      <c r="B27" s="885">
        <v>2584</v>
      </c>
      <c r="C27" s="832">
        <v>3.0798569725864122</v>
      </c>
      <c r="D27" s="885">
        <v>839</v>
      </c>
      <c r="E27" s="832">
        <v>1</v>
      </c>
      <c r="F27" s="885">
        <v>2325</v>
      </c>
      <c r="G27" s="837">
        <v>2.7711561382598333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3320</v>
      </c>
      <c r="B28" s="885">
        <v>5495</v>
      </c>
      <c r="C28" s="832">
        <v>0.66686893203883491</v>
      </c>
      <c r="D28" s="885">
        <v>8240</v>
      </c>
      <c r="E28" s="832">
        <v>1</v>
      </c>
      <c r="F28" s="885">
        <v>7742</v>
      </c>
      <c r="G28" s="837">
        <v>0.93956310679611654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3321</v>
      </c>
      <c r="B29" s="885">
        <v>1977</v>
      </c>
      <c r="C29" s="832">
        <v>0.31662395900064061</v>
      </c>
      <c r="D29" s="885">
        <v>6244</v>
      </c>
      <c r="E29" s="832">
        <v>1</v>
      </c>
      <c r="F29" s="885">
        <v>4509</v>
      </c>
      <c r="G29" s="837">
        <v>0.72213324791800126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3322</v>
      </c>
      <c r="B30" s="885">
        <v>17971</v>
      </c>
      <c r="C30" s="832">
        <v>0.78359640708118949</v>
      </c>
      <c r="D30" s="885">
        <v>22934</v>
      </c>
      <c r="E30" s="832">
        <v>1</v>
      </c>
      <c r="F30" s="885">
        <v>13702</v>
      </c>
      <c r="G30" s="837">
        <v>0.59745356239644198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x14ac:dyDescent="0.3">
      <c r="A31" s="857" t="s">
        <v>3323</v>
      </c>
      <c r="B31" s="885">
        <v>6305</v>
      </c>
      <c r="C31" s="832">
        <v>3.7709330143540671</v>
      </c>
      <c r="D31" s="885">
        <v>1672</v>
      </c>
      <c r="E31" s="832">
        <v>1</v>
      </c>
      <c r="F31" s="885">
        <v>3853</v>
      </c>
      <c r="G31" s="837">
        <v>2.3044258373205744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" customHeight="1" thickBot="1" x14ac:dyDescent="0.35">
      <c r="A32" s="889" t="s">
        <v>3324</v>
      </c>
      <c r="B32" s="887">
        <v>1892</v>
      </c>
      <c r="C32" s="840">
        <v>0.55987429460869464</v>
      </c>
      <c r="D32" s="887">
        <v>3379.33</v>
      </c>
      <c r="E32" s="840">
        <v>1</v>
      </c>
      <c r="F32" s="887">
        <v>5578</v>
      </c>
      <c r="G32" s="845">
        <v>1.6506230524985723</v>
      </c>
      <c r="H32" s="887"/>
      <c r="I32" s="840"/>
      <c r="J32" s="887"/>
      <c r="K32" s="840"/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3615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9144.1</v>
      </c>
      <c r="G3" s="208">
        <f t="shared" si="0"/>
        <v>4281099.47</v>
      </c>
      <c r="H3" s="208"/>
      <c r="I3" s="208"/>
      <c r="J3" s="208">
        <f t="shared" si="0"/>
        <v>8507.08</v>
      </c>
      <c r="K3" s="208">
        <f t="shared" si="0"/>
        <v>4334974.53</v>
      </c>
      <c r="L3" s="208"/>
      <c r="M3" s="208"/>
      <c r="N3" s="208">
        <f t="shared" si="0"/>
        <v>9221.2999999999993</v>
      </c>
      <c r="O3" s="208">
        <f t="shared" si="0"/>
        <v>4877625.38</v>
      </c>
      <c r="P3" s="79">
        <f>IF(K3=0,0,O3/K3)</f>
        <v>1.1251797089566751</v>
      </c>
      <c r="Q3" s="209">
        <f>IF(N3=0,0,O3/N3)</f>
        <v>528.9520327936408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3325</v>
      </c>
      <c r="B6" s="825" t="s">
        <v>3032</v>
      </c>
      <c r="C6" s="825" t="s">
        <v>3079</v>
      </c>
      <c r="D6" s="825" t="s">
        <v>3090</v>
      </c>
      <c r="E6" s="825" t="s">
        <v>3091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" customHeight="1" x14ac:dyDescent="0.3">
      <c r="A7" s="831" t="s">
        <v>3325</v>
      </c>
      <c r="B7" s="832" t="s">
        <v>3032</v>
      </c>
      <c r="C7" s="832" t="s">
        <v>3079</v>
      </c>
      <c r="D7" s="832" t="s">
        <v>3101</v>
      </c>
      <c r="E7" s="832" t="s">
        <v>3102</v>
      </c>
      <c r="F7" s="849">
        <v>13</v>
      </c>
      <c r="G7" s="849">
        <v>4849</v>
      </c>
      <c r="H7" s="849">
        <v>6.4826203208556148</v>
      </c>
      <c r="I7" s="849">
        <v>373</v>
      </c>
      <c r="J7" s="849">
        <v>2</v>
      </c>
      <c r="K7" s="849">
        <v>748</v>
      </c>
      <c r="L7" s="849">
        <v>1</v>
      </c>
      <c r="M7" s="849">
        <v>374</v>
      </c>
      <c r="N7" s="849"/>
      <c r="O7" s="849"/>
      <c r="P7" s="837"/>
      <c r="Q7" s="850"/>
    </row>
    <row r="8" spans="1:17" ht="14.4" customHeight="1" x14ac:dyDescent="0.3">
      <c r="A8" s="831" t="s">
        <v>3325</v>
      </c>
      <c r="B8" s="832" t="s">
        <v>3032</v>
      </c>
      <c r="C8" s="832" t="s">
        <v>3079</v>
      </c>
      <c r="D8" s="832" t="s">
        <v>3103</v>
      </c>
      <c r="E8" s="832" t="s">
        <v>3104</v>
      </c>
      <c r="F8" s="849">
        <v>52</v>
      </c>
      <c r="G8" s="849">
        <v>13052</v>
      </c>
      <c r="H8" s="849">
        <v>1.6185515873015872</v>
      </c>
      <c r="I8" s="849">
        <v>251</v>
      </c>
      <c r="J8" s="849">
        <v>32</v>
      </c>
      <c r="K8" s="849">
        <v>8064</v>
      </c>
      <c r="L8" s="849">
        <v>1</v>
      </c>
      <c r="M8" s="849">
        <v>252</v>
      </c>
      <c r="N8" s="849">
        <v>44</v>
      </c>
      <c r="O8" s="849">
        <v>11176</v>
      </c>
      <c r="P8" s="837">
        <v>1.3859126984126984</v>
      </c>
      <c r="Q8" s="850">
        <v>254</v>
      </c>
    </row>
    <row r="9" spans="1:17" ht="14.4" customHeight="1" x14ac:dyDescent="0.3">
      <c r="A9" s="831" t="s">
        <v>3325</v>
      </c>
      <c r="B9" s="832" t="s">
        <v>3032</v>
      </c>
      <c r="C9" s="832" t="s">
        <v>3079</v>
      </c>
      <c r="D9" s="832" t="s">
        <v>3105</v>
      </c>
      <c r="E9" s="832" t="s">
        <v>3106</v>
      </c>
      <c r="F9" s="849">
        <v>3</v>
      </c>
      <c r="G9" s="849">
        <v>378</v>
      </c>
      <c r="H9" s="849">
        <v>0.99212598425196852</v>
      </c>
      <c r="I9" s="849">
        <v>126</v>
      </c>
      <c r="J9" s="849">
        <v>3</v>
      </c>
      <c r="K9" s="849">
        <v>381</v>
      </c>
      <c r="L9" s="849">
        <v>1</v>
      </c>
      <c r="M9" s="849">
        <v>127</v>
      </c>
      <c r="N9" s="849">
        <v>2</v>
      </c>
      <c r="O9" s="849">
        <v>252</v>
      </c>
      <c r="P9" s="837">
        <v>0.66141732283464572</v>
      </c>
      <c r="Q9" s="850">
        <v>126</v>
      </c>
    </row>
    <row r="10" spans="1:17" ht="14.4" customHeight="1" x14ac:dyDescent="0.3">
      <c r="A10" s="831" t="s">
        <v>3325</v>
      </c>
      <c r="B10" s="832" t="s">
        <v>3032</v>
      </c>
      <c r="C10" s="832" t="s">
        <v>3079</v>
      </c>
      <c r="D10" s="832" t="s">
        <v>3107</v>
      </c>
      <c r="E10" s="832" t="s">
        <v>3108</v>
      </c>
      <c r="F10" s="849">
        <v>3</v>
      </c>
      <c r="G10" s="849">
        <v>273</v>
      </c>
      <c r="H10" s="849"/>
      <c r="I10" s="849">
        <v>91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3325</v>
      </c>
      <c r="B11" s="832" t="s">
        <v>3032</v>
      </c>
      <c r="C11" s="832" t="s">
        <v>3079</v>
      </c>
      <c r="D11" s="832" t="s">
        <v>3115</v>
      </c>
      <c r="E11" s="832" t="s">
        <v>3116</v>
      </c>
      <c r="F11" s="849">
        <v>48</v>
      </c>
      <c r="G11" s="849">
        <v>2832</v>
      </c>
      <c r="H11" s="849">
        <v>3.6307692307692307</v>
      </c>
      <c r="I11" s="849">
        <v>59</v>
      </c>
      <c r="J11" s="849">
        <v>13</v>
      </c>
      <c r="K11" s="849">
        <v>780</v>
      </c>
      <c r="L11" s="849">
        <v>1</v>
      </c>
      <c r="M11" s="849">
        <v>60</v>
      </c>
      <c r="N11" s="849">
        <v>18</v>
      </c>
      <c r="O11" s="849">
        <v>1080</v>
      </c>
      <c r="P11" s="837">
        <v>1.3846153846153846</v>
      </c>
      <c r="Q11" s="850">
        <v>60</v>
      </c>
    </row>
    <row r="12" spans="1:17" ht="14.4" customHeight="1" x14ac:dyDescent="0.3">
      <c r="A12" s="831" t="s">
        <v>3325</v>
      </c>
      <c r="B12" s="832" t="s">
        <v>3032</v>
      </c>
      <c r="C12" s="832" t="s">
        <v>3079</v>
      </c>
      <c r="D12" s="832" t="s">
        <v>3123</v>
      </c>
      <c r="E12" s="832" t="s">
        <v>3124</v>
      </c>
      <c r="F12" s="849">
        <v>51</v>
      </c>
      <c r="G12" s="849">
        <v>19635</v>
      </c>
      <c r="H12" s="849">
        <v>2.2116467672899303</v>
      </c>
      <c r="I12" s="849">
        <v>385</v>
      </c>
      <c r="J12" s="849">
        <v>23</v>
      </c>
      <c r="K12" s="849">
        <v>8878</v>
      </c>
      <c r="L12" s="849">
        <v>1</v>
      </c>
      <c r="M12" s="849">
        <v>386</v>
      </c>
      <c r="N12" s="849">
        <v>27</v>
      </c>
      <c r="O12" s="849">
        <v>10449</v>
      </c>
      <c r="P12" s="837">
        <v>1.1769542689794998</v>
      </c>
      <c r="Q12" s="850">
        <v>387</v>
      </c>
    </row>
    <row r="13" spans="1:17" ht="14.4" customHeight="1" x14ac:dyDescent="0.3">
      <c r="A13" s="831" t="s">
        <v>3325</v>
      </c>
      <c r="B13" s="832" t="s">
        <v>3032</v>
      </c>
      <c r="C13" s="832" t="s">
        <v>3079</v>
      </c>
      <c r="D13" s="832" t="s">
        <v>3125</v>
      </c>
      <c r="E13" s="832" t="s">
        <v>3126</v>
      </c>
      <c r="F13" s="849">
        <v>47</v>
      </c>
      <c r="G13" s="849">
        <v>18330</v>
      </c>
      <c r="H13" s="849">
        <v>1.6742784070149799</v>
      </c>
      <c r="I13" s="849">
        <v>390</v>
      </c>
      <c r="J13" s="849">
        <v>28</v>
      </c>
      <c r="K13" s="849">
        <v>10948</v>
      </c>
      <c r="L13" s="849">
        <v>1</v>
      </c>
      <c r="M13" s="849">
        <v>391</v>
      </c>
      <c r="N13" s="849">
        <v>25</v>
      </c>
      <c r="O13" s="849">
        <v>9800</v>
      </c>
      <c r="P13" s="837">
        <v>0.8951406649616368</v>
      </c>
      <c r="Q13" s="850">
        <v>392</v>
      </c>
    </row>
    <row r="14" spans="1:17" ht="14.4" customHeight="1" x14ac:dyDescent="0.3">
      <c r="A14" s="831" t="s">
        <v>3325</v>
      </c>
      <c r="B14" s="832" t="s">
        <v>3032</v>
      </c>
      <c r="C14" s="832" t="s">
        <v>3079</v>
      </c>
      <c r="D14" s="832" t="s">
        <v>3127</v>
      </c>
      <c r="E14" s="832" t="s">
        <v>3128</v>
      </c>
      <c r="F14" s="849"/>
      <c r="G14" s="849"/>
      <c r="H14" s="849"/>
      <c r="I14" s="849"/>
      <c r="J14" s="849">
        <v>2</v>
      </c>
      <c r="K14" s="849">
        <v>126</v>
      </c>
      <c r="L14" s="849">
        <v>1</v>
      </c>
      <c r="M14" s="849">
        <v>63</v>
      </c>
      <c r="N14" s="849">
        <v>3</v>
      </c>
      <c r="O14" s="849">
        <v>192</v>
      </c>
      <c r="P14" s="837">
        <v>1.5238095238095237</v>
      </c>
      <c r="Q14" s="850">
        <v>64</v>
      </c>
    </row>
    <row r="15" spans="1:17" ht="14.4" customHeight="1" x14ac:dyDescent="0.3">
      <c r="A15" s="831" t="s">
        <v>3325</v>
      </c>
      <c r="B15" s="832" t="s">
        <v>3032</v>
      </c>
      <c r="C15" s="832" t="s">
        <v>3079</v>
      </c>
      <c r="D15" s="832" t="s">
        <v>3135</v>
      </c>
      <c r="E15" s="832" t="s">
        <v>3136</v>
      </c>
      <c r="F15" s="849">
        <v>1</v>
      </c>
      <c r="G15" s="849">
        <v>138</v>
      </c>
      <c r="H15" s="849"/>
      <c r="I15" s="849">
        <v>138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3325</v>
      </c>
      <c r="B16" s="832" t="s">
        <v>3032</v>
      </c>
      <c r="C16" s="832" t="s">
        <v>3079</v>
      </c>
      <c r="D16" s="832" t="s">
        <v>3157</v>
      </c>
      <c r="E16" s="832" t="s">
        <v>3158</v>
      </c>
      <c r="F16" s="849">
        <v>1</v>
      </c>
      <c r="G16" s="849">
        <v>58</v>
      </c>
      <c r="H16" s="849"/>
      <c r="I16" s="849">
        <v>58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3325</v>
      </c>
      <c r="B17" s="832" t="s">
        <v>3032</v>
      </c>
      <c r="C17" s="832" t="s">
        <v>3079</v>
      </c>
      <c r="D17" s="832" t="s">
        <v>3169</v>
      </c>
      <c r="E17" s="832" t="s">
        <v>3170</v>
      </c>
      <c r="F17" s="849"/>
      <c r="G17" s="849"/>
      <c r="H17" s="849"/>
      <c r="I17" s="849"/>
      <c r="J17" s="849">
        <v>0</v>
      </c>
      <c r="K17" s="849">
        <v>0</v>
      </c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3325</v>
      </c>
      <c r="B18" s="832" t="s">
        <v>3032</v>
      </c>
      <c r="C18" s="832" t="s">
        <v>3079</v>
      </c>
      <c r="D18" s="832" t="s">
        <v>3191</v>
      </c>
      <c r="E18" s="832" t="s">
        <v>3192</v>
      </c>
      <c r="F18" s="849"/>
      <c r="G18" s="849"/>
      <c r="H18" s="849"/>
      <c r="I18" s="849"/>
      <c r="J18" s="849">
        <v>1</v>
      </c>
      <c r="K18" s="849">
        <v>114</v>
      </c>
      <c r="L18" s="849">
        <v>1</v>
      </c>
      <c r="M18" s="849">
        <v>114</v>
      </c>
      <c r="N18" s="849"/>
      <c r="O18" s="849"/>
      <c r="P18" s="837"/>
      <c r="Q18" s="850"/>
    </row>
    <row r="19" spans="1:17" ht="14.4" customHeight="1" x14ac:dyDescent="0.3">
      <c r="A19" s="831" t="s">
        <v>3325</v>
      </c>
      <c r="B19" s="832" t="s">
        <v>3032</v>
      </c>
      <c r="C19" s="832" t="s">
        <v>3079</v>
      </c>
      <c r="D19" s="832" t="s">
        <v>3213</v>
      </c>
      <c r="E19" s="832" t="s">
        <v>3214</v>
      </c>
      <c r="F19" s="849">
        <v>1</v>
      </c>
      <c r="G19" s="849">
        <v>155</v>
      </c>
      <c r="H19" s="849">
        <v>0.49679487179487181</v>
      </c>
      <c r="I19" s="849">
        <v>155</v>
      </c>
      <c r="J19" s="849">
        <v>2</v>
      </c>
      <c r="K19" s="849">
        <v>312</v>
      </c>
      <c r="L19" s="849">
        <v>1</v>
      </c>
      <c r="M19" s="849">
        <v>156</v>
      </c>
      <c r="N19" s="849">
        <v>1</v>
      </c>
      <c r="O19" s="849">
        <v>155</v>
      </c>
      <c r="P19" s="837">
        <v>0.49679487179487181</v>
      </c>
      <c r="Q19" s="850">
        <v>155</v>
      </c>
    </row>
    <row r="20" spans="1:17" ht="14.4" customHeight="1" x14ac:dyDescent="0.3">
      <c r="A20" s="831" t="s">
        <v>3325</v>
      </c>
      <c r="B20" s="832" t="s">
        <v>3032</v>
      </c>
      <c r="C20" s="832" t="s">
        <v>3079</v>
      </c>
      <c r="D20" s="832" t="s">
        <v>3215</v>
      </c>
      <c r="E20" s="832" t="s">
        <v>3216</v>
      </c>
      <c r="F20" s="849">
        <v>2</v>
      </c>
      <c r="G20" s="849">
        <v>286</v>
      </c>
      <c r="H20" s="849"/>
      <c r="I20" s="849">
        <v>143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3325</v>
      </c>
      <c r="B21" s="832" t="s">
        <v>3032</v>
      </c>
      <c r="C21" s="832" t="s">
        <v>3079</v>
      </c>
      <c r="D21" s="832" t="s">
        <v>3225</v>
      </c>
      <c r="E21" s="832" t="s">
        <v>3226</v>
      </c>
      <c r="F21" s="849"/>
      <c r="G21" s="849"/>
      <c r="H21" s="849"/>
      <c r="I21" s="849"/>
      <c r="J21" s="849">
        <v>2</v>
      </c>
      <c r="K21" s="849">
        <v>200</v>
      </c>
      <c r="L21" s="849">
        <v>1</v>
      </c>
      <c r="M21" s="849">
        <v>100</v>
      </c>
      <c r="N21" s="849">
        <v>2</v>
      </c>
      <c r="O21" s="849">
        <v>200</v>
      </c>
      <c r="P21" s="837">
        <v>1</v>
      </c>
      <c r="Q21" s="850">
        <v>100</v>
      </c>
    </row>
    <row r="22" spans="1:17" ht="14.4" customHeight="1" x14ac:dyDescent="0.3">
      <c r="A22" s="831" t="s">
        <v>3325</v>
      </c>
      <c r="B22" s="832" t="s">
        <v>3032</v>
      </c>
      <c r="C22" s="832" t="s">
        <v>3079</v>
      </c>
      <c r="D22" s="832" t="s">
        <v>3227</v>
      </c>
      <c r="E22" s="832" t="s">
        <v>3228</v>
      </c>
      <c r="F22" s="849">
        <v>4</v>
      </c>
      <c r="G22" s="849">
        <v>1580</v>
      </c>
      <c r="H22" s="849">
        <v>0.3324915824915825</v>
      </c>
      <c r="I22" s="849">
        <v>395</v>
      </c>
      <c r="J22" s="849">
        <v>12</v>
      </c>
      <c r="K22" s="849">
        <v>4752</v>
      </c>
      <c r="L22" s="849">
        <v>1</v>
      </c>
      <c r="M22" s="849">
        <v>396</v>
      </c>
      <c r="N22" s="849">
        <v>7</v>
      </c>
      <c r="O22" s="849">
        <v>2779</v>
      </c>
      <c r="P22" s="837">
        <v>0.58480639730639727</v>
      </c>
      <c r="Q22" s="850">
        <v>397</v>
      </c>
    </row>
    <row r="23" spans="1:17" ht="14.4" customHeight="1" x14ac:dyDescent="0.3">
      <c r="A23" s="831" t="s">
        <v>3325</v>
      </c>
      <c r="B23" s="832" t="s">
        <v>3261</v>
      </c>
      <c r="C23" s="832" t="s">
        <v>3079</v>
      </c>
      <c r="D23" s="832" t="s">
        <v>3103</v>
      </c>
      <c r="E23" s="832" t="s">
        <v>3104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254</v>
      </c>
      <c r="P23" s="837"/>
      <c r="Q23" s="850">
        <v>254</v>
      </c>
    </row>
    <row r="24" spans="1:17" ht="14.4" customHeight="1" x14ac:dyDescent="0.3">
      <c r="A24" s="831" t="s">
        <v>3325</v>
      </c>
      <c r="B24" s="832" t="s">
        <v>3261</v>
      </c>
      <c r="C24" s="832" t="s">
        <v>3079</v>
      </c>
      <c r="D24" s="832" t="s">
        <v>3123</v>
      </c>
      <c r="E24" s="832" t="s">
        <v>3124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387</v>
      </c>
      <c r="P24" s="837"/>
      <c r="Q24" s="850">
        <v>387</v>
      </c>
    </row>
    <row r="25" spans="1:17" ht="14.4" customHeight="1" x14ac:dyDescent="0.3">
      <c r="A25" s="831" t="s">
        <v>3325</v>
      </c>
      <c r="B25" s="832" t="s">
        <v>3261</v>
      </c>
      <c r="C25" s="832" t="s">
        <v>3079</v>
      </c>
      <c r="D25" s="832" t="s">
        <v>3278</v>
      </c>
      <c r="E25" s="832" t="s">
        <v>3279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244</v>
      </c>
      <c r="P25" s="837"/>
      <c r="Q25" s="850">
        <v>244</v>
      </c>
    </row>
    <row r="26" spans="1:17" ht="14.4" customHeight="1" x14ac:dyDescent="0.3">
      <c r="A26" s="831" t="s">
        <v>3325</v>
      </c>
      <c r="B26" s="832" t="s">
        <v>3261</v>
      </c>
      <c r="C26" s="832" t="s">
        <v>3079</v>
      </c>
      <c r="D26" s="832" t="s">
        <v>3280</v>
      </c>
      <c r="E26" s="832" t="s">
        <v>3281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368</v>
      </c>
      <c r="P26" s="837"/>
      <c r="Q26" s="850">
        <v>368</v>
      </c>
    </row>
    <row r="27" spans="1:17" ht="14.4" customHeight="1" x14ac:dyDescent="0.3">
      <c r="A27" s="831" t="s">
        <v>3326</v>
      </c>
      <c r="B27" s="832" t="s">
        <v>3032</v>
      </c>
      <c r="C27" s="832" t="s">
        <v>3079</v>
      </c>
      <c r="D27" s="832" t="s">
        <v>3082</v>
      </c>
      <c r="E27" s="832" t="s">
        <v>3083</v>
      </c>
      <c r="F27" s="849"/>
      <c r="G27" s="849"/>
      <c r="H27" s="849"/>
      <c r="I27" s="849"/>
      <c r="J27" s="849">
        <v>1</v>
      </c>
      <c r="K27" s="849">
        <v>300</v>
      </c>
      <c r="L27" s="849">
        <v>1</v>
      </c>
      <c r="M27" s="849">
        <v>300</v>
      </c>
      <c r="N27" s="849"/>
      <c r="O27" s="849"/>
      <c r="P27" s="837"/>
      <c r="Q27" s="850"/>
    </row>
    <row r="28" spans="1:17" ht="14.4" customHeight="1" x14ac:dyDescent="0.3">
      <c r="A28" s="831" t="s">
        <v>3326</v>
      </c>
      <c r="B28" s="832" t="s">
        <v>3032</v>
      </c>
      <c r="C28" s="832" t="s">
        <v>3079</v>
      </c>
      <c r="D28" s="832" t="s">
        <v>3101</v>
      </c>
      <c r="E28" s="832" t="s">
        <v>3102</v>
      </c>
      <c r="F28" s="849"/>
      <c r="G28" s="849"/>
      <c r="H28" s="849"/>
      <c r="I28" s="849"/>
      <c r="J28" s="849">
        <v>1</v>
      </c>
      <c r="K28" s="849">
        <v>374</v>
      </c>
      <c r="L28" s="849">
        <v>1</v>
      </c>
      <c r="M28" s="849">
        <v>374</v>
      </c>
      <c r="N28" s="849"/>
      <c r="O28" s="849"/>
      <c r="P28" s="837"/>
      <c r="Q28" s="850"/>
    </row>
    <row r="29" spans="1:17" ht="14.4" customHeight="1" x14ac:dyDescent="0.3">
      <c r="A29" s="831" t="s">
        <v>3326</v>
      </c>
      <c r="B29" s="832" t="s">
        <v>3032</v>
      </c>
      <c r="C29" s="832" t="s">
        <v>3079</v>
      </c>
      <c r="D29" s="832" t="s">
        <v>3103</v>
      </c>
      <c r="E29" s="832" t="s">
        <v>3104</v>
      </c>
      <c r="F29" s="849">
        <v>6</v>
      </c>
      <c r="G29" s="849">
        <v>1506</v>
      </c>
      <c r="H29" s="849">
        <v>1.1952380952380952</v>
      </c>
      <c r="I29" s="849">
        <v>251</v>
      </c>
      <c r="J29" s="849">
        <v>5</v>
      </c>
      <c r="K29" s="849">
        <v>1260</v>
      </c>
      <c r="L29" s="849">
        <v>1</v>
      </c>
      <c r="M29" s="849">
        <v>252</v>
      </c>
      <c r="N29" s="849">
        <v>15</v>
      </c>
      <c r="O29" s="849">
        <v>3810</v>
      </c>
      <c r="P29" s="837">
        <v>3.0238095238095237</v>
      </c>
      <c r="Q29" s="850">
        <v>254</v>
      </c>
    </row>
    <row r="30" spans="1:17" ht="14.4" customHeight="1" x14ac:dyDescent="0.3">
      <c r="A30" s="831" t="s">
        <v>3326</v>
      </c>
      <c r="B30" s="832" t="s">
        <v>3032</v>
      </c>
      <c r="C30" s="832" t="s">
        <v>3079</v>
      </c>
      <c r="D30" s="832" t="s">
        <v>3105</v>
      </c>
      <c r="E30" s="832" t="s">
        <v>3106</v>
      </c>
      <c r="F30" s="849">
        <v>2</v>
      </c>
      <c r="G30" s="849">
        <v>252</v>
      </c>
      <c r="H30" s="849">
        <v>0.33070866141732286</v>
      </c>
      <c r="I30" s="849">
        <v>126</v>
      </c>
      <c r="J30" s="849">
        <v>6</v>
      </c>
      <c r="K30" s="849">
        <v>762</v>
      </c>
      <c r="L30" s="849">
        <v>1</v>
      </c>
      <c r="M30" s="849">
        <v>127</v>
      </c>
      <c r="N30" s="849">
        <v>2</v>
      </c>
      <c r="O30" s="849">
        <v>252</v>
      </c>
      <c r="P30" s="837">
        <v>0.33070866141732286</v>
      </c>
      <c r="Q30" s="850">
        <v>126</v>
      </c>
    </row>
    <row r="31" spans="1:17" ht="14.4" customHeight="1" x14ac:dyDescent="0.3">
      <c r="A31" s="831" t="s">
        <v>3326</v>
      </c>
      <c r="B31" s="832" t="s">
        <v>3032</v>
      </c>
      <c r="C31" s="832" t="s">
        <v>3079</v>
      </c>
      <c r="D31" s="832" t="s">
        <v>3107</v>
      </c>
      <c r="E31" s="832" t="s">
        <v>3108</v>
      </c>
      <c r="F31" s="849"/>
      <c r="G31" s="849"/>
      <c r="H31" s="849"/>
      <c r="I31" s="849"/>
      <c r="J31" s="849">
        <v>1</v>
      </c>
      <c r="K31" s="849">
        <v>92</v>
      </c>
      <c r="L31" s="849">
        <v>1</v>
      </c>
      <c r="M31" s="849">
        <v>92</v>
      </c>
      <c r="N31" s="849"/>
      <c r="O31" s="849"/>
      <c r="P31" s="837"/>
      <c r="Q31" s="850"/>
    </row>
    <row r="32" spans="1:17" ht="14.4" customHeight="1" x14ac:dyDescent="0.3">
      <c r="A32" s="831" t="s">
        <v>3326</v>
      </c>
      <c r="B32" s="832" t="s">
        <v>3032</v>
      </c>
      <c r="C32" s="832" t="s">
        <v>3079</v>
      </c>
      <c r="D32" s="832" t="s">
        <v>3115</v>
      </c>
      <c r="E32" s="832" t="s">
        <v>3116</v>
      </c>
      <c r="F32" s="849">
        <v>2</v>
      </c>
      <c r="G32" s="849">
        <v>118</v>
      </c>
      <c r="H32" s="849">
        <v>0.98333333333333328</v>
      </c>
      <c r="I32" s="849">
        <v>59</v>
      </c>
      <c r="J32" s="849">
        <v>2</v>
      </c>
      <c r="K32" s="849">
        <v>120</v>
      </c>
      <c r="L32" s="849">
        <v>1</v>
      </c>
      <c r="M32" s="849">
        <v>60</v>
      </c>
      <c r="N32" s="849">
        <v>1</v>
      </c>
      <c r="O32" s="849">
        <v>60</v>
      </c>
      <c r="P32" s="837">
        <v>0.5</v>
      </c>
      <c r="Q32" s="850">
        <v>60</v>
      </c>
    </row>
    <row r="33" spans="1:17" ht="14.4" customHeight="1" x14ac:dyDescent="0.3">
      <c r="A33" s="831" t="s">
        <v>3326</v>
      </c>
      <c r="B33" s="832" t="s">
        <v>3032</v>
      </c>
      <c r="C33" s="832" t="s">
        <v>3079</v>
      </c>
      <c r="D33" s="832" t="s">
        <v>3123</v>
      </c>
      <c r="E33" s="832" t="s">
        <v>3124</v>
      </c>
      <c r="F33" s="849">
        <v>2</v>
      </c>
      <c r="G33" s="849">
        <v>770</v>
      </c>
      <c r="H33" s="849">
        <v>0.99740932642487046</v>
      </c>
      <c r="I33" s="849">
        <v>385</v>
      </c>
      <c r="J33" s="849">
        <v>2</v>
      </c>
      <c r="K33" s="849">
        <v>772</v>
      </c>
      <c r="L33" s="849">
        <v>1</v>
      </c>
      <c r="M33" s="849">
        <v>386</v>
      </c>
      <c r="N33" s="849">
        <v>6</v>
      </c>
      <c r="O33" s="849">
        <v>2322</v>
      </c>
      <c r="P33" s="837">
        <v>3.0077720207253886</v>
      </c>
      <c r="Q33" s="850">
        <v>387</v>
      </c>
    </row>
    <row r="34" spans="1:17" ht="14.4" customHeight="1" x14ac:dyDescent="0.3">
      <c r="A34" s="831" t="s">
        <v>3326</v>
      </c>
      <c r="B34" s="832" t="s">
        <v>3032</v>
      </c>
      <c r="C34" s="832" t="s">
        <v>3079</v>
      </c>
      <c r="D34" s="832" t="s">
        <v>3125</v>
      </c>
      <c r="E34" s="832" t="s">
        <v>3126</v>
      </c>
      <c r="F34" s="849">
        <v>1</v>
      </c>
      <c r="G34" s="849">
        <v>390</v>
      </c>
      <c r="H34" s="849">
        <v>0.24936061381074168</v>
      </c>
      <c r="I34" s="849">
        <v>390</v>
      </c>
      <c r="J34" s="849">
        <v>4</v>
      </c>
      <c r="K34" s="849">
        <v>1564</v>
      </c>
      <c r="L34" s="849">
        <v>1</v>
      </c>
      <c r="M34" s="849">
        <v>391</v>
      </c>
      <c r="N34" s="849">
        <v>2</v>
      </c>
      <c r="O34" s="849">
        <v>784</v>
      </c>
      <c r="P34" s="837">
        <v>0.50127877237851659</v>
      </c>
      <c r="Q34" s="850">
        <v>392</v>
      </c>
    </row>
    <row r="35" spans="1:17" ht="14.4" customHeight="1" x14ac:dyDescent="0.3">
      <c r="A35" s="831" t="s">
        <v>3326</v>
      </c>
      <c r="B35" s="832" t="s">
        <v>3032</v>
      </c>
      <c r="C35" s="832" t="s">
        <v>3079</v>
      </c>
      <c r="D35" s="832" t="s">
        <v>3135</v>
      </c>
      <c r="E35" s="832" t="s">
        <v>3136</v>
      </c>
      <c r="F35" s="849"/>
      <c r="G35" s="849"/>
      <c r="H35" s="849"/>
      <c r="I35" s="849"/>
      <c r="J35" s="849">
        <v>1</v>
      </c>
      <c r="K35" s="849">
        <v>139</v>
      </c>
      <c r="L35" s="849">
        <v>1</v>
      </c>
      <c r="M35" s="849">
        <v>139</v>
      </c>
      <c r="N35" s="849"/>
      <c r="O35" s="849"/>
      <c r="P35" s="837"/>
      <c r="Q35" s="850"/>
    </row>
    <row r="36" spans="1:17" ht="14.4" customHeight="1" x14ac:dyDescent="0.3">
      <c r="A36" s="831" t="s">
        <v>3326</v>
      </c>
      <c r="B36" s="832" t="s">
        <v>3032</v>
      </c>
      <c r="C36" s="832" t="s">
        <v>3079</v>
      </c>
      <c r="D36" s="832" t="s">
        <v>3191</v>
      </c>
      <c r="E36" s="832" t="s">
        <v>3192</v>
      </c>
      <c r="F36" s="849">
        <v>2</v>
      </c>
      <c r="G36" s="849">
        <v>226</v>
      </c>
      <c r="H36" s="849">
        <v>0.66081871345029242</v>
      </c>
      <c r="I36" s="849">
        <v>113</v>
      </c>
      <c r="J36" s="849">
        <v>3</v>
      </c>
      <c r="K36" s="849">
        <v>342</v>
      </c>
      <c r="L36" s="849">
        <v>1</v>
      </c>
      <c r="M36" s="849">
        <v>114</v>
      </c>
      <c r="N36" s="849">
        <v>2</v>
      </c>
      <c r="O36" s="849">
        <v>228</v>
      </c>
      <c r="P36" s="837">
        <v>0.66666666666666663</v>
      </c>
      <c r="Q36" s="850">
        <v>114</v>
      </c>
    </row>
    <row r="37" spans="1:17" ht="14.4" customHeight="1" x14ac:dyDescent="0.3">
      <c r="A37" s="831" t="s">
        <v>3326</v>
      </c>
      <c r="B37" s="832" t="s">
        <v>3032</v>
      </c>
      <c r="C37" s="832" t="s">
        <v>3079</v>
      </c>
      <c r="D37" s="832" t="s">
        <v>3213</v>
      </c>
      <c r="E37" s="832" t="s">
        <v>3214</v>
      </c>
      <c r="F37" s="849"/>
      <c r="G37" s="849"/>
      <c r="H37" s="849"/>
      <c r="I37" s="849"/>
      <c r="J37" s="849">
        <v>1</v>
      </c>
      <c r="K37" s="849">
        <v>156</v>
      </c>
      <c r="L37" s="849">
        <v>1</v>
      </c>
      <c r="M37" s="849">
        <v>156</v>
      </c>
      <c r="N37" s="849">
        <v>1</v>
      </c>
      <c r="O37" s="849">
        <v>155</v>
      </c>
      <c r="P37" s="837">
        <v>0.99358974358974361</v>
      </c>
      <c r="Q37" s="850">
        <v>155</v>
      </c>
    </row>
    <row r="38" spans="1:17" ht="14.4" customHeight="1" x14ac:dyDescent="0.3">
      <c r="A38" s="831" t="s">
        <v>3326</v>
      </c>
      <c r="B38" s="832" t="s">
        <v>3032</v>
      </c>
      <c r="C38" s="832" t="s">
        <v>3079</v>
      </c>
      <c r="D38" s="832" t="s">
        <v>3225</v>
      </c>
      <c r="E38" s="832" t="s">
        <v>3226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200</v>
      </c>
      <c r="P38" s="837"/>
      <c r="Q38" s="850">
        <v>100</v>
      </c>
    </row>
    <row r="39" spans="1:17" ht="14.4" customHeight="1" x14ac:dyDescent="0.3">
      <c r="A39" s="831" t="s">
        <v>3326</v>
      </c>
      <c r="B39" s="832" t="s">
        <v>3032</v>
      </c>
      <c r="C39" s="832" t="s">
        <v>3079</v>
      </c>
      <c r="D39" s="832" t="s">
        <v>3227</v>
      </c>
      <c r="E39" s="832" t="s">
        <v>3228</v>
      </c>
      <c r="F39" s="849"/>
      <c r="G39" s="849"/>
      <c r="H39" s="849"/>
      <c r="I39" s="849"/>
      <c r="J39" s="849">
        <v>1</v>
      </c>
      <c r="K39" s="849">
        <v>396</v>
      </c>
      <c r="L39" s="849">
        <v>1</v>
      </c>
      <c r="M39" s="849">
        <v>396</v>
      </c>
      <c r="N39" s="849">
        <v>1</v>
      </c>
      <c r="O39" s="849">
        <v>397</v>
      </c>
      <c r="P39" s="837">
        <v>1.0025252525252526</v>
      </c>
      <c r="Q39" s="850">
        <v>397</v>
      </c>
    </row>
    <row r="40" spans="1:17" ht="14.4" customHeight="1" x14ac:dyDescent="0.3">
      <c r="A40" s="831" t="s">
        <v>3326</v>
      </c>
      <c r="B40" s="832" t="s">
        <v>3261</v>
      </c>
      <c r="C40" s="832" t="s">
        <v>3079</v>
      </c>
      <c r="D40" s="832" t="s">
        <v>3274</v>
      </c>
      <c r="E40" s="832" t="s">
        <v>3275</v>
      </c>
      <c r="F40" s="849">
        <v>1</v>
      </c>
      <c r="G40" s="849">
        <v>150</v>
      </c>
      <c r="H40" s="849"/>
      <c r="I40" s="849">
        <v>150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3326</v>
      </c>
      <c r="B41" s="832" t="s">
        <v>3261</v>
      </c>
      <c r="C41" s="832" t="s">
        <v>3079</v>
      </c>
      <c r="D41" s="832" t="s">
        <v>3157</v>
      </c>
      <c r="E41" s="832" t="s">
        <v>3158</v>
      </c>
      <c r="F41" s="849">
        <v>1</v>
      </c>
      <c r="G41" s="849">
        <v>58</v>
      </c>
      <c r="H41" s="849"/>
      <c r="I41" s="849">
        <v>58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3326</v>
      </c>
      <c r="B42" s="832" t="s">
        <v>3261</v>
      </c>
      <c r="C42" s="832" t="s">
        <v>3079</v>
      </c>
      <c r="D42" s="832" t="s">
        <v>3278</v>
      </c>
      <c r="E42" s="832" t="s">
        <v>3279</v>
      </c>
      <c r="F42" s="849">
        <v>3</v>
      </c>
      <c r="G42" s="849">
        <v>723</v>
      </c>
      <c r="H42" s="849"/>
      <c r="I42" s="849">
        <v>241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3326</v>
      </c>
      <c r="B43" s="832" t="s">
        <v>3261</v>
      </c>
      <c r="C43" s="832" t="s">
        <v>3079</v>
      </c>
      <c r="D43" s="832" t="s">
        <v>3280</v>
      </c>
      <c r="E43" s="832" t="s">
        <v>3281</v>
      </c>
      <c r="F43" s="849">
        <v>2</v>
      </c>
      <c r="G43" s="849">
        <v>730</v>
      </c>
      <c r="H43" s="849"/>
      <c r="I43" s="849">
        <v>365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3327</v>
      </c>
      <c r="B44" s="832" t="s">
        <v>3032</v>
      </c>
      <c r="C44" s="832" t="s">
        <v>3079</v>
      </c>
      <c r="D44" s="832" t="s">
        <v>3090</v>
      </c>
      <c r="E44" s="832" t="s">
        <v>3091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38</v>
      </c>
      <c r="P44" s="837"/>
      <c r="Q44" s="850">
        <v>38</v>
      </c>
    </row>
    <row r="45" spans="1:17" ht="14.4" customHeight="1" x14ac:dyDescent="0.3">
      <c r="A45" s="831" t="s">
        <v>3327</v>
      </c>
      <c r="B45" s="832" t="s">
        <v>3032</v>
      </c>
      <c r="C45" s="832" t="s">
        <v>3079</v>
      </c>
      <c r="D45" s="832" t="s">
        <v>3092</v>
      </c>
      <c r="E45" s="832" t="s">
        <v>3093</v>
      </c>
      <c r="F45" s="849"/>
      <c r="G45" s="849"/>
      <c r="H45" s="849"/>
      <c r="I45" s="849"/>
      <c r="J45" s="849">
        <v>1</v>
      </c>
      <c r="K45" s="849">
        <v>5</v>
      </c>
      <c r="L45" s="849">
        <v>1</v>
      </c>
      <c r="M45" s="849">
        <v>5</v>
      </c>
      <c r="N45" s="849"/>
      <c r="O45" s="849"/>
      <c r="P45" s="837"/>
      <c r="Q45" s="850"/>
    </row>
    <row r="46" spans="1:17" ht="14.4" customHeight="1" x14ac:dyDescent="0.3">
      <c r="A46" s="831" t="s">
        <v>3327</v>
      </c>
      <c r="B46" s="832" t="s">
        <v>3032</v>
      </c>
      <c r="C46" s="832" t="s">
        <v>3079</v>
      </c>
      <c r="D46" s="832" t="s">
        <v>3101</v>
      </c>
      <c r="E46" s="832" t="s">
        <v>3102</v>
      </c>
      <c r="F46" s="849">
        <v>6</v>
      </c>
      <c r="G46" s="849">
        <v>2238</v>
      </c>
      <c r="H46" s="849">
        <v>5.9839572192513373</v>
      </c>
      <c r="I46" s="849">
        <v>373</v>
      </c>
      <c r="J46" s="849">
        <v>1</v>
      </c>
      <c r="K46" s="849">
        <v>374</v>
      </c>
      <c r="L46" s="849">
        <v>1</v>
      </c>
      <c r="M46" s="849">
        <v>374</v>
      </c>
      <c r="N46" s="849"/>
      <c r="O46" s="849"/>
      <c r="P46" s="837"/>
      <c r="Q46" s="850"/>
    </row>
    <row r="47" spans="1:17" ht="14.4" customHeight="1" x14ac:dyDescent="0.3">
      <c r="A47" s="831" t="s">
        <v>3327</v>
      </c>
      <c r="B47" s="832" t="s">
        <v>3032</v>
      </c>
      <c r="C47" s="832" t="s">
        <v>3079</v>
      </c>
      <c r="D47" s="832" t="s">
        <v>3103</v>
      </c>
      <c r="E47" s="832" t="s">
        <v>3104</v>
      </c>
      <c r="F47" s="849">
        <v>29</v>
      </c>
      <c r="G47" s="849">
        <v>7279</v>
      </c>
      <c r="H47" s="849">
        <v>1.2035383597883598</v>
      </c>
      <c r="I47" s="849">
        <v>251</v>
      </c>
      <c r="J47" s="849">
        <v>24</v>
      </c>
      <c r="K47" s="849">
        <v>6048</v>
      </c>
      <c r="L47" s="849">
        <v>1</v>
      </c>
      <c r="M47" s="849">
        <v>252</v>
      </c>
      <c r="N47" s="849">
        <v>29</v>
      </c>
      <c r="O47" s="849">
        <v>7366</v>
      </c>
      <c r="P47" s="837">
        <v>1.2179232804232805</v>
      </c>
      <c r="Q47" s="850">
        <v>254</v>
      </c>
    </row>
    <row r="48" spans="1:17" ht="14.4" customHeight="1" x14ac:dyDescent="0.3">
      <c r="A48" s="831" t="s">
        <v>3327</v>
      </c>
      <c r="B48" s="832" t="s">
        <v>3032</v>
      </c>
      <c r="C48" s="832" t="s">
        <v>3079</v>
      </c>
      <c r="D48" s="832" t="s">
        <v>3105</v>
      </c>
      <c r="E48" s="832" t="s">
        <v>3106</v>
      </c>
      <c r="F48" s="849">
        <v>4</v>
      </c>
      <c r="G48" s="849">
        <v>504</v>
      </c>
      <c r="H48" s="849">
        <v>0.99212598425196852</v>
      </c>
      <c r="I48" s="849">
        <v>126</v>
      </c>
      <c r="J48" s="849">
        <v>4</v>
      </c>
      <c r="K48" s="849">
        <v>508</v>
      </c>
      <c r="L48" s="849">
        <v>1</v>
      </c>
      <c r="M48" s="849">
        <v>127</v>
      </c>
      <c r="N48" s="849">
        <v>2</v>
      </c>
      <c r="O48" s="849">
        <v>252</v>
      </c>
      <c r="P48" s="837">
        <v>0.49606299212598426</v>
      </c>
      <c r="Q48" s="850">
        <v>126</v>
      </c>
    </row>
    <row r="49" spans="1:17" ht="14.4" customHeight="1" x14ac:dyDescent="0.3">
      <c r="A49" s="831" t="s">
        <v>3327</v>
      </c>
      <c r="B49" s="832" t="s">
        <v>3032</v>
      </c>
      <c r="C49" s="832" t="s">
        <v>3079</v>
      </c>
      <c r="D49" s="832" t="s">
        <v>3107</v>
      </c>
      <c r="E49" s="832" t="s">
        <v>3108</v>
      </c>
      <c r="F49" s="849">
        <v>5</v>
      </c>
      <c r="G49" s="849">
        <v>455</v>
      </c>
      <c r="H49" s="849">
        <v>1.6485507246376812</v>
      </c>
      <c r="I49" s="849">
        <v>91</v>
      </c>
      <c r="J49" s="849">
        <v>3</v>
      </c>
      <c r="K49" s="849">
        <v>276</v>
      </c>
      <c r="L49" s="849">
        <v>1</v>
      </c>
      <c r="M49" s="849">
        <v>92</v>
      </c>
      <c r="N49" s="849">
        <v>2</v>
      </c>
      <c r="O49" s="849">
        <v>186</v>
      </c>
      <c r="P49" s="837">
        <v>0.67391304347826086</v>
      </c>
      <c r="Q49" s="850">
        <v>93</v>
      </c>
    </row>
    <row r="50" spans="1:17" ht="14.4" customHeight="1" x14ac:dyDescent="0.3">
      <c r="A50" s="831" t="s">
        <v>3327</v>
      </c>
      <c r="B50" s="832" t="s">
        <v>3032</v>
      </c>
      <c r="C50" s="832" t="s">
        <v>3079</v>
      </c>
      <c r="D50" s="832" t="s">
        <v>3115</v>
      </c>
      <c r="E50" s="832" t="s">
        <v>3116</v>
      </c>
      <c r="F50" s="849">
        <v>27</v>
      </c>
      <c r="G50" s="849">
        <v>1593</v>
      </c>
      <c r="H50" s="849">
        <v>3.3187500000000001</v>
      </c>
      <c r="I50" s="849">
        <v>59</v>
      </c>
      <c r="J50" s="849">
        <v>8</v>
      </c>
      <c r="K50" s="849">
        <v>480</v>
      </c>
      <c r="L50" s="849">
        <v>1</v>
      </c>
      <c r="M50" s="849">
        <v>60</v>
      </c>
      <c r="N50" s="849">
        <v>4</v>
      </c>
      <c r="O50" s="849">
        <v>240</v>
      </c>
      <c r="P50" s="837">
        <v>0.5</v>
      </c>
      <c r="Q50" s="850">
        <v>60</v>
      </c>
    </row>
    <row r="51" spans="1:17" ht="14.4" customHeight="1" x14ac:dyDescent="0.3">
      <c r="A51" s="831" t="s">
        <v>3327</v>
      </c>
      <c r="B51" s="832" t="s">
        <v>3032</v>
      </c>
      <c r="C51" s="832" t="s">
        <v>3079</v>
      </c>
      <c r="D51" s="832" t="s">
        <v>3123</v>
      </c>
      <c r="E51" s="832" t="s">
        <v>3124</v>
      </c>
      <c r="F51" s="849">
        <v>20</v>
      </c>
      <c r="G51" s="849">
        <v>7700</v>
      </c>
      <c r="H51" s="849">
        <v>1.534475886807493</v>
      </c>
      <c r="I51" s="849">
        <v>385</v>
      </c>
      <c r="J51" s="849">
        <v>13</v>
      </c>
      <c r="K51" s="849">
        <v>5018</v>
      </c>
      <c r="L51" s="849">
        <v>1</v>
      </c>
      <c r="M51" s="849">
        <v>386</v>
      </c>
      <c r="N51" s="849">
        <v>10</v>
      </c>
      <c r="O51" s="849">
        <v>3870</v>
      </c>
      <c r="P51" s="837">
        <v>0.77122359505779192</v>
      </c>
      <c r="Q51" s="850">
        <v>387</v>
      </c>
    </row>
    <row r="52" spans="1:17" ht="14.4" customHeight="1" x14ac:dyDescent="0.3">
      <c r="A52" s="831" t="s">
        <v>3327</v>
      </c>
      <c r="B52" s="832" t="s">
        <v>3032</v>
      </c>
      <c r="C52" s="832" t="s">
        <v>3079</v>
      </c>
      <c r="D52" s="832" t="s">
        <v>3125</v>
      </c>
      <c r="E52" s="832" t="s">
        <v>3126</v>
      </c>
      <c r="F52" s="849">
        <v>21</v>
      </c>
      <c r="G52" s="849">
        <v>8190</v>
      </c>
      <c r="H52" s="849">
        <v>1.0473145780051152</v>
      </c>
      <c r="I52" s="849">
        <v>390</v>
      </c>
      <c r="J52" s="849">
        <v>20</v>
      </c>
      <c r="K52" s="849">
        <v>7820</v>
      </c>
      <c r="L52" s="849">
        <v>1</v>
      </c>
      <c r="M52" s="849">
        <v>391</v>
      </c>
      <c r="N52" s="849">
        <v>12</v>
      </c>
      <c r="O52" s="849">
        <v>4704</v>
      </c>
      <c r="P52" s="837">
        <v>0.60153452685421993</v>
      </c>
      <c r="Q52" s="850">
        <v>392</v>
      </c>
    </row>
    <row r="53" spans="1:17" ht="14.4" customHeight="1" x14ac:dyDescent="0.3">
      <c r="A53" s="831" t="s">
        <v>3327</v>
      </c>
      <c r="B53" s="832" t="s">
        <v>3032</v>
      </c>
      <c r="C53" s="832" t="s">
        <v>3079</v>
      </c>
      <c r="D53" s="832" t="s">
        <v>3127</v>
      </c>
      <c r="E53" s="832" t="s">
        <v>3128</v>
      </c>
      <c r="F53" s="849">
        <v>1</v>
      </c>
      <c r="G53" s="849">
        <v>63</v>
      </c>
      <c r="H53" s="849"/>
      <c r="I53" s="849">
        <v>63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3327</v>
      </c>
      <c r="B54" s="832" t="s">
        <v>3032</v>
      </c>
      <c r="C54" s="832" t="s">
        <v>3079</v>
      </c>
      <c r="D54" s="832" t="s">
        <v>3131</v>
      </c>
      <c r="E54" s="832" t="s">
        <v>3132</v>
      </c>
      <c r="F54" s="849"/>
      <c r="G54" s="849"/>
      <c r="H54" s="849"/>
      <c r="I54" s="849"/>
      <c r="J54" s="849">
        <v>1</v>
      </c>
      <c r="K54" s="849">
        <v>154</v>
      </c>
      <c r="L54" s="849">
        <v>1</v>
      </c>
      <c r="M54" s="849">
        <v>154</v>
      </c>
      <c r="N54" s="849"/>
      <c r="O54" s="849"/>
      <c r="P54" s="837"/>
      <c r="Q54" s="850"/>
    </row>
    <row r="55" spans="1:17" ht="14.4" customHeight="1" x14ac:dyDescent="0.3">
      <c r="A55" s="831" t="s">
        <v>3327</v>
      </c>
      <c r="B55" s="832" t="s">
        <v>3032</v>
      </c>
      <c r="C55" s="832" t="s">
        <v>3079</v>
      </c>
      <c r="D55" s="832" t="s">
        <v>3135</v>
      </c>
      <c r="E55" s="832" t="s">
        <v>3136</v>
      </c>
      <c r="F55" s="849"/>
      <c r="G55" s="849"/>
      <c r="H55" s="849"/>
      <c r="I55" s="849"/>
      <c r="J55" s="849"/>
      <c r="K55" s="849"/>
      <c r="L55" s="849"/>
      <c r="M55" s="849"/>
      <c r="N55" s="849">
        <v>2</v>
      </c>
      <c r="O55" s="849">
        <v>278</v>
      </c>
      <c r="P55" s="837"/>
      <c r="Q55" s="850">
        <v>139</v>
      </c>
    </row>
    <row r="56" spans="1:17" ht="14.4" customHeight="1" x14ac:dyDescent="0.3">
      <c r="A56" s="831" t="s">
        <v>3327</v>
      </c>
      <c r="B56" s="832" t="s">
        <v>3032</v>
      </c>
      <c r="C56" s="832" t="s">
        <v>3079</v>
      </c>
      <c r="D56" s="832" t="s">
        <v>3139</v>
      </c>
      <c r="E56" s="832" t="s">
        <v>3140</v>
      </c>
      <c r="F56" s="849">
        <v>2</v>
      </c>
      <c r="G56" s="849">
        <v>192</v>
      </c>
      <c r="H56" s="849"/>
      <c r="I56" s="849">
        <v>96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3327</v>
      </c>
      <c r="B57" s="832" t="s">
        <v>3032</v>
      </c>
      <c r="C57" s="832" t="s">
        <v>3079</v>
      </c>
      <c r="D57" s="832" t="s">
        <v>3141</v>
      </c>
      <c r="E57" s="832" t="s">
        <v>3142</v>
      </c>
      <c r="F57" s="849">
        <v>2</v>
      </c>
      <c r="G57" s="849">
        <v>474</v>
      </c>
      <c r="H57" s="849">
        <v>1.9915966386554622</v>
      </c>
      <c r="I57" s="849">
        <v>237</v>
      </c>
      <c r="J57" s="849">
        <v>1</v>
      </c>
      <c r="K57" s="849">
        <v>238</v>
      </c>
      <c r="L57" s="849">
        <v>1</v>
      </c>
      <c r="M57" s="849">
        <v>238</v>
      </c>
      <c r="N57" s="849"/>
      <c r="O57" s="849"/>
      <c r="P57" s="837"/>
      <c r="Q57" s="850"/>
    </row>
    <row r="58" spans="1:17" ht="14.4" customHeight="1" x14ac:dyDescent="0.3">
      <c r="A58" s="831" t="s">
        <v>3327</v>
      </c>
      <c r="B58" s="832" t="s">
        <v>3032</v>
      </c>
      <c r="C58" s="832" t="s">
        <v>3079</v>
      </c>
      <c r="D58" s="832" t="s">
        <v>3155</v>
      </c>
      <c r="E58" s="832" t="s">
        <v>3156</v>
      </c>
      <c r="F58" s="849">
        <v>1</v>
      </c>
      <c r="G58" s="849">
        <v>43</v>
      </c>
      <c r="H58" s="849">
        <v>1</v>
      </c>
      <c r="I58" s="849">
        <v>43</v>
      </c>
      <c r="J58" s="849">
        <v>1</v>
      </c>
      <c r="K58" s="849">
        <v>43</v>
      </c>
      <c r="L58" s="849">
        <v>1</v>
      </c>
      <c r="M58" s="849">
        <v>43</v>
      </c>
      <c r="N58" s="849">
        <v>1</v>
      </c>
      <c r="O58" s="849">
        <v>44</v>
      </c>
      <c r="P58" s="837">
        <v>1.0232558139534884</v>
      </c>
      <c r="Q58" s="850">
        <v>44</v>
      </c>
    </row>
    <row r="59" spans="1:17" ht="14.4" customHeight="1" x14ac:dyDescent="0.3">
      <c r="A59" s="831" t="s">
        <v>3327</v>
      </c>
      <c r="B59" s="832" t="s">
        <v>3032</v>
      </c>
      <c r="C59" s="832" t="s">
        <v>3079</v>
      </c>
      <c r="D59" s="832" t="s">
        <v>3201</v>
      </c>
      <c r="E59" s="832" t="s">
        <v>3202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57</v>
      </c>
      <c r="P59" s="837"/>
      <c r="Q59" s="850">
        <v>57</v>
      </c>
    </row>
    <row r="60" spans="1:17" ht="14.4" customHeight="1" x14ac:dyDescent="0.3">
      <c r="A60" s="831" t="s">
        <v>3327</v>
      </c>
      <c r="B60" s="832" t="s">
        <v>3032</v>
      </c>
      <c r="C60" s="832" t="s">
        <v>3079</v>
      </c>
      <c r="D60" s="832" t="s">
        <v>3205</v>
      </c>
      <c r="E60" s="832" t="s">
        <v>3206</v>
      </c>
      <c r="F60" s="849"/>
      <c r="G60" s="849"/>
      <c r="H60" s="849"/>
      <c r="I60" s="849"/>
      <c r="J60" s="849"/>
      <c r="K60" s="849"/>
      <c r="L60" s="849"/>
      <c r="M60" s="849"/>
      <c r="N60" s="849">
        <v>3</v>
      </c>
      <c r="O60" s="849">
        <v>366</v>
      </c>
      <c r="P60" s="837"/>
      <c r="Q60" s="850">
        <v>122</v>
      </c>
    </row>
    <row r="61" spans="1:17" ht="14.4" customHeight="1" x14ac:dyDescent="0.3">
      <c r="A61" s="831" t="s">
        <v>3327</v>
      </c>
      <c r="B61" s="832" t="s">
        <v>3032</v>
      </c>
      <c r="C61" s="832" t="s">
        <v>3079</v>
      </c>
      <c r="D61" s="832" t="s">
        <v>3213</v>
      </c>
      <c r="E61" s="832" t="s">
        <v>3214</v>
      </c>
      <c r="F61" s="849">
        <v>1</v>
      </c>
      <c r="G61" s="849">
        <v>155</v>
      </c>
      <c r="H61" s="849">
        <v>0.99358974358974361</v>
      </c>
      <c r="I61" s="849">
        <v>155</v>
      </c>
      <c r="J61" s="849">
        <v>1</v>
      </c>
      <c r="K61" s="849">
        <v>156</v>
      </c>
      <c r="L61" s="849">
        <v>1</v>
      </c>
      <c r="M61" s="849">
        <v>156</v>
      </c>
      <c r="N61" s="849"/>
      <c r="O61" s="849"/>
      <c r="P61" s="837"/>
      <c r="Q61" s="850"/>
    </row>
    <row r="62" spans="1:17" ht="14.4" customHeight="1" x14ac:dyDescent="0.3">
      <c r="A62" s="831" t="s">
        <v>3327</v>
      </c>
      <c r="B62" s="832" t="s">
        <v>3032</v>
      </c>
      <c r="C62" s="832" t="s">
        <v>3079</v>
      </c>
      <c r="D62" s="832" t="s">
        <v>3215</v>
      </c>
      <c r="E62" s="832" t="s">
        <v>3216</v>
      </c>
      <c r="F62" s="849">
        <v>3</v>
      </c>
      <c r="G62" s="849">
        <v>429</v>
      </c>
      <c r="H62" s="849">
        <v>1.4895833333333333</v>
      </c>
      <c r="I62" s="849">
        <v>143</v>
      </c>
      <c r="J62" s="849">
        <v>2</v>
      </c>
      <c r="K62" s="849">
        <v>288</v>
      </c>
      <c r="L62" s="849">
        <v>1</v>
      </c>
      <c r="M62" s="849">
        <v>144</v>
      </c>
      <c r="N62" s="849">
        <v>2</v>
      </c>
      <c r="O62" s="849">
        <v>292</v>
      </c>
      <c r="P62" s="837">
        <v>1.0138888888888888</v>
      </c>
      <c r="Q62" s="850">
        <v>146</v>
      </c>
    </row>
    <row r="63" spans="1:17" ht="14.4" customHeight="1" x14ac:dyDescent="0.3">
      <c r="A63" s="831" t="s">
        <v>3327</v>
      </c>
      <c r="B63" s="832" t="s">
        <v>3032</v>
      </c>
      <c r="C63" s="832" t="s">
        <v>3079</v>
      </c>
      <c r="D63" s="832" t="s">
        <v>3225</v>
      </c>
      <c r="E63" s="832" t="s">
        <v>3226</v>
      </c>
      <c r="F63" s="849"/>
      <c r="G63" s="849"/>
      <c r="H63" s="849"/>
      <c r="I63" s="849"/>
      <c r="J63" s="849">
        <v>5</v>
      </c>
      <c r="K63" s="849">
        <v>500</v>
      </c>
      <c r="L63" s="849">
        <v>1</v>
      </c>
      <c r="M63" s="849">
        <v>100</v>
      </c>
      <c r="N63" s="849">
        <v>2</v>
      </c>
      <c r="O63" s="849">
        <v>200</v>
      </c>
      <c r="P63" s="837">
        <v>0.4</v>
      </c>
      <c r="Q63" s="850">
        <v>100</v>
      </c>
    </row>
    <row r="64" spans="1:17" ht="14.4" customHeight="1" x14ac:dyDescent="0.3">
      <c r="A64" s="831" t="s">
        <v>3327</v>
      </c>
      <c r="B64" s="832" t="s">
        <v>3032</v>
      </c>
      <c r="C64" s="832" t="s">
        <v>3079</v>
      </c>
      <c r="D64" s="832" t="s">
        <v>3227</v>
      </c>
      <c r="E64" s="832" t="s">
        <v>3228</v>
      </c>
      <c r="F64" s="849">
        <v>4</v>
      </c>
      <c r="G64" s="849">
        <v>1580</v>
      </c>
      <c r="H64" s="849">
        <v>0.49873737373737376</v>
      </c>
      <c r="I64" s="849">
        <v>395</v>
      </c>
      <c r="J64" s="849">
        <v>8</v>
      </c>
      <c r="K64" s="849">
        <v>3168</v>
      </c>
      <c r="L64" s="849">
        <v>1</v>
      </c>
      <c r="M64" s="849">
        <v>396</v>
      </c>
      <c r="N64" s="849">
        <v>5</v>
      </c>
      <c r="O64" s="849">
        <v>1985</v>
      </c>
      <c r="P64" s="837">
        <v>0.62657828282828287</v>
      </c>
      <c r="Q64" s="850">
        <v>397</v>
      </c>
    </row>
    <row r="65" spans="1:17" ht="14.4" customHeight="1" x14ac:dyDescent="0.3">
      <c r="A65" s="831" t="s">
        <v>3327</v>
      </c>
      <c r="B65" s="832" t="s">
        <v>3032</v>
      </c>
      <c r="C65" s="832" t="s">
        <v>3079</v>
      </c>
      <c r="D65" s="832" t="s">
        <v>3241</v>
      </c>
      <c r="E65" s="832" t="s">
        <v>3242</v>
      </c>
      <c r="F65" s="849"/>
      <c r="G65" s="849"/>
      <c r="H65" s="849"/>
      <c r="I65" s="849"/>
      <c r="J65" s="849"/>
      <c r="K65" s="849"/>
      <c r="L65" s="849"/>
      <c r="M65" s="849"/>
      <c r="N65" s="849">
        <v>4</v>
      </c>
      <c r="O65" s="849">
        <v>552</v>
      </c>
      <c r="P65" s="837"/>
      <c r="Q65" s="850">
        <v>138</v>
      </c>
    </row>
    <row r="66" spans="1:17" ht="14.4" customHeight="1" x14ac:dyDescent="0.3">
      <c r="A66" s="831" t="s">
        <v>3327</v>
      </c>
      <c r="B66" s="832" t="s">
        <v>3032</v>
      </c>
      <c r="C66" s="832" t="s">
        <v>3079</v>
      </c>
      <c r="D66" s="832" t="s">
        <v>3253</v>
      </c>
      <c r="E66" s="832" t="s">
        <v>3254</v>
      </c>
      <c r="F66" s="849"/>
      <c r="G66" s="849"/>
      <c r="H66" s="849"/>
      <c r="I66" s="849"/>
      <c r="J66" s="849"/>
      <c r="K66" s="849"/>
      <c r="L66" s="849"/>
      <c r="M66" s="849"/>
      <c r="N66" s="849">
        <v>2</v>
      </c>
      <c r="O66" s="849">
        <v>1242</v>
      </c>
      <c r="P66" s="837"/>
      <c r="Q66" s="850">
        <v>621</v>
      </c>
    </row>
    <row r="67" spans="1:17" ht="14.4" customHeight="1" x14ac:dyDescent="0.3">
      <c r="A67" s="831" t="s">
        <v>3327</v>
      </c>
      <c r="B67" s="832" t="s">
        <v>3032</v>
      </c>
      <c r="C67" s="832" t="s">
        <v>3079</v>
      </c>
      <c r="D67" s="832" t="s">
        <v>3255</v>
      </c>
      <c r="E67" s="832" t="s">
        <v>3256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482</v>
      </c>
      <c r="P67" s="837"/>
      <c r="Q67" s="850">
        <v>482</v>
      </c>
    </row>
    <row r="68" spans="1:17" ht="14.4" customHeight="1" x14ac:dyDescent="0.3">
      <c r="A68" s="831" t="s">
        <v>3327</v>
      </c>
      <c r="B68" s="832" t="s">
        <v>3261</v>
      </c>
      <c r="C68" s="832" t="s">
        <v>3079</v>
      </c>
      <c r="D68" s="832" t="s">
        <v>3103</v>
      </c>
      <c r="E68" s="832" t="s">
        <v>3104</v>
      </c>
      <c r="F68" s="849">
        <v>3</v>
      </c>
      <c r="G68" s="849">
        <v>753</v>
      </c>
      <c r="H68" s="849"/>
      <c r="I68" s="849">
        <v>251</v>
      </c>
      <c r="J68" s="849"/>
      <c r="K68" s="849"/>
      <c r="L68" s="849"/>
      <c r="M68" s="849"/>
      <c r="N68" s="849">
        <v>1</v>
      </c>
      <c r="O68" s="849">
        <v>254</v>
      </c>
      <c r="P68" s="837"/>
      <c r="Q68" s="850">
        <v>254</v>
      </c>
    </row>
    <row r="69" spans="1:17" ht="14.4" customHeight="1" x14ac:dyDescent="0.3">
      <c r="A69" s="831" t="s">
        <v>3327</v>
      </c>
      <c r="B69" s="832" t="s">
        <v>3261</v>
      </c>
      <c r="C69" s="832" t="s">
        <v>3079</v>
      </c>
      <c r="D69" s="832" t="s">
        <v>3123</v>
      </c>
      <c r="E69" s="832" t="s">
        <v>3124</v>
      </c>
      <c r="F69" s="849">
        <v>3</v>
      </c>
      <c r="G69" s="849">
        <v>1155</v>
      </c>
      <c r="H69" s="849"/>
      <c r="I69" s="849">
        <v>385</v>
      </c>
      <c r="J69" s="849"/>
      <c r="K69" s="849"/>
      <c r="L69" s="849"/>
      <c r="M69" s="849"/>
      <c r="N69" s="849">
        <v>1</v>
      </c>
      <c r="O69" s="849">
        <v>387</v>
      </c>
      <c r="P69" s="837"/>
      <c r="Q69" s="850">
        <v>387</v>
      </c>
    </row>
    <row r="70" spans="1:17" ht="14.4" customHeight="1" x14ac:dyDescent="0.3">
      <c r="A70" s="831" t="s">
        <v>3327</v>
      </c>
      <c r="B70" s="832" t="s">
        <v>3261</v>
      </c>
      <c r="C70" s="832" t="s">
        <v>3079</v>
      </c>
      <c r="D70" s="832" t="s">
        <v>3274</v>
      </c>
      <c r="E70" s="832" t="s">
        <v>3275</v>
      </c>
      <c r="F70" s="849">
        <v>1</v>
      </c>
      <c r="G70" s="849">
        <v>150</v>
      </c>
      <c r="H70" s="849"/>
      <c r="I70" s="849">
        <v>150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3327</v>
      </c>
      <c r="B71" s="832" t="s">
        <v>3261</v>
      </c>
      <c r="C71" s="832" t="s">
        <v>3079</v>
      </c>
      <c r="D71" s="832" t="s">
        <v>3278</v>
      </c>
      <c r="E71" s="832" t="s">
        <v>3279</v>
      </c>
      <c r="F71" s="849">
        <v>1</v>
      </c>
      <c r="G71" s="849">
        <v>241</v>
      </c>
      <c r="H71" s="849"/>
      <c r="I71" s="849">
        <v>241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3327</v>
      </c>
      <c r="B72" s="832" t="s">
        <v>3261</v>
      </c>
      <c r="C72" s="832" t="s">
        <v>3079</v>
      </c>
      <c r="D72" s="832" t="s">
        <v>3280</v>
      </c>
      <c r="E72" s="832" t="s">
        <v>3281</v>
      </c>
      <c r="F72" s="849">
        <v>6</v>
      </c>
      <c r="G72" s="849">
        <v>2190</v>
      </c>
      <c r="H72" s="849"/>
      <c r="I72" s="849">
        <v>365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3327</v>
      </c>
      <c r="B73" s="832" t="s">
        <v>3261</v>
      </c>
      <c r="C73" s="832" t="s">
        <v>3079</v>
      </c>
      <c r="D73" s="832" t="s">
        <v>3288</v>
      </c>
      <c r="E73" s="832" t="s">
        <v>3289</v>
      </c>
      <c r="F73" s="849">
        <v>2</v>
      </c>
      <c r="G73" s="849">
        <v>244</v>
      </c>
      <c r="H73" s="849"/>
      <c r="I73" s="849">
        <v>122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3328</v>
      </c>
      <c r="B74" s="832" t="s">
        <v>3032</v>
      </c>
      <c r="C74" s="832" t="s">
        <v>3079</v>
      </c>
      <c r="D74" s="832" t="s">
        <v>3103</v>
      </c>
      <c r="E74" s="832" t="s">
        <v>3104</v>
      </c>
      <c r="F74" s="849">
        <v>8</v>
      </c>
      <c r="G74" s="849">
        <v>2008</v>
      </c>
      <c r="H74" s="849">
        <v>0.88536155202821865</v>
      </c>
      <c r="I74" s="849">
        <v>251</v>
      </c>
      <c r="J74" s="849">
        <v>9</v>
      </c>
      <c r="K74" s="849">
        <v>2268</v>
      </c>
      <c r="L74" s="849">
        <v>1</v>
      </c>
      <c r="M74" s="849">
        <v>252</v>
      </c>
      <c r="N74" s="849">
        <v>2</v>
      </c>
      <c r="O74" s="849">
        <v>508</v>
      </c>
      <c r="P74" s="837">
        <v>0.22398589065255731</v>
      </c>
      <c r="Q74" s="850">
        <v>254</v>
      </c>
    </row>
    <row r="75" spans="1:17" ht="14.4" customHeight="1" x14ac:dyDescent="0.3">
      <c r="A75" s="831" t="s">
        <v>3328</v>
      </c>
      <c r="B75" s="832" t="s">
        <v>3032</v>
      </c>
      <c r="C75" s="832" t="s">
        <v>3079</v>
      </c>
      <c r="D75" s="832" t="s">
        <v>3105</v>
      </c>
      <c r="E75" s="832" t="s">
        <v>3106</v>
      </c>
      <c r="F75" s="849"/>
      <c r="G75" s="849"/>
      <c r="H75" s="849"/>
      <c r="I75" s="849"/>
      <c r="J75" s="849">
        <v>2</v>
      </c>
      <c r="K75" s="849">
        <v>254</v>
      </c>
      <c r="L75" s="849">
        <v>1</v>
      </c>
      <c r="M75" s="849">
        <v>127</v>
      </c>
      <c r="N75" s="849">
        <v>1</v>
      </c>
      <c r="O75" s="849">
        <v>126</v>
      </c>
      <c r="P75" s="837">
        <v>0.49606299212598426</v>
      </c>
      <c r="Q75" s="850">
        <v>126</v>
      </c>
    </row>
    <row r="76" spans="1:17" ht="14.4" customHeight="1" x14ac:dyDescent="0.3">
      <c r="A76" s="831" t="s">
        <v>3328</v>
      </c>
      <c r="B76" s="832" t="s">
        <v>3032</v>
      </c>
      <c r="C76" s="832" t="s">
        <v>3079</v>
      </c>
      <c r="D76" s="832" t="s">
        <v>3115</v>
      </c>
      <c r="E76" s="832" t="s">
        <v>3116</v>
      </c>
      <c r="F76" s="849">
        <v>3</v>
      </c>
      <c r="G76" s="849">
        <v>177</v>
      </c>
      <c r="H76" s="849">
        <v>2.95</v>
      </c>
      <c r="I76" s="849">
        <v>59</v>
      </c>
      <c r="J76" s="849">
        <v>1</v>
      </c>
      <c r="K76" s="849">
        <v>60</v>
      </c>
      <c r="L76" s="849">
        <v>1</v>
      </c>
      <c r="M76" s="849">
        <v>60</v>
      </c>
      <c r="N76" s="849">
        <v>1</v>
      </c>
      <c r="O76" s="849">
        <v>60</v>
      </c>
      <c r="P76" s="837">
        <v>1</v>
      </c>
      <c r="Q76" s="850">
        <v>60</v>
      </c>
    </row>
    <row r="77" spans="1:17" ht="14.4" customHeight="1" x14ac:dyDescent="0.3">
      <c r="A77" s="831" t="s">
        <v>3328</v>
      </c>
      <c r="B77" s="832" t="s">
        <v>3032</v>
      </c>
      <c r="C77" s="832" t="s">
        <v>3079</v>
      </c>
      <c r="D77" s="832" t="s">
        <v>3123</v>
      </c>
      <c r="E77" s="832" t="s">
        <v>3124</v>
      </c>
      <c r="F77" s="849">
        <v>6</v>
      </c>
      <c r="G77" s="849">
        <v>2310</v>
      </c>
      <c r="H77" s="849">
        <v>0.85492227979274615</v>
      </c>
      <c r="I77" s="849">
        <v>385</v>
      </c>
      <c r="J77" s="849">
        <v>7</v>
      </c>
      <c r="K77" s="849">
        <v>2702</v>
      </c>
      <c r="L77" s="849">
        <v>1</v>
      </c>
      <c r="M77" s="849">
        <v>386</v>
      </c>
      <c r="N77" s="849"/>
      <c r="O77" s="849"/>
      <c r="P77" s="837"/>
      <c r="Q77" s="850"/>
    </row>
    <row r="78" spans="1:17" ht="14.4" customHeight="1" x14ac:dyDescent="0.3">
      <c r="A78" s="831" t="s">
        <v>3328</v>
      </c>
      <c r="B78" s="832" t="s">
        <v>3032</v>
      </c>
      <c r="C78" s="832" t="s">
        <v>3079</v>
      </c>
      <c r="D78" s="832" t="s">
        <v>3125</v>
      </c>
      <c r="E78" s="832" t="s">
        <v>3126</v>
      </c>
      <c r="F78" s="849">
        <v>5</v>
      </c>
      <c r="G78" s="849">
        <v>1950</v>
      </c>
      <c r="H78" s="849">
        <v>1.6624040920716112</v>
      </c>
      <c r="I78" s="849">
        <v>390</v>
      </c>
      <c r="J78" s="849">
        <v>3</v>
      </c>
      <c r="K78" s="849">
        <v>1173</v>
      </c>
      <c r="L78" s="849">
        <v>1</v>
      </c>
      <c r="M78" s="849">
        <v>391</v>
      </c>
      <c r="N78" s="849"/>
      <c r="O78" s="849"/>
      <c r="P78" s="837"/>
      <c r="Q78" s="850"/>
    </row>
    <row r="79" spans="1:17" ht="14.4" customHeight="1" x14ac:dyDescent="0.3">
      <c r="A79" s="831" t="s">
        <v>3328</v>
      </c>
      <c r="B79" s="832" t="s">
        <v>3032</v>
      </c>
      <c r="C79" s="832" t="s">
        <v>3079</v>
      </c>
      <c r="D79" s="832" t="s">
        <v>3135</v>
      </c>
      <c r="E79" s="832" t="s">
        <v>3136</v>
      </c>
      <c r="F79" s="849"/>
      <c r="G79" s="849"/>
      <c r="H79" s="849"/>
      <c r="I79" s="849"/>
      <c r="J79" s="849">
        <v>1</v>
      </c>
      <c r="K79" s="849">
        <v>139</v>
      </c>
      <c r="L79" s="849">
        <v>1</v>
      </c>
      <c r="M79" s="849">
        <v>139</v>
      </c>
      <c r="N79" s="849"/>
      <c r="O79" s="849"/>
      <c r="P79" s="837"/>
      <c r="Q79" s="850"/>
    </row>
    <row r="80" spans="1:17" ht="14.4" customHeight="1" x14ac:dyDescent="0.3">
      <c r="A80" s="831" t="s">
        <v>3328</v>
      </c>
      <c r="B80" s="832" t="s">
        <v>3032</v>
      </c>
      <c r="C80" s="832" t="s">
        <v>3079</v>
      </c>
      <c r="D80" s="832" t="s">
        <v>3191</v>
      </c>
      <c r="E80" s="832" t="s">
        <v>3192</v>
      </c>
      <c r="F80" s="849"/>
      <c r="G80" s="849"/>
      <c r="H80" s="849"/>
      <c r="I80" s="849"/>
      <c r="J80" s="849">
        <v>1</v>
      </c>
      <c r="K80" s="849">
        <v>114</v>
      </c>
      <c r="L80" s="849">
        <v>1</v>
      </c>
      <c r="M80" s="849">
        <v>114</v>
      </c>
      <c r="N80" s="849"/>
      <c r="O80" s="849"/>
      <c r="P80" s="837"/>
      <c r="Q80" s="850"/>
    </row>
    <row r="81" spans="1:17" ht="14.4" customHeight="1" x14ac:dyDescent="0.3">
      <c r="A81" s="831" t="s">
        <v>3328</v>
      </c>
      <c r="B81" s="832" t="s">
        <v>3032</v>
      </c>
      <c r="C81" s="832" t="s">
        <v>3079</v>
      </c>
      <c r="D81" s="832" t="s">
        <v>3225</v>
      </c>
      <c r="E81" s="832" t="s">
        <v>3226</v>
      </c>
      <c r="F81" s="849"/>
      <c r="G81" s="849"/>
      <c r="H81" s="849"/>
      <c r="I81" s="849"/>
      <c r="J81" s="849">
        <v>2</v>
      </c>
      <c r="K81" s="849">
        <v>200</v>
      </c>
      <c r="L81" s="849">
        <v>1</v>
      </c>
      <c r="M81" s="849">
        <v>100</v>
      </c>
      <c r="N81" s="849"/>
      <c r="O81" s="849"/>
      <c r="P81" s="837"/>
      <c r="Q81" s="850"/>
    </row>
    <row r="82" spans="1:17" ht="14.4" customHeight="1" x14ac:dyDescent="0.3">
      <c r="A82" s="831" t="s">
        <v>3328</v>
      </c>
      <c r="B82" s="832" t="s">
        <v>3032</v>
      </c>
      <c r="C82" s="832" t="s">
        <v>3079</v>
      </c>
      <c r="D82" s="832" t="s">
        <v>3227</v>
      </c>
      <c r="E82" s="832" t="s">
        <v>3228</v>
      </c>
      <c r="F82" s="849"/>
      <c r="G82" s="849"/>
      <c r="H82" s="849"/>
      <c r="I82" s="849"/>
      <c r="J82" s="849">
        <v>1</v>
      </c>
      <c r="K82" s="849">
        <v>396</v>
      </c>
      <c r="L82" s="849">
        <v>1</v>
      </c>
      <c r="M82" s="849">
        <v>396</v>
      </c>
      <c r="N82" s="849">
        <v>2</v>
      </c>
      <c r="O82" s="849">
        <v>794</v>
      </c>
      <c r="P82" s="837">
        <v>2.0050505050505052</v>
      </c>
      <c r="Q82" s="850">
        <v>397</v>
      </c>
    </row>
    <row r="83" spans="1:17" ht="14.4" customHeight="1" x14ac:dyDescent="0.3">
      <c r="A83" s="831" t="s">
        <v>3328</v>
      </c>
      <c r="B83" s="832" t="s">
        <v>3261</v>
      </c>
      <c r="C83" s="832" t="s">
        <v>3079</v>
      </c>
      <c r="D83" s="832" t="s">
        <v>3103</v>
      </c>
      <c r="E83" s="832" t="s">
        <v>3104</v>
      </c>
      <c r="F83" s="849"/>
      <c r="G83" s="849"/>
      <c r="H83" s="849"/>
      <c r="I83" s="849"/>
      <c r="J83" s="849">
        <v>1</v>
      </c>
      <c r="K83" s="849">
        <v>252</v>
      </c>
      <c r="L83" s="849">
        <v>1</v>
      </c>
      <c r="M83" s="849">
        <v>252</v>
      </c>
      <c r="N83" s="849"/>
      <c r="O83" s="849"/>
      <c r="P83" s="837"/>
      <c r="Q83" s="850"/>
    </row>
    <row r="84" spans="1:17" ht="14.4" customHeight="1" x14ac:dyDescent="0.3">
      <c r="A84" s="831" t="s">
        <v>3328</v>
      </c>
      <c r="B84" s="832" t="s">
        <v>3261</v>
      </c>
      <c r="C84" s="832" t="s">
        <v>3079</v>
      </c>
      <c r="D84" s="832" t="s">
        <v>3107</v>
      </c>
      <c r="E84" s="832" t="s">
        <v>3108</v>
      </c>
      <c r="F84" s="849"/>
      <c r="G84" s="849"/>
      <c r="H84" s="849"/>
      <c r="I84" s="849"/>
      <c r="J84" s="849">
        <v>1</v>
      </c>
      <c r="K84" s="849">
        <v>92</v>
      </c>
      <c r="L84" s="849">
        <v>1</v>
      </c>
      <c r="M84" s="849">
        <v>92</v>
      </c>
      <c r="N84" s="849"/>
      <c r="O84" s="849"/>
      <c r="P84" s="837"/>
      <c r="Q84" s="850"/>
    </row>
    <row r="85" spans="1:17" ht="14.4" customHeight="1" x14ac:dyDescent="0.3">
      <c r="A85" s="831" t="s">
        <v>3328</v>
      </c>
      <c r="B85" s="832" t="s">
        <v>3261</v>
      </c>
      <c r="C85" s="832" t="s">
        <v>3079</v>
      </c>
      <c r="D85" s="832" t="s">
        <v>3123</v>
      </c>
      <c r="E85" s="832" t="s">
        <v>3124</v>
      </c>
      <c r="F85" s="849"/>
      <c r="G85" s="849"/>
      <c r="H85" s="849"/>
      <c r="I85" s="849"/>
      <c r="J85" s="849">
        <v>1</v>
      </c>
      <c r="K85" s="849">
        <v>386</v>
      </c>
      <c r="L85" s="849">
        <v>1</v>
      </c>
      <c r="M85" s="849">
        <v>386</v>
      </c>
      <c r="N85" s="849"/>
      <c r="O85" s="849"/>
      <c r="P85" s="837"/>
      <c r="Q85" s="850"/>
    </row>
    <row r="86" spans="1:17" ht="14.4" customHeight="1" x14ac:dyDescent="0.3">
      <c r="A86" s="831" t="s">
        <v>3328</v>
      </c>
      <c r="B86" s="832" t="s">
        <v>3261</v>
      </c>
      <c r="C86" s="832" t="s">
        <v>3079</v>
      </c>
      <c r="D86" s="832" t="s">
        <v>3125</v>
      </c>
      <c r="E86" s="832" t="s">
        <v>3126</v>
      </c>
      <c r="F86" s="849"/>
      <c r="G86" s="849"/>
      <c r="H86" s="849"/>
      <c r="I86" s="849"/>
      <c r="J86" s="849">
        <v>1</v>
      </c>
      <c r="K86" s="849">
        <v>391</v>
      </c>
      <c r="L86" s="849">
        <v>1</v>
      </c>
      <c r="M86" s="849">
        <v>391</v>
      </c>
      <c r="N86" s="849"/>
      <c r="O86" s="849"/>
      <c r="P86" s="837"/>
      <c r="Q86" s="850"/>
    </row>
    <row r="87" spans="1:17" ht="14.4" customHeight="1" x14ac:dyDescent="0.3">
      <c r="A87" s="831" t="s">
        <v>3328</v>
      </c>
      <c r="B87" s="832" t="s">
        <v>3261</v>
      </c>
      <c r="C87" s="832" t="s">
        <v>3079</v>
      </c>
      <c r="D87" s="832" t="s">
        <v>3262</v>
      </c>
      <c r="E87" s="832" t="s">
        <v>3263</v>
      </c>
      <c r="F87" s="849"/>
      <c r="G87" s="849"/>
      <c r="H87" s="849"/>
      <c r="I87" s="849"/>
      <c r="J87" s="849">
        <v>1</v>
      </c>
      <c r="K87" s="849">
        <v>1831</v>
      </c>
      <c r="L87" s="849">
        <v>1</v>
      </c>
      <c r="M87" s="849">
        <v>1831</v>
      </c>
      <c r="N87" s="849"/>
      <c r="O87" s="849"/>
      <c r="P87" s="837"/>
      <c r="Q87" s="850"/>
    </row>
    <row r="88" spans="1:17" ht="14.4" customHeight="1" x14ac:dyDescent="0.3">
      <c r="A88" s="831" t="s">
        <v>3328</v>
      </c>
      <c r="B88" s="832" t="s">
        <v>3261</v>
      </c>
      <c r="C88" s="832" t="s">
        <v>3079</v>
      </c>
      <c r="D88" s="832" t="s">
        <v>3272</v>
      </c>
      <c r="E88" s="832" t="s">
        <v>3273</v>
      </c>
      <c r="F88" s="849"/>
      <c r="G88" s="849"/>
      <c r="H88" s="849"/>
      <c r="I88" s="849"/>
      <c r="J88" s="849">
        <v>1</v>
      </c>
      <c r="K88" s="849">
        <v>288</v>
      </c>
      <c r="L88" s="849">
        <v>1</v>
      </c>
      <c r="M88" s="849">
        <v>288</v>
      </c>
      <c r="N88" s="849"/>
      <c r="O88" s="849"/>
      <c r="P88" s="837"/>
      <c r="Q88" s="850"/>
    </row>
    <row r="89" spans="1:17" ht="14.4" customHeight="1" x14ac:dyDescent="0.3">
      <c r="A89" s="831" t="s">
        <v>3328</v>
      </c>
      <c r="B89" s="832" t="s">
        <v>3261</v>
      </c>
      <c r="C89" s="832" t="s">
        <v>3079</v>
      </c>
      <c r="D89" s="832" t="s">
        <v>3157</v>
      </c>
      <c r="E89" s="832" t="s">
        <v>3158</v>
      </c>
      <c r="F89" s="849"/>
      <c r="G89" s="849"/>
      <c r="H89" s="849"/>
      <c r="I89" s="849"/>
      <c r="J89" s="849">
        <v>1</v>
      </c>
      <c r="K89" s="849">
        <v>59</v>
      </c>
      <c r="L89" s="849">
        <v>1</v>
      </c>
      <c r="M89" s="849">
        <v>59</v>
      </c>
      <c r="N89" s="849"/>
      <c r="O89" s="849"/>
      <c r="P89" s="837"/>
      <c r="Q89" s="850"/>
    </row>
    <row r="90" spans="1:17" ht="14.4" customHeight="1" x14ac:dyDescent="0.3">
      <c r="A90" s="831" t="s">
        <v>3328</v>
      </c>
      <c r="B90" s="832" t="s">
        <v>3261</v>
      </c>
      <c r="C90" s="832" t="s">
        <v>3079</v>
      </c>
      <c r="D90" s="832" t="s">
        <v>3185</v>
      </c>
      <c r="E90" s="832" t="s">
        <v>3186</v>
      </c>
      <c r="F90" s="849"/>
      <c r="G90" s="849"/>
      <c r="H90" s="849"/>
      <c r="I90" s="849"/>
      <c r="J90" s="849">
        <v>1</v>
      </c>
      <c r="K90" s="849">
        <v>123</v>
      </c>
      <c r="L90" s="849">
        <v>1</v>
      </c>
      <c r="M90" s="849">
        <v>123</v>
      </c>
      <c r="N90" s="849"/>
      <c r="O90" s="849"/>
      <c r="P90" s="837"/>
      <c r="Q90" s="850"/>
    </row>
    <row r="91" spans="1:17" ht="14.4" customHeight="1" x14ac:dyDescent="0.3">
      <c r="A91" s="831" t="s">
        <v>3328</v>
      </c>
      <c r="B91" s="832" t="s">
        <v>3261</v>
      </c>
      <c r="C91" s="832" t="s">
        <v>3079</v>
      </c>
      <c r="D91" s="832" t="s">
        <v>3187</v>
      </c>
      <c r="E91" s="832" t="s">
        <v>3188</v>
      </c>
      <c r="F91" s="849"/>
      <c r="G91" s="849"/>
      <c r="H91" s="849"/>
      <c r="I91" s="849"/>
      <c r="J91" s="849">
        <v>1</v>
      </c>
      <c r="K91" s="849">
        <v>147</v>
      </c>
      <c r="L91" s="849">
        <v>1</v>
      </c>
      <c r="M91" s="849">
        <v>147</v>
      </c>
      <c r="N91" s="849"/>
      <c r="O91" s="849"/>
      <c r="P91" s="837"/>
      <c r="Q91" s="850"/>
    </row>
    <row r="92" spans="1:17" ht="14.4" customHeight="1" x14ac:dyDescent="0.3">
      <c r="A92" s="831" t="s">
        <v>3328</v>
      </c>
      <c r="B92" s="832" t="s">
        <v>3261</v>
      </c>
      <c r="C92" s="832" t="s">
        <v>3079</v>
      </c>
      <c r="D92" s="832" t="s">
        <v>3278</v>
      </c>
      <c r="E92" s="832" t="s">
        <v>3279</v>
      </c>
      <c r="F92" s="849"/>
      <c r="G92" s="849"/>
      <c r="H92" s="849"/>
      <c r="I92" s="849"/>
      <c r="J92" s="849">
        <v>1</v>
      </c>
      <c r="K92" s="849">
        <v>242</v>
      </c>
      <c r="L92" s="849">
        <v>1</v>
      </c>
      <c r="M92" s="849">
        <v>242</v>
      </c>
      <c r="N92" s="849"/>
      <c r="O92" s="849"/>
      <c r="P92" s="837"/>
      <c r="Q92" s="850"/>
    </row>
    <row r="93" spans="1:17" ht="14.4" customHeight="1" x14ac:dyDescent="0.3">
      <c r="A93" s="831" t="s">
        <v>3328</v>
      </c>
      <c r="B93" s="832" t="s">
        <v>3261</v>
      </c>
      <c r="C93" s="832" t="s">
        <v>3079</v>
      </c>
      <c r="D93" s="832" t="s">
        <v>3280</v>
      </c>
      <c r="E93" s="832" t="s">
        <v>3281</v>
      </c>
      <c r="F93" s="849"/>
      <c r="G93" s="849"/>
      <c r="H93" s="849"/>
      <c r="I93" s="849"/>
      <c r="J93" s="849">
        <v>2</v>
      </c>
      <c r="K93" s="849">
        <v>732</v>
      </c>
      <c r="L93" s="849">
        <v>1</v>
      </c>
      <c r="M93" s="849">
        <v>366</v>
      </c>
      <c r="N93" s="849"/>
      <c r="O93" s="849"/>
      <c r="P93" s="837"/>
      <c r="Q93" s="850"/>
    </row>
    <row r="94" spans="1:17" ht="14.4" customHeight="1" x14ac:dyDescent="0.3">
      <c r="A94" s="831" t="s">
        <v>3328</v>
      </c>
      <c r="B94" s="832" t="s">
        <v>3261</v>
      </c>
      <c r="C94" s="832" t="s">
        <v>3079</v>
      </c>
      <c r="D94" s="832" t="s">
        <v>3288</v>
      </c>
      <c r="E94" s="832" t="s">
        <v>3289</v>
      </c>
      <c r="F94" s="849"/>
      <c r="G94" s="849"/>
      <c r="H94" s="849"/>
      <c r="I94" s="849"/>
      <c r="J94" s="849">
        <v>1</v>
      </c>
      <c r="K94" s="849">
        <v>123</v>
      </c>
      <c r="L94" s="849">
        <v>1</v>
      </c>
      <c r="M94" s="849">
        <v>123</v>
      </c>
      <c r="N94" s="849"/>
      <c r="O94" s="849"/>
      <c r="P94" s="837"/>
      <c r="Q94" s="850"/>
    </row>
    <row r="95" spans="1:17" ht="14.4" customHeight="1" x14ac:dyDescent="0.3">
      <c r="A95" s="831" t="s">
        <v>3329</v>
      </c>
      <c r="B95" s="832" t="s">
        <v>3032</v>
      </c>
      <c r="C95" s="832" t="s">
        <v>3079</v>
      </c>
      <c r="D95" s="832" t="s">
        <v>3103</v>
      </c>
      <c r="E95" s="832" t="s">
        <v>3104</v>
      </c>
      <c r="F95" s="849">
        <v>2</v>
      </c>
      <c r="G95" s="849">
        <v>502</v>
      </c>
      <c r="H95" s="849">
        <v>1.9920634920634921</v>
      </c>
      <c r="I95" s="849">
        <v>251</v>
      </c>
      <c r="J95" s="849">
        <v>1</v>
      </c>
      <c r="K95" s="849">
        <v>252</v>
      </c>
      <c r="L95" s="849">
        <v>1</v>
      </c>
      <c r="M95" s="849">
        <v>252</v>
      </c>
      <c r="N95" s="849">
        <v>1</v>
      </c>
      <c r="O95" s="849">
        <v>254</v>
      </c>
      <c r="P95" s="837">
        <v>1.0079365079365079</v>
      </c>
      <c r="Q95" s="850">
        <v>254</v>
      </c>
    </row>
    <row r="96" spans="1:17" ht="14.4" customHeight="1" x14ac:dyDescent="0.3">
      <c r="A96" s="831" t="s">
        <v>3329</v>
      </c>
      <c r="B96" s="832" t="s">
        <v>3032</v>
      </c>
      <c r="C96" s="832" t="s">
        <v>3079</v>
      </c>
      <c r="D96" s="832" t="s">
        <v>3105</v>
      </c>
      <c r="E96" s="832" t="s">
        <v>3106</v>
      </c>
      <c r="F96" s="849"/>
      <c r="G96" s="849"/>
      <c r="H96" s="849"/>
      <c r="I96" s="849"/>
      <c r="J96" s="849">
        <v>1</v>
      </c>
      <c r="K96" s="849">
        <v>127</v>
      </c>
      <c r="L96" s="849">
        <v>1</v>
      </c>
      <c r="M96" s="849">
        <v>127</v>
      </c>
      <c r="N96" s="849"/>
      <c r="O96" s="849"/>
      <c r="P96" s="837"/>
      <c r="Q96" s="850"/>
    </row>
    <row r="97" spans="1:17" ht="14.4" customHeight="1" x14ac:dyDescent="0.3">
      <c r="A97" s="831" t="s">
        <v>3329</v>
      </c>
      <c r="B97" s="832" t="s">
        <v>3032</v>
      </c>
      <c r="C97" s="832" t="s">
        <v>3079</v>
      </c>
      <c r="D97" s="832" t="s">
        <v>3115</v>
      </c>
      <c r="E97" s="832" t="s">
        <v>3116</v>
      </c>
      <c r="F97" s="849">
        <v>1</v>
      </c>
      <c r="G97" s="849">
        <v>59</v>
      </c>
      <c r="H97" s="849">
        <v>0.98333333333333328</v>
      </c>
      <c r="I97" s="849">
        <v>59</v>
      </c>
      <c r="J97" s="849">
        <v>1</v>
      </c>
      <c r="K97" s="849">
        <v>60</v>
      </c>
      <c r="L97" s="849">
        <v>1</v>
      </c>
      <c r="M97" s="849">
        <v>60</v>
      </c>
      <c r="N97" s="849"/>
      <c r="O97" s="849"/>
      <c r="P97" s="837"/>
      <c r="Q97" s="850"/>
    </row>
    <row r="98" spans="1:17" ht="14.4" customHeight="1" x14ac:dyDescent="0.3">
      <c r="A98" s="831" t="s">
        <v>3329</v>
      </c>
      <c r="B98" s="832" t="s">
        <v>3032</v>
      </c>
      <c r="C98" s="832" t="s">
        <v>3079</v>
      </c>
      <c r="D98" s="832" t="s">
        <v>3123</v>
      </c>
      <c r="E98" s="832" t="s">
        <v>3124</v>
      </c>
      <c r="F98" s="849">
        <v>1</v>
      </c>
      <c r="G98" s="849">
        <v>385</v>
      </c>
      <c r="H98" s="849">
        <v>0.99740932642487046</v>
      </c>
      <c r="I98" s="849">
        <v>385</v>
      </c>
      <c r="J98" s="849">
        <v>1</v>
      </c>
      <c r="K98" s="849">
        <v>386</v>
      </c>
      <c r="L98" s="849">
        <v>1</v>
      </c>
      <c r="M98" s="849">
        <v>386</v>
      </c>
      <c r="N98" s="849"/>
      <c r="O98" s="849"/>
      <c r="P98" s="837"/>
      <c r="Q98" s="850"/>
    </row>
    <row r="99" spans="1:17" ht="14.4" customHeight="1" x14ac:dyDescent="0.3">
      <c r="A99" s="831" t="s">
        <v>3329</v>
      </c>
      <c r="B99" s="832" t="s">
        <v>3032</v>
      </c>
      <c r="C99" s="832" t="s">
        <v>3079</v>
      </c>
      <c r="D99" s="832" t="s">
        <v>3125</v>
      </c>
      <c r="E99" s="832" t="s">
        <v>3126</v>
      </c>
      <c r="F99" s="849"/>
      <c r="G99" s="849"/>
      <c r="H99" s="849"/>
      <c r="I99" s="849"/>
      <c r="J99" s="849">
        <v>1</v>
      </c>
      <c r="K99" s="849">
        <v>391</v>
      </c>
      <c r="L99" s="849">
        <v>1</v>
      </c>
      <c r="M99" s="849">
        <v>391</v>
      </c>
      <c r="N99" s="849">
        <v>1</v>
      </c>
      <c r="O99" s="849">
        <v>392</v>
      </c>
      <c r="P99" s="837">
        <v>1.0025575447570332</v>
      </c>
      <c r="Q99" s="850">
        <v>392</v>
      </c>
    </row>
    <row r="100" spans="1:17" ht="14.4" customHeight="1" x14ac:dyDescent="0.3">
      <c r="A100" s="831" t="s">
        <v>3329</v>
      </c>
      <c r="B100" s="832" t="s">
        <v>3261</v>
      </c>
      <c r="C100" s="832" t="s">
        <v>3079</v>
      </c>
      <c r="D100" s="832" t="s">
        <v>3103</v>
      </c>
      <c r="E100" s="832" t="s">
        <v>3104</v>
      </c>
      <c r="F100" s="849">
        <v>1</v>
      </c>
      <c r="G100" s="849">
        <v>251</v>
      </c>
      <c r="H100" s="849"/>
      <c r="I100" s="849">
        <v>251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3329</v>
      </c>
      <c r="B101" s="832" t="s">
        <v>3261</v>
      </c>
      <c r="C101" s="832" t="s">
        <v>3079</v>
      </c>
      <c r="D101" s="832" t="s">
        <v>3123</v>
      </c>
      <c r="E101" s="832" t="s">
        <v>3124</v>
      </c>
      <c r="F101" s="849">
        <v>1</v>
      </c>
      <c r="G101" s="849">
        <v>385</v>
      </c>
      <c r="H101" s="849"/>
      <c r="I101" s="849">
        <v>385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3329</v>
      </c>
      <c r="B102" s="832" t="s">
        <v>3261</v>
      </c>
      <c r="C102" s="832" t="s">
        <v>3079</v>
      </c>
      <c r="D102" s="832" t="s">
        <v>3280</v>
      </c>
      <c r="E102" s="832" t="s">
        <v>3281</v>
      </c>
      <c r="F102" s="849">
        <v>1</v>
      </c>
      <c r="G102" s="849">
        <v>365</v>
      </c>
      <c r="H102" s="849"/>
      <c r="I102" s="849">
        <v>365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3329</v>
      </c>
      <c r="B103" s="832" t="s">
        <v>3261</v>
      </c>
      <c r="C103" s="832" t="s">
        <v>3079</v>
      </c>
      <c r="D103" s="832" t="s">
        <v>3288</v>
      </c>
      <c r="E103" s="832" t="s">
        <v>3289</v>
      </c>
      <c r="F103" s="849">
        <v>1</v>
      </c>
      <c r="G103" s="849">
        <v>122</v>
      </c>
      <c r="H103" s="849"/>
      <c r="I103" s="849">
        <v>122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3031</v>
      </c>
      <c r="B104" s="832" t="s">
        <v>3032</v>
      </c>
      <c r="C104" s="832" t="s">
        <v>3079</v>
      </c>
      <c r="D104" s="832" t="s">
        <v>3101</v>
      </c>
      <c r="E104" s="832" t="s">
        <v>3102</v>
      </c>
      <c r="F104" s="849"/>
      <c r="G104" s="849"/>
      <c r="H104" s="849"/>
      <c r="I104" s="849"/>
      <c r="J104" s="849">
        <v>1</v>
      </c>
      <c r="K104" s="849">
        <v>374</v>
      </c>
      <c r="L104" s="849">
        <v>1</v>
      </c>
      <c r="M104" s="849">
        <v>374</v>
      </c>
      <c r="N104" s="849"/>
      <c r="O104" s="849"/>
      <c r="P104" s="837"/>
      <c r="Q104" s="850"/>
    </row>
    <row r="105" spans="1:17" ht="14.4" customHeight="1" x14ac:dyDescent="0.3">
      <c r="A105" s="831" t="s">
        <v>3031</v>
      </c>
      <c r="B105" s="832" t="s">
        <v>3032</v>
      </c>
      <c r="C105" s="832" t="s">
        <v>3079</v>
      </c>
      <c r="D105" s="832" t="s">
        <v>3103</v>
      </c>
      <c r="E105" s="832" t="s">
        <v>3104</v>
      </c>
      <c r="F105" s="849">
        <v>11</v>
      </c>
      <c r="G105" s="849">
        <v>2761</v>
      </c>
      <c r="H105" s="849">
        <v>0.73042328042328042</v>
      </c>
      <c r="I105" s="849">
        <v>251</v>
      </c>
      <c r="J105" s="849">
        <v>15</v>
      </c>
      <c r="K105" s="849">
        <v>3780</v>
      </c>
      <c r="L105" s="849">
        <v>1</v>
      </c>
      <c r="M105" s="849">
        <v>252</v>
      </c>
      <c r="N105" s="849">
        <v>21</v>
      </c>
      <c r="O105" s="849">
        <v>5334</v>
      </c>
      <c r="P105" s="837">
        <v>1.4111111111111112</v>
      </c>
      <c r="Q105" s="850">
        <v>254</v>
      </c>
    </row>
    <row r="106" spans="1:17" ht="14.4" customHeight="1" x14ac:dyDescent="0.3">
      <c r="A106" s="831" t="s">
        <v>3031</v>
      </c>
      <c r="B106" s="832" t="s">
        <v>3032</v>
      </c>
      <c r="C106" s="832" t="s">
        <v>3079</v>
      </c>
      <c r="D106" s="832" t="s">
        <v>3105</v>
      </c>
      <c r="E106" s="832" t="s">
        <v>3106</v>
      </c>
      <c r="F106" s="849">
        <v>2</v>
      </c>
      <c r="G106" s="849">
        <v>252</v>
      </c>
      <c r="H106" s="849">
        <v>1.984251968503937</v>
      </c>
      <c r="I106" s="849">
        <v>126</v>
      </c>
      <c r="J106" s="849">
        <v>1</v>
      </c>
      <c r="K106" s="849">
        <v>127</v>
      </c>
      <c r="L106" s="849">
        <v>1</v>
      </c>
      <c r="M106" s="849">
        <v>127</v>
      </c>
      <c r="N106" s="849">
        <v>1</v>
      </c>
      <c r="O106" s="849">
        <v>126</v>
      </c>
      <c r="P106" s="837">
        <v>0.99212598425196852</v>
      </c>
      <c r="Q106" s="850">
        <v>126</v>
      </c>
    </row>
    <row r="107" spans="1:17" ht="14.4" customHeight="1" x14ac:dyDescent="0.3">
      <c r="A107" s="831" t="s">
        <v>3031</v>
      </c>
      <c r="B107" s="832" t="s">
        <v>3032</v>
      </c>
      <c r="C107" s="832" t="s">
        <v>3079</v>
      </c>
      <c r="D107" s="832" t="s">
        <v>3107</v>
      </c>
      <c r="E107" s="832" t="s">
        <v>3108</v>
      </c>
      <c r="F107" s="849">
        <v>1</v>
      </c>
      <c r="G107" s="849">
        <v>91</v>
      </c>
      <c r="H107" s="849">
        <v>0.98913043478260865</v>
      </c>
      <c r="I107" s="849">
        <v>91</v>
      </c>
      <c r="J107" s="849">
        <v>1</v>
      </c>
      <c r="K107" s="849">
        <v>92</v>
      </c>
      <c r="L107" s="849">
        <v>1</v>
      </c>
      <c r="M107" s="849">
        <v>92</v>
      </c>
      <c r="N107" s="849">
        <v>1</v>
      </c>
      <c r="O107" s="849">
        <v>93</v>
      </c>
      <c r="P107" s="837">
        <v>1.0108695652173914</v>
      </c>
      <c r="Q107" s="850">
        <v>93</v>
      </c>
    </row>
    <row r="108" spans="1:17" ht="14.4" customHeight="1" x14ac:dyDescent="0.3">
      <c r="A108" s="831" t="s">
        <v>3031</v>
      </c>
      <c r="B108" s="832" t="s">
        <v>3032</v>
      </c>
      <c r="C108" s="832" t="s">
        <v>3079</v>
      </c>
      <c r="D108" s="832" t="s">
        <v>3115</v>
      </c>
      <c r="E108" s="832" t="s">
        <v>3116</v>
      </c>
      <c r="F108" s="849">
        <v>5</v>
      </c>
      <c r="G108" s="849">
        <v>295</v>
      </c>
      <c r="H108" s="849">
        <v>4.916666666666667</v>
      </c>
      <c r="I108" s="849">
        <v>59</v>
      </c>
      <c r="J108" s="849">
        <v>1</v>
      </c>
      <c r="K108" s="849">
        <v>60</v>
      </c>
      <c r="L108" s="849">
        <v>1</v>
      </c>
      <c r="M108" s="849">
        <v>60</v>
      </c>
      <c r="N108" s="849">
        <v>2</v>
      </c>
      <c r="O108" s="849">
        <v>120</v>
      </c>
      <c r="P108" s="837">
        <v>2</v>
      </c>
      <c r="Q108" s="850">
        <v>60</v>
      </c>
    </row>
    <row r="109" spans="1:17" ht="14.4" customHeight="1" x14ac:dyDescent="0.3">
      <c r="A109" s="831" t="s">
        <v>3031</v>
      </c>
      <c r="B109" s="832" t="s">
        <v>3032</v>
      </c>
      <c r="C109" s="832" t="s">
        <v>3079</v>
      </c>
      <c r="D109" s="832" t="s">
        <v>3121</v>
      </c>
      <c r="E109" s="832" t="s">
        <v>3122</v>
      </c>
      <c r="F109" s="849"/>
      <c r="G109" s="849"/>
      <c r="H109" s="849"/>
      <c r="I109" s="849"/>
      <c r="J109" s="849">
        <v>4</v>
      </c>
      <c r="K109" s="849">
        <v>1732</v>
      </c>
      <c r="L109" s="849">
        <v>1</v>
      </c>
      <c r="M109" s="849">
        <v>433</v>
      </c>
      <c r="N109" s="849">
        <v>5</v>
      </c>
      <c r="O109" s="849">
        <v>2190</v>
      </c>
      <c r="P109" s="837">
        <v>1.2644341801385681</v>
      </c>
      <c r="Q109" s="850">
        <v>438</v>
      </c>
    </row>
    <row r="110" spans="1:17" ht="14.4" customHeight="1" x14ac:dyDescent="0.3">
      <c r="A110" s="831" t="s">
        <v>3031</v>
      </c>
      <c r="B110" s="832" t="s">
        <v>3032</v>
      </c>
      <c r="C110" s="832" t="s">
        <v>3079</v>
      </c>
      <c r="D110" s="832" t="s">
        <v>3123</v>
      </c>
      <c r="E110" s="832" t="s">
        <v>3124</v>
      </c>
      <c r="F110" s="849">
        <v>3</v>
      </c>
      <c r="G110" s="849">
        <v>1155</v>
      </c>
      <c r="H110" s="849">
        <v>2.9922279792746114</v>
      </c>
      <c r="I110" s="849">
        <v>385</v>
      </c>
      <c r="J110" s="849">
        <v>1</v>
      </c>
      <c r="K110" s="849">
        <v>386</v>
      </c>
      <c r="L110" s="849">
        <v>1</v>
      </c>
      <c r="M110" s="849">
        <v>386</v>
      </c>
      <c r="N110" s="849">
        <v>3</v>
      </c>
      <c r="O110" s="849">
        <v>1161</v>
      </c>
      <c r="P110" s="837">
        <v>3.0077720207253886</v>
      </c>
      <c r="Q110" s="850">
        <v>387</v>
      </c>
    </row>
    <row r="111" spans="1:17" ht="14.4" customHeight="1" x14ac:dyDescent="0.3">
      <c r="A111" s="831" t="s">
        <v>3031</v>
      </c>
      <c r="B111" s="832" t="s">
        <v>3032</v>
      </c>
      <c r="C111" s="832" t="s">
        <v>3079</v>
      </c>
      <c r="D111" s="832" t="s">
        <v>3125</v>
      </c>
      <c r="E111" s="832" t="s">
        <v>3126</v>
      </c>
      <c r="F111" s="849">
        <v>9</v>
      </c>
      <c r="G111" s="849">
        <v>3510</v>
      </c>
      <c r="H111" s="849">
        <v>0.81608928156242733</v>
      </c>
      <c r="I111" s="849">
        <v>390</v>
      </c>
      <c r="J111" s="849">
        <v>11</v>
      </c>
      <c r="K111" s="849">
        <v>4301</v>
      </c>
      <c r="L111" s="849">
        <v>1</v>
      </c>
      <c r="M111" s="849">
        <v>391</v>
      </c>
      <c r="N111" s="849">
        <v>16</v>
      </c>
      <c r="O111" s="849">
        <v>6272</v>
      </c>
      <c r="P111" s="837">
        <v>1.4582655196465939</v>
      </c>
      <c r="Q111" s="850">
        <v>392</v>
      </c>
    </row>
    <row r="112" spans="1:17" ht="14.4" customHeight="1" x14ac:dyDescent="0.3">
      <c r="A112" s="831" t="s">
        <v>3031</v>
      </c>
      <c r="B112" s="832" t="s">
        <v>3032</v>
      </c>
      <c r="C112" s="832" t="s">
        <v>3079</v>
      </c>
      <c r="D112" s="832" t="s">
        <v>3127</v>
      </c>
      <c r="E112" s="832" t="s">
        <v>3128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64</v>
      </c>
      <c r="P112" s="837"/>
      <c r="Q112" s="850">
        <v>64</v>
      </c>
    </row>
    <row r="113" spans="1:17" ht="14.4" customHeight="1" x14ac:dyDescent="0.3">
      <c r="A113" s="831" t="s">
        <v>3031</v>
      </c>
      <c r="B113" s="832" t="s">
        <v>3032</v>
      </c>
      <c r="C113" s="832" t="s">
        <v>3079</v>
      </c>
      <c r="D113" s="832" t="s">
        <v>3131</v>
      </c>
      <c r="E113" s="832" t="s">
        <v>3132</v>
      </c>
      <c r="F113" s="849">
        <v>2</v>
      </c>
      <c r="G113" s="849">
        <v>306</v>
      </c>
      <c r="H113" s="849"/>
      <c r="I113" s="849">
        <v>153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3031</v>
      </c>
      <c r="B114" s="832" t="s">
        <v>3032</v>
      </c>
      <c r="C114" s="832" t="s">
        <v>3079</v>
      </c>
      <c r="D114" s="832" t="s">
        <v>3155</v>
      </c>
      <c r="E114" s="832" t="s">
        <v>3156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44</v>
      </c>
      <c r="P114" s="837"/>
      <c r="Q114" s="850">
        <v>44</v>
      </c>
    </row>
    <row r="115" spans="1:17" ht="14.4" customHeight="1" x14ac:dyDescent="0.3">
      <c r="A115" s="831" t="s">
        <v>3031</v>
      </c>
      <c r="B115" s="832" t="s">
        <v>3032</v>
      </c>
      <c r="C115" s="832" t="s">
        <v>3079</v>
      </c>
      <c r="D115" s="832" t="s">
        <v>3157</v>
      </c>
      <c r="E115" s="832" t="s">
        <v>3158</v>
      </c>
      <c r="F115" s="849">
        <v>1</v>
      </c>
      <c r="G115" s="849">
        <v>58</v>
      </c>
      <c r="H115" s="849"/>
      <c r="I115" s="849">
        <v>58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3031</v>
      </c>
      <c r="B116" s="832" t="s">
        <v>3032</v>
      </c>
      <c r="C116" s="832" t="s">
        <v>3079</v>
      </c>
      <c r="D116" s="832" t="s">
        <v>3215</v>
      </c>
      <c r="E116" s="832" t="s">
        <v>3216</v>
      </c>
      <c r="F116" s="849">
        <v>1</v>
      </c>
      <c r="G116" s="849">
        <v>143</v>
      </c>
      <c r="H116" s="849">
        <v>0.99305555555555558</v>
      </c>
      <c r="I116" s="849">
        <v>143</v>
      </c>
      <c r="J116" s="849">
        <v>1</v>
      </c>
      <c r="K116" s="849">
        <v>144</v>
      </c>
      <c r="L116" s="849">
        <v>1</v>
      </c>
      <c r="M116" s="849">
        <v>144</v>
      </c>
      <c r="N116" s="849">
        <v>1</v>
      </c>
      <c r="O116" s="849">
        <v>146</v>
      </c>
      <c r="P116" s="837">
        <v>1.0138888888888888</v>
      </c>
      <c r="Q116" s="850">
        <v>146</v>
      </c>
    </row>
    <row r="117" spans="1:17" ht="14.4" customHeight="1" x14ac:dyDescent="0.3">
      <c r="A117" s="831" t="s">
        <v>3031</v>
      </c>
      <c r="B117" s="832" t="s">
        <v>3032</v>
      </c>
      <c r="C117" s="832" t="s">
        <v>3079</v>
      </c>
      <c r="D117" s="832" t="s">
        <v>3225</v>
      </c>
      <c r="E117" s="832" t="s">
        <v>3226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100</v>
      </c>
      <c r="P117" s="837"/>
      <c r="Q117" s="850">
        <v>100</v>
      </c>
    </row>
    <row r="118" spans="1:17" ht="14.4" customHeight="1" x14ac:dyDescent="0.3">
      <c r="A118" s="831" t="s">
        <v>3031</v>
      </c>
      <c r="B118" s="832" t="s">
        <v>3032</v>
      </c>
      <c r="C118" s="832" t="s">
        <v>3079</v>
      </c>
      <c r="D118" s="832" t="s">
        <v>3227</v>
      </c>
      <c r="E118" s="832" t="s">
        <v>3228</v>
      </c>
      <c r="F118" s="849"/>
      <c r="G118" s="849"/>
      <c r="H118" s="849"/>
      <c r="I118" s="849"/>
      <c r="J118" s="849">
        <v>1</v>
      </c>
      <c r="K118" s="849">
        <v>396</v>
      </c>
      <c r="L118" s="849">
        <v>1</v>
      </c>
      <c r="M118" s="849">
        <v>396</v>
      </c>
      <c r="N118" s="849">
        <v>1</v>
      </c>
      <c r="O118" s="849">
        <v>397</v>
      </c>
      <c r="P118" s="837">
        <v>1.0025252525252526</v>
      </c>
      <c r="Q118" s="850">
        <v>397</v>
      </c>
    </row>
    <row r="119" spans="1:17" ht="14.4" customHeight="1" x14ac:dyDescent="0.3">
      <c r="A119" s="831" t="s">
        <v>3330</v>
      </c>
      <c r="B119" s="832" t="s">
        <v>3032</v>
      </c>
      <c r="C119" s="832" t="s">
        <v>3079</v>
      </c>
      <c r="D119" s="832" t="s">
        <v>3099</v>
      </c>
      <c r="E119" s="832" t="s">
        <v>3100</v>
      </c>
      <c r="F119" s="849"/>
      <c r="G119" s="849"/>
      <c r="H119" s="849"/>
      <c r="I119" s="849"/>
      <c r="J119" s="849">
        <v>1</v>
      </c>
      <c r="K119" s="849">
        <v>680</v>
      </c>
      <c r="L119" s="849">
        <v>1</v>
      </c>
      <c r="M119" s="849">
        <v>680</v>
      </c>
      <c r="N119" s="849"/>
      <c r="O119" s="849"/>
      <c r="P119" s="837"/>
      <c r="Q119" s="850"/>
    </row>
    <row r="120" spans="1:17" ht="14.4" customHeight="1" x14ac:dyDescent="0.3">
      <c r="A120" s="831" t="s">
        <v>3330</v>
      </c>
      <c r="B120" s="832" t="s">
        <v>3032</v>
      </c>
      <c r="C120" s="832" t="s">
        <v>3079</v>
      </c>
      <c r="D120" s="832" t="s">
        <v>3103</v>
      </c>
      <c r="E120" s="832" t="s">
        <v>3104</v>
      </c>
      <c r="F120" s="849">
        <v>3</v>
      </c>
      <c r="G120" s="849">
        <v>753</v>
      </c>
      <c r="H120" s="849">
        <v>0.59761904761904761</v>
      </c>
      <c r="I120" s="849">
        <v>251</v>
      </c>
      <c r="J120" s="849">
        <v>5</v>
      </c>
      <c r="K120" s="849">
        <v>1260</v>
      </c>
      <c r="L120" s="849">
        <v>1</v>
      </c>
      <c r="M120" s="849">
        <v>252</v>
      </c>
      <c r="N120" s="849">
        <v>6</v>
      </c>
      <c r="O120" s="849">
        <v>1524</v>
      </c>
      <c r="P120" s="837">
        <v>1.2095238095238094</v>
      </c>
      <c r="Q120" s="850">
        <v>254</v>
      </c>
    </row>
    <row r="121" spans="1:17" ht="14.4" customHeight="1" x14ac:dyDescent="0.3">
      <c r="A121" s="831" t="s">
        <v>3330</v>
      </c>
      <c r="B121" s="832" t="s">
        <v>3032</v>
      </c>
      <c r="C121" s="832" t="s">
        <v>3079</v>
      </c>
      <c r="D121" s="832" t="s">
        <v>3105</v>
      </c>
      <c r="E121" s="832" t="s">
        <v>3106</v>
      </c>
      <c r="F121" s="849">
        <v>3</v>
      </c>
      <c r="G121" s="849">
        <v>378</v>
      </c>
      <c r="H121" s="849">
        <v>2.9763779527559056</v>
      </c>
      <c r="I121" s="849">
        <v>126</v>
      </c>
      <c r="J121" s="849">
        <v>1</v>
      </c>
      <c r="K121" s="849">
        <v>127</v>
      </c>
      <c r="L121" s="849">
        <v>1</v>
      </c>
      <c r="M121" s="849">
        <v>127</v>
      </c>
      <c r="N121" s="849">
        <v>1</v>
      </c>
      <c r="O121" s="849">
        <v>126</v>
      </c>
      <c r="P121" s="837">
        <v>0.99212598425196852</v>
      </c>
      <c r="Q121" s="850">
        <v>126</v>
      </c>
    </row>
    <row r="122" spans="1:17" ht="14.4" customHeight="1" x14ac:dyDescent="0.3">
      <c r="A122" s="831" t="s">
        <v>3330</v>
      </c>
      <c r="B122" s="832" t="s">
        <v>3032</v>
      </c>
      <c r="C122" s="832" t="s">
        <v>3079</v>
      </c>
      <c r="D122" s="832" t="s">
        <v>3123</v>
      </c>
      <c r="E122" s="832" t="s">
        <v>3124</v>
      </c>
      <c r="F122" s="849">
        <v>1</v>
      </c>
      <c r="G122" s="849">
        <v>385</v>
      </c>
      <c r="H122" s="849"/>
      <c r="I122" s="849">
        <v>385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3330</v>
      </c>
      <c r="B123" s="832" t="s">
        <v>3032</v>
      </c>
      <c r="C123" s="832" t="s">
        <v>3079</v>
      </c>
      <c r="D123" s="832" t="s">
        <v>3125</v>
      </c>
      <c r="E123" s="832" t="s">
        <v>3126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392</v>
      </c>
      <c r="P123" s="837"/>
      <c r="Q123" s="850">
        <v>392</v>
      </c>
    </row>
    <row r="124" spans="1:17" ht="14.4" customHeight="1" x14ac:dyDescent="0.3">
      <c r="A124" s="831" t="s">
        <v>3330</v>
      </c>
      <c r="B124" s="832" t="s">
        <v>3032</v>
      </c>
      <c r="C124" s="832" t="s">
        <v>3079</v>
      </c>
      <c r="D124" s="832" t="s">
        <v>3177</v>
      </c>
      <c r="E124" s="832" t="s">
        <v>3178</v>
      </c>
      <c r="F124" s="849">
        <v>1</v>
      </c>
      <c r="G124" s="849">
        <v>86</v>
      </c>
      <c r="H124" s="849"/>
      <c r="I124" s="849">
        <v>86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3330</v>
      </c>
      <c r="B125" s="832" t="s">
        <v>3032</v>
      </c>
      <c r="C125" s="832" t="s">
        <v>3079</v>
      </c>
      <c r="D125" s="832" t="s">
        <v>3191</v>
      </c>
      <c r="E125" s="832" t="s">
        <v>3192</v>
      </c>
      <c r="F125" s="849"/>
      <c r="G125" s="849"/>
      <c r="H125" s="849"/>
      <c r="I125" s="849"/>
      <c r="J125" s="849">
        <v>2</v>
      </c>
      <c r="K125" s="849">
        <v>228</v>
      </c>
      <c r="L125" s="849">
        <v>1</v>
      </c>
      <c r="M125" s="849">
        <v>114</v>
      </c>
      <c r="N125" s="849">
        <v>1</v>
      </c>
      <c r="O125" s="849">
        <v>114</v>
      </c>
      <c r="P125" s="837">
        <v>0.5</v>
      </c>
      <c r="Q125" s="850">
        <v>114</v>
      </c>
    </row>
    <row r="126" spans="1:17" ht="14.4" customHeight="1" x14ac:dyDescent="0.3">
      <c r="A126" s="831" t="s">
        <v>3330</v>
      </c>
      <c r="B126" s="832" t="s">
        <v>3032</v>
      </c>
      <c r="C126" s="832" t="s">
        <v>3079</v>
      </c>
      <c r="D126" s="832" t="s">
        <v>3213</v>
      </c>
      <c r="E126" s="832" t="s">
        <v>3214</v>
      </c>
      <c r="F126" s="849">
        <v>1</v>
      </c>
      <c r="G126" s="849">
        <v>155</v>
      </c>
      <c r="H126" s="849">
        <v>0.49679487179487181</v>
      </c>
      <c r="I126" s="849">
        <v>155</v>
      </c>
      <c r="J126" s="849">
        <v>2</v>
      </c>
      <c r="K126" s="849">
        <v>312</v>
      </c>
      <c r="L126" s="849">
        <v>1</v>
      </c>
      <c r="M126" s="849">
        <v>156</v>
      </c>
      <c r="N126" s="849">
        <v>1</v>
      </c>
      <c r="O126" s="849">
        <v>155</v>
      </c>
      <c r="P126" s="837">
        <v>0.49679487179487181</v>
      </c>
      <c r="Q126" s="850">
        <v>155</v>
      </c>
    </row>
    <row r="127" spans="1:17" ht="14.4" customHeight="1" x14ac:dyDescent="0.3">
      <c r="A127" s="831" t="s">
        <v>3330</v>
      </c>
      <c r="B127" s="832" t="s">
        <v>3032</v>
      </c>
      <c r="C127" s="832" t="s">
        <v>3079</v>
      </c>
      <c r="D127" s="832" t="s">
        <v>3227</v>
      </c>
      <c r="E127" s="832" t="s">
        <v>3228</v>
      </c>
      <c r="F127" s="849">
        <v>1</v>
      </c>
      <c r="G127" s="849">
        <v>395</v>
      </c>
      <c r="H127" s="849">
        <v>0.99747474747474751</v>
      </c>
      <c r="I127" s="849">
        <v>395</v>
      </c>
      <c r="J127" s="849">
        <v>1</v>
      </c>
      <c r="K127" s="849">
        <v>396</v>
      </c>
      <c r="L127" s="849">
        <v>1</v>
      </c>
      <c r="M127" s="849">
        <v>396</v>
      </c>
      <c r="N127" s="849"/>
      <c r="O127" s="849"/>
      <c r="P127" s="837"/>
      <c r="Q127" s="850"/>
    </row>
    <row r="128" spans="1:17" ht="14.4" customHeight="1" x14ac:dyDescent="0.3">
      <c r="A128" s="831" t="s">
        <v>3331</v>
      </c>
      <c r="B128" s="832" t="s">
        <v>3032</v>
      </c>
      <c r="C128" s="832" t="s">
        <v>3079</v>
      </c>
      <c r="D128" s="832" t="s">
        <v>3103</v>
      </c>
      <c r="E128" s="832" t="s">
        <v>3104</v>
      </c>
      <c r="F128" s="849">
        <v>2</v>
      </c>
      <c r="G128" s="849">
        <v>502</v>
      </c>
      <c r="H128" s="849">
        <v>1.9920634920634921</v>
      </c>
      <c r="I128" s="849">
        <v>251</v>
      </c>
      <c r="J128" s="849">
        <v>1</v>
      </c>
      <c r="K128" s="849">
        <v>252</v>
      </c>
      <c r="L128" s="849">
        <v>1</v>
      </c>
      <c r="M128" s="849">
        <v>252</v>
      </c>
      <c r="N128" s="849">
        <v>8</v>
      </c>
      <c r="O128" s="849">
        <v>2032</v>
      </c>
      <c r="P128" s="837">
        <v>8.0634920634920633</v>
      </c>
      <c r="Q128" s="850">
        <v>254</v>
      </c>
    </row>
    <row r="129" spans="1:17" ht="14.4" customHeight="1" x14ac:dyDescent="0.3">
      <c r="A129" s="831" t="s">
        <v>3331</v>
      </c>
      <c r="B129" s="832" t="s">
        <v>3032</v>
      </c>
      <c r="C129" s="832" t="s">
        <v>3079</v>
      </c>
      <c r="D129" s="832" t="s">
        <v>3107</v>
      </c>
      <c r="E129" s="832" t="s">
        <v>3108</v>
      </c>
      <c r="F129" s="849">
        <v>1</v>
      </c>
      <c r="G129" s="849">
        <v>91</v>
      </c>
      <c r="H129" s="849"/>
      <c r="I129" s="849">
        <v>91</v>
      </c>
      <c r="J129" s="849"/>
      <c r="K129" s="849"/>
      <c r="L129" s="849"/>
      <c r="M129" s="849"/>
      <c r="N129" s="849">
        <v>1</v>
      </c>
      <c r="O129" s="849">
        <v>93</v>
      </c>
      <c r="P129" s="837"/>
      <c r="Q129" s="850">
        <v>93</v>
      </c>
    </row>
    <row r="130" spans="1:17" ht="14.4" customHeight="1" x14ac:dyDescent="0.3">
      <c r="A130" s="831" t="s">
        <v>3331</v>
      </c>
      <c r="B130" s="832" t="s">
        <v>3032</v>
      </c>
      <c r="C130" s="832" t="s">
        <v>3079</v>
      </c>
      <c r="D130" s="832" t="s">
        <v>3115</v>
      </c>
      <c r="E130" s="832" t="s">
        <v>3116</v>
      </c>
      <c r="F130" s="849">
        <v>2</v>
      </c>
      <c r="G130" s="849">
        <v>118</v>
      </c>
      <c r="H130" s="849"/>
      <c r="I130" s="849">
        <v>59</v>
      </c>
      <c r="J130" s="849"/>
      <c r="K130" s="849"/>
      <c r="L130" s="849"/>
      <c r="M130" s="849"/>
      <c r="N130" s="849">
        <v>2</v>
      </c>
      <c r="O130" s="849">
        <v>120</v>
      </c>
      <c r="P130" s="837"/>
      <c r="Q130" s="850">
        <v>60</v>
      </c>
    </row>
    <row r="131" spans="1:17" ht="14.4" customHeight="1" x14ac:dyDescent="0.3">
      <c r="A131" s="831" t="s">
        <v>3331</v>
      </c>
      <c r="B131" s="832" t="s">
        <v>3032</v>
      </c>
      <c r="C131" s="832" t="s">
        <v>3079</v>
      </c>
      <c r="D131" s="832" t="s">
        <v>3123</v>
      </c>
      <c r="E131" s="832" t="s">
        <v>3124</v>
      </c>
      <c r="F131" s="849">
        <v>2</v>
      </c>
      <c r="G131" s="849">
        <v>770</v>
      </c>
      <c r="H131" s="849">
        <v>1.9948186528497409</v>
      </c>
      <c r="I131" s="849">
        <v>385</v>
      </c>
      <c r="J131" s="849">
        <v>1</v>
      </c>
      <c r="K131" s="849">
        <v>386</v>
      </c>
      <c r="L131" s="849">
        <v>1</v>
      </c>
      <c r="M131" s="849">
        <v>386</v>
      </c>
      <c r="N131" s="849">
        <v>2</v>
      </c>
      <c r="O131" s="849">
        <v>774</v>
      </c>
      <c r="P131" s="837">
        <v>2.0051813471502591</v>
      </c>
      <c r="Q131" s="850">
        <v>387</v>
      </c>
    </row>
    <row r="132" spans="1:17" ht="14.4" customHeight="1" x14ac:dyDescent="0.3">
      <c r="A132" s="831" t="s">
        <v>3331</v>
      </c>
      <c r="B132" s="832" t="s">
        <v>3032</v>
      </c>
      <c r="C132" s="832" t="s">
        <v>3079</v>
      </c>
      <c r="D132" s="832" t="s">
        <v>3125</v>
      </c>
      <c r="E132" s="832" t="s">
        <v>3126</v>
      </c>
      <c r="F132" s="849">
        <v>1</v>
      </c>
      <c r="G132" s="849">
        <v>390</v>
      </c>
      <c r="H132" s="849">
        <v>0.99744245524296671</v>
      </c>
      <c r="I132" s="849">
        <v>390</v>
      </c>
      <c r="J132" s="849">
        <v>1</v>
      </c>
      <c r="K132" s="849">
        <v>391</v>
      </c>
      <c r="L132" s="849">
        <v>1</v>
      </c>
      <c r="M132" s="849">
        <v>391</v>
      </c>
      <c r="N132" s="849">
        <v>1</v>
      </c>
      <c r="O132" s="849">
        <v>392</v>
      </c>
      <c r="P132" s="837">
        <v>1.0025575447570332</v>
      </c>
      <c r="Q132" s="850">
        <v>392</v>
      </c>
    </row>
    <row r="133" spans="1:17" ht="14.4" customHeight="1" x14ac:dyDescent="0.3">
      <c r="A133" s="831" t="s">
        <v>3331</v>
      </c>
      <c r="B133" s="832" t="s">
        <v>3032</v>
      </c>
      <c r="C133" s="832" t="s">
        <v>3079</v>
      </c>
      <c r="D133" s="832" t="s">
        <v>3215</v>
      </c>
      <c r="E133" s="832" t="s">
        <v>3216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146</v>
      </c>
      <c r="P133" s="837"/>
      <c r="Q133" s="850">
        <v>146</v>
      </c>
    </row>
    <row r="134" spans="1:17" ht="14.4" customHeight="1" x14ac:dyDescent="0.3">
      <c r="A134" s="831" t="s">
        <v>3331</v>
      </c>
      <c r="B134" s="832" t="s">
        <v>3032</v>
      </c>
      <c r="C134" s="832" t="s">
        <v>3079</v>
      </c>
      <c r="D134" s="832" t="s">
        <v>3227</v>
      </c>
      <c r="E134" s="832" t="s">
        <v>3228</v>
      </c>
      <c r="F134" s="849">
        <v>1</v>
      </c>
      <c r="G134" s="849">
        <v>395</v>
      </c>
      <c r="H134" s="849">
        <v>0.99747474747474751</v>
      </c>
      <c r="I134" s="849">
        <v>395</v>
      </c>
      <c r="J134" s="849">
        <v>1</v>
      </c>
      <c r="K134" s="849">
        <v>396</v>
      </c>
      <c r="L134" s="849">
        <v>1</v>
      </c>
      <c r="M134" s="849">
        <v>396</v>
      </c>
      <c r="N134" s="849">
        <v>2</v>
      </c>
      <c r="O134" s="849">
        <v>794</v>
      </c>
      <c r="P134" s="837">
        <v>2.0050505050505052</v>
      </c>
      <c r="Q134" s="850">
        <v>397</v>
      </c>
    </row>
    <row r="135" spans="1:17" ht="14.4" customHeight="1" x14ac:dyDescent="0.3">
      <c r="A135" s="831" t="s">
        <v>3332</v>
      </c>
      <c r="B135" s="832" t="s">
        <v>3032</v>
      </c>
      <c r="C135" s="832" t="s">
        <v>3079</v>
      </c>
      <c r="D135" s="832" t="s">
        <v>3103</v>
      </c>
      <c r="E135" s="832" t="s">
        <v>3104</v>
      </c>
      <c r="F135" s="849"/>
      <c r="G135" s="849"/>
      <c r="H135" s="849"/>
      <c r="I135" s="849"/>
      <c r="J135" s="849">
        <v>1</v>
      </c>
      <c r="K135" s="849">
        <v>252</v>
      </c>
      <c r="L135" s="849">
        <v>1</v>
      </c>
      <c r="M135" s="849">
        <v>252</v>
      </c>
      <c r="N135" s="849"/>
      <c r="O135" s="849"/>
      <c r="P135" s="837"/>
      <c r="Q135" s="850"/>
    </row>
    <row r="136" spans="1:17" ht="14.4" customHeight="1" x14ac:dyDescent="0.3">
      <c r="A136" s="831" t="s">
        <v>3333</v>
      </c>
      <c r="B136" s="832" t="s">
        <v>3032</v>
      </c>
      <c r="C136" s="832" t="s">
        <v>3079</v>
      </c>
      <c r="D136" s="832" t="s">
        <v>3082</v>
      </c>
      <c r="E136" s="832" t="s">
        <v>3083</v>
      </c>
      <c r="F136" s="849"/>
      <c r="G136" s="849"/>
      <c r="H136" s="849"/>
      <c r="I136" s="849"/>
      <c r="J136" s="849">
        <v>1</v>
      </c>
      <c r="K136" s="849">
        <v>300</v>
      </c>
      <c r="L136" s="849">
        <v>1</v>
      </c>
      <c r="M136" s="849">
        <v>300</v>
      </c>
      <c r="N136" s="849">
        <v>1</v>
      </c>
      <c r="O136" s="849">
        <v>302</v>
      </c>
      <c r="P136" s="837">
        <v>1.0066666666666666</v>
      </c>
      <c r="Q136" s="850">
        <v>302</v>
      </c>
    </row>
    <row r="137" spans="1:17" ht="14.4" customHeight="1" x14ac:dyDescent="0.3">
      <c r="A137" s="831" t="s">
        <v>3333</v>
      </c>
      <c r="B137" s="832" t="s">
        <v>3032</v>
      </c>
      <c r="C137" s="832" t="s">
        <v>3079</v>
      </c>
      <c r="D137" s="832" t="s">
        <v>3090</v>
      </c>
      <c r="E137" s="832" t="s">
        <v>3091</v>
      </c>
      <c r="F137" s="849">
        <v>5</v>
      </c>
      <c r="G137" s="849">
        <v>185</v>
      </c>
      <c r="H137" s="849"/>
      <c r="I137" s="849">
        <v>37</v>
      </c>
      <c r="J137" s="849"/>
      <c r="K137" s="849"/>
      <c r="L137" s="849"/>
      <c r="M137" s="849"/>
      <c r="N137" s="849">
        <v>4</v>
      </c>
      <c r="O137" s="849">
        <v>152</v>
      </c>
      <c r="P137" s="837"/>
      <c r="Q137" s="850">
        <v>38</v>
      </c>
    </row>
    <row r="138" spans="1:17" ht="14.4" customHeight="1" x14ac:dyDescent="0.3">
      <c r="A138" s="831" t="s">
        <v>3333</v>
      </c>
      <c r="B138" s="832" t="s">
        <v>3032</v>
      </c>
      <c r="C138" s="832" t="s">
        <v>3079</v>
      </c>
      <c r="D138" s="832" t="s">
        <v>3101</v>
      </c>
      <c r="E138" s="832" t="s">
        <v>3102</v>
      </c>
      <c r="F138" s="849">
        <v>3</v>
      </c>
      <c r="G138" s="849">
        <v>1119</v>
      </c>
      <c r="H138" s="849">
        <v>0.74799465240641716</v>
      </c>
      <c r="I138" s="849">
        <v>373</v>
      </c>
      <c r="J138" s="849">
        <v>4</v>
      </c>
      <c r="K138" s="849">
        <v>1496</v>
      </c>
      <c r="L138" s="849">
        <v>1</v>
      </c>
      <c r="M138" s="849">
        <v>374</v>
      </c>
      <c r="N138" s="849"/>
      <c r="O138" s="849"/>
      <c r="P138" s="837"/>
      <c r="Q138" s="850"/>
    </row>
    <row r="139" spans="1:17" ht="14.4" customHeight="1" x14ac:dyDescent="0.3">
      <c r="A139" s="831" t="s">
        <v>3333</v>
      </c>
      <c r="B139" s="832" t="s">
        <v>3032</v>
      </c>
      <c r="C139" s="832" t="s">
        <v>3079</v>
      </c>
      <c r="D139" s="832" t="s">
        <v>3103</v>
      </c>
      <c r="E139" s="832" t="s">
        <v>3104</v>
      </c>
      <c r="F139" s="849">
        <v>186</v>
      </c>
      <c r="G139" s="849">
        <v>46686</v>
      </c>
      <c r="H139" s="849">
        <v>0.99603174603174605</v>
      </c>
      <c r="I139" s="849">
        <v>251</v>
      </c>
      <c r="J139" s="849">
        <v>186</v>
      </c>
      <c r="K139" s="849">
        <v>46872</v>
      </c>
      <c r="L139" s="849">
        <v>1</v>
      </c>
      <c r="M139" s="849">
        <v>252</v>
      </c>
      <c r="N139" s="849">
        <v>152</v>
      </c>
      <c r="O139" s="849">
        <v>38608</v>
      </c>
      <c r="P139" s="837">
        <v>0.82369004949650115</v>
      </c>
      <c r="Q139" s="850">
        <v>254</v>
      </c>
    </row>
    <row r="140" spans="1:17" ht="14.4" customHeight="1" x14ac:dyDescent="0.3">
      <c r="A140" s="831" t="s">
        <v>3333</v>
      </c>
      <c r="B140" s="832" t="s">
        <v>3032</v>
      </c>
      <c r="C140" s="832" t="s">
        <v>3079</v>
      </c>
      <c r="D140" s="832" t="s">
        <v>3105</v>
      </c>
      <c r="E140" s="832" t="s">
        <v>3106</v>
      </c>
      <c r="F140" s="849">
        <v>128</v>
      </c>
      <c r="G140" s="849">
        <v>16128</v>
      </c>
      <c r="H140" s="849">
        <v>0.77909279744939863</v>
      </c>
      <c r="I140" s="849">
        <v>126</v>
      </c>
      <c r="J140" s="849">
        <v>163</v>
      </c>
      <c r="K140" s="849">
        <v>20701</v>
      </c>
      <c r="L140" s="849">
        <v>1</v>
      </c>
      <c r="M140" s="849">
        <v>127</v>
      </c>
      <c r="N140" s="849">
        <v>116</v>
      </c>
      <c r="O140" s="849">
        <v>14616</v>
      </c>
      <c r="P140" s="837">
        <v>0.7060528476885175</v>
      </c>
      <c r="Q140" s="850">
        <v>126</v>
      </c>
    </row>
    <row r="141" spans="1:17" ht="14.4" customHeight="1" x14ac:dyDescent="0.3">
      <c r="A141" s="831" t="s">
        <v>3333</v>
      </c>
      <c r="B141" s="832" t="s">
        <v>3032</v>
      </c>
      <c r="C141" s="832" t="s">
        <v>3079</v>
      </c>
      <c r="D141" s="832" t="s">
        <v>3107</v>
      </c>
      <c r="E141" s="832" t="s">
        <v>3108</v>
      </c>
      <c r="F141" s="849">
        <v>26</v>
      </c>
      <c r="G141" s="849">
        <v>2366</v>
      </c>
      <c r="H141" s="849">
        <v>1.1689723320158103</v>
      </c>
      <c r="I141" s="849">
        <v>91</v>
      </c>
      <c r="J141" s="849">
        <v>22</v>
      </c>
      <c r="K141" s="849">
        <v>2024</v>
      </c>
      <c r="L141" s="849">
        <v>1</v>
      </c>
      <c r="M141" s="849">
        <v>92</v>
      </c>
      <c r="N141" s="849">
        <v>19</v>
      </c>
      <c r="O141" s="849">
        <v>1767</v>
      </c>
      <c r="P141" s="837">
        <v>0.87302371541501977</v>
      </c>
      <c r="Q141" s="850">
        <v>93</v>
      </c>
    </row>
    <row r="142" spans="1:17" ht="14.4" customHeight="1" x14ac:dyDescent="0.3">
      <c r="A142" s="831" t="s">
        <v>3333</v>
      </c>
      <c r="B142" s="832" t="s">
        <v>3032</v>
      </c>
      <c r="C142" s="832" t="s">
        <v>3079</v>
      </c>
      <c r="D142" s="832" t="s">
        <v>3109</v>
      </c>
      <c r="E142" s="832" t="s">
        <v>3110</v>
      </c>
      <c r="F142" s="849">
        <v>2</v>
      </c>
      <c r="G142" s="849">
        <v>418</v>
      </c>
      <c r="H142" s="849"/>
      <c r="I142" s="849">
        <v>209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3333</v>
      </c>
      <c r="B143" s="832" t="s">
        <v>3032</v>
      </c>
      <c r="C143" s="832" t="s">
        <v>3079</v>
      </c>
      <c r="D143" s="832" t="s">
        <v>3115</v>
      </c>
      <c r="E143" s="832" t="s">
        <v>3116</v>
      </c>
      <c r="F143" s="849">
        <v>159</v>
      </c>
      <c r="G143" s="849">
        <v>9381</v>
      </c>
      <c r="H143" s="849">
        <v>1.6632978723404255</v>
      </c>
      <c r="I143" s="849">
        <v>59</v>
      </c>
      <c r="J143" s="849">
        <v>94</v>
      </c>
      <c r="K143" s="849">
        <v>5640</v>
      </c>
      <c r="L143" s="849">
        <v>1</v>
      </c>
      <c r="M143" s="849">
        <v>60</v>
      </c>
      <c r="N143" s="849">
        <v>122</v>
      </c>
      <c r="O143" s="849">
        <v>7320</v>
      </c>
      <c r="P143" s="837">
        <v>1.2978723404255319</v>
      </c>
      <c r="Q143" s="850">
        <v>60</v>
      </c>
    </row>
    <row r="144" spans="1:17" ht="14.4" customHeight="1" x14ac:dyDescent="0.3">
      <c r="A144" s="831" t="s">
        <v>3333</v>
      </c>
      <c r="B144" s="832" t="s">
        <v>3032</v>
      </c>
      <c r="C144" s="832" t="s">
        <v>3079</v>
      </c>
      <c r="D144" s="832" t="s">
        <v>3123</v>
      </c>
      <c r="E144" s="832" t="s">
        <v>3124</v>
      </c>
      <c r="F144" s="849">
        <v>54</v>
      </c>
      <c r="G144" s="849">
        <v>20790</v>
      </c>
      <c r="H144" s="849">
        <v>0.80388214368571653</v>
      </c>
      <c r="I144" s="849">
        <v>385</v>
      </c>
      <c r="J144" s="849">
        <v>67</v>
      </c>
      <c r="K144" s="849">
        <v>25862</v>
      </c>
      <c r="L144" s="849">
        <v>1</v>
      </c>
      <c r="M144" s="849">
        <v>386</v>
      </c>
      <c r="N144" s="849">
        <v>91</v>
      </c>
      <c r="O144" s="849">
        <v>35217</v>
      </c>
      <c r="P144" s="837">
        <v>1.3617276312736835</v>
      </c>
      <c r="Q144" s="850">
        <v>387</v>
      </c>
    </row>
    <row r="145" spans="1:17" ht="14.4" customHeight="1" x14ac:dyDescent="0.3">
      <c r="A145" s="831" t="s">
        <v>3333</v>
      </c>
      <c r="B145" s="832" t="s">
        <v>3032</v>
      </c>
      <c r="C145" s="832" t="s">
        <v>3079</v>
      </c>
      <c r="D145" s="832" t="s">
        <v>3125</v>
      </c>
      <c r="E145" s="832" t="s">
        <v>3126</v>
      </c>
      <c r="F145" s="849">
        <v>54</v>
      </c>
      <c r="G145" s="849">
        <v>21060</v>
      </c>
      <c r="H145" s="849">
        <v>0.91291343361220689</v>
      </c>
      <c r="I145" s="849">
        <v>390</v>
      </c>
      <c r="J145" s="849">
        <v>59</v>
      </c>
      <c r="K145" s="849">
        <v>23069</v>
      </c>
      <c r="L145" s="849">
        <v>1</v>
      </c>
      <c r="M145" s="849">
        <v>391</v>
      </c>
      <c r="N145" s="849">
        <v>92</v>
      </c>
      <c r="O145" s="849">
        <v>36064</v>
      </c>
      <c r="P145" s="837">
        <v>1.5633100697906281</v>
      </c>
      <c r="Q145" s="850">
        <v>392</v>
      </c>
    </row>
    <row r="146" spans="1:17" ht="14.4" customHeight="1" x14ac:dyDescent="0.3">
      <c r="A146" s="831" t="s">
        <v>3333</v>
      </c>
      <c r="B146" s="832" t="s">
        <v>3032</v>
      </c>
      <c r="C146" s="832" t="s">
        <v>3079</v>
      </c>
      <c r="D146" s="832" t="s">
        <v>3127</v>
      </c>
      <c r="E146" s="832" t="s">
        <v>3128</v>
      </c>
      <c r="F146" s="849">
        <v>4</v>
      </c>
      <c r="G146" s="849">
        <v>252</v>
      </c>
      <c r="H146" s="849">
        <v>1</v>
      </c>
      <c r="I146" s="849">
        <v>63</v>
      </c>
      <c r="J146" s="849">
        <v>4</v>
      </c>
      <c r="K146" s="849">
        <v>252</v>
      </c>
      <c r="L146" s="849">
        <v>1</v>
      </c>
      <c r="M146" s="849">
        <v>63</v>
      </c>
      <c r="N146" s="849">
        <v>5</v>
      </c>
      <c r="O146" s="849">
        <v>320</v>
      </c>
      <c r="P146" s="837">
        <v>1.2698412698412698</v>
      </c>
      <c r="Q146" s="850">
        <v>64</v>
      </c>
    </row>
    <row r="147" spans="1:17" ht="14.4" customHeight="1" x14ac:dyDescent="0.3">
      <c r="A147" s="831" t="s">
        <v>3333</v>
      </c>
      <c r="B147" s="832" t="s">
        <v>3032</v>
      </c>
      <c r="C147" s="832" t="s">
        <v>3079</v>
      </c>
      <c r="D147" s="832" t="s">
        <v>3131</v>
      </c>
      <c r="E147" s="832" t="s">
        <v>3132</v>
      </c>
      <c r="F147" s="849">
        <v>10</v>
      </c>
      <c r="G147" s="849">
        <v>1530</v>
      </c>
      <c r="H147" s="849">
        <v>2.4837662337662336</v>
      </c>
      <c r="I147" s="849">
        <v>153</v>
      </c>
      <c r="J147" s="849">
        <v>4</v>
      </c>
      <c r="K147" s="849">
        <v>616</v>
      </c>
      <c r="L147" s="849">
        <v>1</v>
      </c>
      <c r="M147" s="849">
        <v>154</v>
      </c>
      <c r="N147" s="849">
        <v>3</v>
      </c>
      <c r="O147" s="849">
        <v>462</v>
      </c>
      <c r="P147" s="837">
        <v>0.75</v>
      </c>
      <c r="Q147" s="850">
        <v>154</v>
      </c>
    </row>
    <row r="148" spans="1:17" ht="14.4" customHeight="1" x14ac:dyDescent="0.3">
      <c r="A148" s="831" t="s">
        <v>3333</v>
      </c>
      <c r="B148" s="832" t="s">
        <v>3032</v>
      </c>
      <c r="C148" s="832" t="s">
        <v>3079</v>
      </c>
      <c r="D148" s="832" t="s">
        <v>3135</v>
      </c>
      <c r="E148" s="832" t="s">
        <v>3136</v>
      </c>
      <c r="F148" s="849">
        <v>1</v>
      </c>
      <c r="G148" s="849">
        <v>138</v>
      </c>
      <c r="H148" s="849">
        <v>0.9928057553956835</v>
      </c>
      <c r="I148" s="849">
        <v>138</v>
      </c>
      <c r="J148" s="849">
        <v>1</v>
      </c>
      <c r="K148" s="849">
        <v>139</v>
      </c>
      <c r="L148" s="849">
        <v>1</v>
      </c>
      <c r="M148" s="849">
        <v>139</v>
      </c>
      <c r="N148" s="849"/>
      <c r="O148" s="849"/>
      <c r="P148" s="837"/>
      <c r="Q148" s="850"/>
    </row>
    <row r="149" spans="1:17" ht="14.4" customHeight="1" x14ac:dyDescent="0.3">
      <c r="A149" s="831" t="s">
        <v>3333</v>
      </c>
      <c r="B149" s="832" t="s">
        <v>3032</v>
      </c>
      <c r="C149" s="832" t="s">
        <v>3079</v>
      </c>
      <c r="D149" s="832" t="s">
        <v>3149</v>
      </c>
      <c r="E149" s="832" t="s">
        <v>3150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308</v>
      </c>
      <c r="P149" s="837"/>
      <c r="Q149" s="850">
        <v>308</v>
      </c>
    </row>
    <row r="150" spans="1:17" ht="14.4" customHeight="1" x14ac:dyDescent="0.3">
      <c r="A150" s="831" t="s">
        <v>3333</v>
      </c>
      <c r="B150" s="832" t="s">
        <v>3032</v>
      </c>
      <c r="C150" s="832" t="s">
        <v>3079</v>
      </c>
      <c r="D150" s="832" t="s">
        <v>3155</v>
      </c>
      <c r="E150" s="832" t="s">
        <v>3156</v>
      </c>
      <c r="F150" s="849"/>
      <c r="G150" s="849"/>
      <c r="H150" s="849"/>
      <c r="I150" s="849"/>
      <c r="J150" s="849"/>
      <c r="K150" s="849"/>
      <c r="L150" s="849"/>
      <c r="M150" s="849"/>
      <c r="N150" s="849">
        <v>4</v>
      </c>
      <c r="O150" s="849">
        <v>176</v>
      </c>
      <c r="P150" s="837"/>
      <c r="Q150" s="850">
        <v>44</v>
      </c>
    </row>
    <row r="151" spans="1:17" ht="14.4" customHeight="1" x14ac:dyDescent="0.3">
      <c r="A151" s="831" t="s">
        <v>3333</v>
      </c>
      <c r="B151" s="832" t="s">
        <v>3032</v>
      </c>
      <c r="C151" s="832" t="s">
        <v>3079</v>
      </c>
      <c r="D151" s="832" t="s">
        <v>3157</v>
      </c>
      <c r="E151" s="832" t="s">
        <v>3158</v>
      </c>
      <c r="F151" s="849">
        <v>1</v>
      </c>
      <c r="G151" s="849">
        <v>58</v>
      </c>
      <c r="H151" s="849">
        <v>0.98305084745762716</v>
      </c>
      <c r="I151" s="849">
        <v>58</v>
      </c>
      <c r="J151" s="849">
        <v>1</v>
      </c>
      <c r="K151" s="849">
        <v>59</v>
      </c>
      <c r="L151" s="849">
        <v>1</v>
      </c>
      <c r="M151" s="849">
        <v>59</v>
      </c>
      <c r="N151" s="849"/>
      <c r="O151" s="849"/>
      <c r="P151" s="837"/>
      <c r="Q151" s="850"/>
    </row>
    <row r="152" spans="1:17" ht="14.4" customHeight="1" x14ac:dyDescent="0.3">
      <c r="A152" s="831" t="s">
        <v>3333</v>
      </c>
      <c r="B152" s="832" t="s">
        <v>3032</v>
      </c>
      <c r="C152" s="832" t="s">
        <v>3079</v>
      </c>
      <c r="D152" s="832" t="s">
        <v>3161</v>
      </c>
      <c r="E152" s="832" t="s">
        <v>3162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126</v>
      </c>
      <c r="P152" s="837"/>
      <c r="Q152" s="850">
        <v>126</v>
      </c>
    </row>
    <row r="153" spans="1:17" ht="14.4" customHeight="1" x14ac:dyDescent="0.3">
      <c r="A153" s="831" t="s">
        <v>3333</v>
      </c>
      <c r="B153" s="832" t="s">
        <v>3032</v>
      </c>
      <c r="C153" s="832" t="s">
        <v>3079</v>
      </c>
      <c r="D153" s="832" t="s">
        <v>3169</v>
      </c>
      <c r="E153" s="832" t="s">
        <v>3170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33.33</v>
      </c>
      <c r="P153" s="837"/>
      <c r="Q153" s="850">
        <v>33.33</v>
      </c>
    </row>
    <row r="154" spans="1:17" ht="14.4" customHeight="1" x14ac:dyDescent="0.3">
      <c r="A154" s="831" t="s">
        <v>3333</v>
      </c>
      <c r="B154" s="832" t="s">
        <v>3032</v>
      </c>
      <c r="C154" s="832" t="s">
        <v>3079</v>
      </c>
      <c r="D154" s="832" t="s">
        <v>3181</v>
      </c>
      <c r="E154" s="832" t="s">
        <v>3182</v>
      </c>
      <c r="F154" s="849">
        <v>1</v>
      </c>
      <c r="G154" s="849">
        <v>0</v>
      </c>
      <c r="H154" s="849"/>
      <c r="I154" s="849">
        <v>0</v>
      </c>
      <c r="J154" s="849">
        <v>1</v>
      </c>
      <c r="K154" s="849">
        <v>0</v>
      </c>
      <c r="L154" s="849"/>
      <c r="M154" s="849">
        <v>0</v>
      </c>
      <c r="N154" s="849">
        <v>0</v>
      </c>
      <c r="O154" s="849">
        <v>0</v>
      </c>
      <c r="P154" s="837"/>
      <c r="Q154" s="850"/>
    </row>
    <row r="155" spans="1:17" ht="14.4" customHeight="1" x14ac:dyDescent="0.3">
      <c r="A155" s="831" t="s">
        <v>3333</v>
      </c>
      <c r="B155" s="832" t="s">
        <v>3032</v>
      </c>
      <c r="C155" s="832" t="s">
        <v>3079</v>
      </c>
      <c r="D155" s="832" t="s">
        <v>3191</v>
      </c>
      <c r="E155" s="832" t="s">
        <v>3192</v>
      </c>
      <c r="F155" s="849">
        <v>1</v>
      </c>
      <c r="G155" s="849">
        <v>113</v>
      </c>
      <c r="H155" s="849">
        <v>0.49561403508771928</v>
      </c>
      <c r="I155" s="849">
        <v>113</v>
      </c>
      <c r="J155" s="849">
        <v>2</v>
      </c>
      <c r="K155" s="849">
        <v>228</v>
      </c>
      <c r="L155" s="849">
        <v>1</v>
      </c>
      <c r="M155" s="849">
        <v>114</v>
      </c>
      <c r="N155" s="849">
        <v>4</v>
      </c>
      <c r="O155" s="849">
        <v>456</v>
      </c>
      <c r="P155" s="837">
        <v>2</v>
      </c>
      <c r="Q155" s="850">
        <v>114</v>
      </c>
    </row>
    <row r="156" spans="1:17" ht="14.4" customHeight="1" x14ac:dyDescent="0.3">
      <c r="A156" s="831" t="s">
        <v>3333</v>
      </c>
      <c r="B156" s="832" t="s">
        <v>3032</v>
      </c>
      <c r="C156" s="832" t="s">
        <v>3079</v>
      </c>
      <c r="D156" s="832" t="s">
        <v>3201</v>
      </c>
      <c r="E156" s="832" t="s">
        <v>3202</v>
      </c>
      <c r="F156" s="849">
        <v>7</v>
      </c>
      <c r="G156" s="849">
        <v>392</v>
      </c>
      <c r="H156" s="849">
        <v>1.3754385964912281</v>
      </c>
      <c r="I156" s="849">
        <v>56</v>
      </c>
      <c r="J156" s="849">
        <v>5</v>
      </c>
      <c r="K156" s="849">
        <v>285</v>
      </c>
      <c r="L156" s="849">
        <v>1</v>
      </c>
      <c r="M156" s="849">
        <v>57</v>
      </c>
      <c r="N156" s="849">
        <v>6</v>
      </c>
      <c r="O156" s="849">
        <v>342</v>
      </c>
      <c r="P156" s="837">
        <v>1.2</v>
      </c>
      <c r="Q156" s="850">
        <v>57</v>
      </c>
    </row>
    <row r="157" spans="1:17" ht="14.4" customHeight="1" x14ac:dyDescent="0.3">
      <c r="A157" s="831" t="s">
        <v>3333</v>
      </c>
      <c r="B157" s="832" t="s">
        <v>3032</v>
      </c>
      <c r="C157" s="832" t="s">
        <v>3079</v>
      </c>
      <c r="D157" s="832" t="s">
        <v>3205</v>
      </c>
      <c r="E157" s="832" t="s">
        <v>3206</v>
      </c>
      <c r="F157" s="849">
        <v>6</v>
      </c>
      <c r="G157" s="849">
        <v>720</v>
      </c>
      <c r="H157" s="849">
        <v>1.4876033057851239</v>
      </c>
      <c r="I157" s="849">
        <v>120</v>
      </c>
      <c r="J157" s="849">
        <v>4</v>
      </c>
      <c r="K157" s="849">
        <v>484</v>
      </c>
      <c r="L157" s="849">
        <v>1</v>
      </c>
      <c r="M157" s="849">
        <v>121</v>
      </c>
      <c r="N157" s="849">
        <v>5</v>
      </c>
      <c r="O157" s="849">
        <v>610</v>
      </c>
      <c r="P157" s="837">
        <v>1.2603305785123966</v>
      </c>
      <c r="Q157" s="850">
        <v>122</v>
      </c>
    </row>
    <row r="158" spans="1:17" ht="14.4" customHeight="1" x14ac:dyDescent="0.3">
      <c r="A158" s="831" t="s">
        <v>3333</v>
      </c>
      <c r="B158" s="832" t="s">
        <v>3032</v>
      </c>
      <c r="C158" s="832" t="s">
        <v>3079</v>
      </c>
      <c r="D158" s="832" t="s">
        <v>3215</v>
      </c>
      <c r="E158" s="832" t="s">
        <v>3216</v>
      </c>
      <c r="F158" s="849">
        <v>23</v>
      </c>
      <c r="G158" s="849">
        <v>3289</v>
      </c>
      <c r="H158" s="849">
        <v>1.0381944444444444</v>
      </c>
      <c r="I158" s="849">
        <v>143</v>
      </c>
      <c r="J158" s="849">
        <v>22</v>
      </c>
      <c r="K158" s="849">
        <v>3168</v>
      </c>
      <c r="L158" s="849">
        <v>1</v>
      </c>
      <c r="M158" s="849">
        <v>144</v>
      </c>
      <c r="N158" s="849">
        <v>20</v>
      </c>
      <c r="O158" s="849">
        <v>2920</v>
      </c>
      <c r="P158" s="837">
        <v>0.92171717171717171</v>
      </c>
      <c r="Q158" s="850">
        <v>146</v>
      </c>
    </row>
    <row r="159" spans="1:17" ht="14.4" customHeight="1" x14ac:dyDescent="0.3">
      <c r="A159" s="831" t="s">
        <v>3333</v>
      </c>
      <c r="B159" s="832" t="s">
        <v>3032</v>
      </c>
      <c r="C159" s="832" t="s">
        <v>3079</v>
      </c>
      <c r="D159" s="832" t="s">
        <v>3223</v>
      </c>
      <c r="E159" s="832" t="s">
        <v>3224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31</v>
      </c>
      <c r="P159" s="837"/>
      <c r="Q159" s="850">
        <v>31</v>
      </c>
    </row>
    <row r="160" spans="1:17" ht="14.4" customHeight="1" x14ac:dyDescent="0.3">
      <c r="A160" s="831" t="s">
        <v>3333</v>
      </c>
      <c r="B160" s="832" t="s">
        <v>3032</v>
      </c>
      <c r="C160" s="832" t="s">
        <v>3079</v>
      </c>
      <c r="D160" s="832" t="s">
        <v>3225</v>
      </c>
      <c r="E160" s="832" t="s">
        <v>3226</v>
      </c>
      <c r="F160" s="849">
        <v>3</v>
      </c>
      <c r="G160" s="849">
        <v>297</v>
      </c>
      <c r="H160" s="849"/>
      <c r="I160" s="849">
        <v>99</v>
      </c>
      <c r="J160" s="849"/>
      <c r="K160" s="849"/>
      <c r="L160" s="849"/>
      <c r="M160" s="849"/>
      <c r="N160" s="849">
        <v>12</v>
      </c>
      <c r="O160" s="849">
        <v>1200</v>
      </c>
      <c r="P160" s="837"/>
      <c r="Q160" s="850">
        <v>100</v>
      </c>
    </row>
    <row r="161" spans="1:17" ht="14.4" customHeight="1" x14ac:dyDescent="0.3">
      <c r="A161" s="831" t="s">
        <v>3333</v>
      </c>
      <c r="B161" s="832" t="s">
        <v>3032</v>
      </c>
      <c r="C161" s="832" t="s">
        <v>3079</v>
      </c>
      <c r="D161" s="832" t="s">
        <v>3227</v>
      </c>
      <c r="E161" s="832" t="s">
        <v>3228</v>
      </c>
      <c r="F161" s="849">
        <v>38</v>
      </c>
      <c r="G161" s="849">
        <v>15010</v>
      </c>
      <c r="H161" s="849">
        <v>0.55741235888294716</v>
      </c>
      <c r="I161" s="849">
        <v>395</v>
      </c>
      <c r="J161" s="849">
        <v>68</v>
      </c>
      <c r="K161" s="849">
        <v>26928</v>
      </c>
      <c r="L161" s="849">
        <v>1</v>
      </c>
      <c r="M161" s="849">
        <v>396</v>
      </c>
      <c r="N161" s="849">
        <v>16</v>
      </c>
      <c r="O161" s="849">
        <v>6352</v>
      </c>
      <c r="P161" s="837">
        <v>0.23588829471182413</v>
      </c>
      <c r="Q161" s="850">
        <v>397</v>
      </c>
    </row>
    <row r="162" spans="1:17" ht="14.4" customHeight="1" x14ac:dyDescent="0.3">
      <c r="A162" s="831" t="s">
        <v>3333</v>
      </c>
      <c r="B162" s="832" t="s">
        <v>3032</v>
      </c>
      <c r="C162" s="832" t="s">
        <v>3079</v>
      </c>
      <c r="D162" s="832" t="s">
        <v>3229</v>
      </c>
      <c r="E162" s="832" t="s">
        <v>3230</v>
      </c>
      <c r="F162" s="849"/>
      <c r="G162" s="849"/>
      <c r="H162" s="849"/>
      <c r="I162" s="849"/>
      <c r="J162" s="849">
        <v>3</v>
      </c>
      <c r="K162" s="849">
        <v>459</v>
      </c>
      <c r="L162" s="849">
        <v>1</v>
      </c>
      <c r="M162" s="849">
        <v>153</v>
      </c>
      <c r="N162" s="849">
        <v>2</v>
      </c>
      <c r="O162" s="849">
        <v>308</v>
      </c>
      <c r="P162" s="837">
        <v>0.67102396514161222</v>
      </c>
      <c r="Q162" s="850">
        <v>154</v>
      </c>
    </row>
    <row r="163" spans="1:17" ht="14.4" customHeight="1" x14ac:dyDescent="0.3">
      <c r="A163" s="831" t="s">
        <v>3333</v>
      </c>
      <c r="B163" s="832" t="s">
        <v>3032</v>
      </c>
      <c r="C163" s="832" t="s">
        <v>3079</v>
      </c>
      <c r="D163" s="832" t="s">
        <v>3241</v>
      </c>
      <c r="E163" s="832" t="s">
        <v>3242</v>
      </c>
      <c r="F163" s="849"/>
      <c r="G163" s="849"/>
      <c r="H163" s="849"/>
      <c r="I163" s="849"/>
      <c r="J163" s="849"/>
      <c r="K163" s="849"/>
      <c r="L163" s="849"/>
      <c r="M163" s="849"/>
      <c r="N163" s="849">
        <v>4</v>
      </c>
      <c r="O163" s="849">
        <v>552</v>
      </c>
      <c r="P163" s="837"/>
      <c r="Q163" s="850">
        <v>138</v>
      </c>
    </row>
    <row r="164" spans="1:17" ht="14.4" customHeight="1" x14ac:dyDescent="0.3">
      <c r="A164" s="831" t="s">
        <v>3333</v>
      </c>
      <c r="B164" s="832" t="s">
        <v>3032</v>
      </c>
      <c r="C164" s="832" t="s">
        <v>3079</v>
      </c>
      <c r="D164" s="832" t="s">
        <v>3253</v>
      </c>
      <c r="E164" s="832" t="s">
        <v>3254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621</v>
      </c>
      <c r="P164" s="837"/>
      <c r="Q164" s="850">
        <v>621</v>
      </c>
    </row>
    <row r="165" spans="1:17" ht="14.4" customHeight="1" x14ac:dyDescent="0.3">
      <c r="A165" s="831" t="s">
        <v>3333</v>
      </c>
      <c r="B165" s="832" t="s">
        <v>3032</v>
      </c>
      <c r="C165" s="832" t="s">
        <v>3079</v>
      </c>
      <c r="D165" s="832" t="s">
        <v>3255</v>
      </c>
      <c r="E165" s="832" t="s">
        <v>3256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482</v>
      </c>
      <c r="P165" s="837"/>
      <c r="Q165" s="850">
        <v>482</v>
      </c>
    </row>
    <row r="166" spans="1:17" ht="14.4" customHeight="1" x14ac:dyDescent="0.3">
      <c r="A166" s="831" t="s">
        <v>3333</v>
      </c>
      <c r="B166" s="832" t="s">
        <v>3032</v>
      </c>
      <c r="C166" s="832" t="s">
        <v>3079</v>
      </c>
      <c r="D166" s="832" t="s">
        <v>3257</v>
      </c>
      <c r="E166" s="832" t="s">
        <v>3258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1887</v>
      </c>
      <c r="P166" s="837"/>
      <c r="Q166" s="850">
        <v>1887</v>
      </c>
    </row>
    <row r="167" spans="1:17" ht="14.4" customHeight="1" x14ac:dyDescent="0.3">
      <c r="A167" s="831" t="s">
        <v>3333</v>
      </c>
      <c r="B167" s="832" t="s">
        <v>3261</v>
      </c>
      <c r="C167" s="832" t="s">
        <v>3079</v>
      </c>
      <c r="D167" s="832" t="s">
        <v>3103</v>
      </c>
      <c r="E167" s="832" t="s">
        <v>3104</v>
      </c>
      <c r="F167" s="849"/>
      <c r="G167" s="849"/>
      <c r="H167" s="849"/>
      <c r="I167" s="849"/>
      <c r="J167" s="849"/>
      <c r="K167" s="849"/>
      <c r="L167" s="849"/>
      <c r="M167" s="849"/>
      <c r="N167" s="849">
        <v>2</v>
      </c>
      <c r="O167" s="849">
        <v>508</v>
      </c>
      <c r="P167" s="837"/>
      <c r="Q167" s="850">
        <v>254</v>
      </c>
    </row>
    <row r="168" spans="1:17" ht="14.4" customHeight="1" x14ac:dyDescent="0.3">
      <c r="A168" s="831" t="s">
        <v>3333</v>
      </c>
      <c r="B168" s="832" t="s">
        <v>3261</v>
      </c>
      <c r="C168" s="832" t="s">
        <v>3079</v>
      </c>
      <c r="D168" s="832" t="s">
        <v>3107</v>
      </c>
      <c r="E168" s="832" t="s">
        <v>3108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93</v>
      </c>
      <c r="P168" s="837"/>
      <c r="Q168" s="850">
        <v>93</v>
      </c>
    </row>
    <row r="169" spans="1:17" ht="14.4" customHeight="1" x14ac:dyDescent="0.3">
      <c r="A169" s="831" t="s">
        <v>3333</v>
      </c>
      <c r="B169" s="832" t="s">
        <v>3261</v>
      </c>
      <c r="C169" s="832" t="s">
        <v>3079</v>
      </c>
      <c r="D169" s="832" t="s">
        <v>3115</v>
      </c>
      <c r="E169" s="832" t="s">
        <v>3116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60</v>
      </c>
      <c r="P169" s="837"/>
      <c r="Q169" s="850">
        <v>60</v>
      </c>
    </row>
    <row r="170" spans="1:17" ht="14.4" customHeight="1" x14ac:dyDescent="0.3">
      <c r="A170" s="831" t="s">
        <v>3333</v>
      </c>
      <c r="B170" s="832" t="s">
        <v>3261</v>
      </c>
      <c r="C170" s="832" t="s">
        <v>3079</v>
      </c>
      <c r="D170" s="832" t="s">
        <v>3266</v>
      </c>
      <c r="E170" s="832" t="s">
        <v>3267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452</v>
      </c>
      <c r="P170" s="837"/>
      <c r="Q170" s="850">
        <v>452</v>
      </c>
    </row>
    <row r="171" spans="1:17" ht="14.4" customHeight="1" x14ac:dyDescent="0.3">
      <c r="A171" s="831" t="s">
        <v>3333</v>
      </c>
      <c r="B171" s="832" t="s">
        <v>3261</v>
      </c>
      <c r="C171" s="832" t="s">
        <v>3079</v>
      </c>
      <c r="D171" s="832" t="s">
        <v>3276</v>
      </c>
      <c r="E171" s="832" t="s">
        <v>3277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1937</v>
      </c>
      <c r="P171" s="837"/>
      <c r="Q171" s="850">
        <v>1937</v>
      </c>
    </row>
    <row r="172" spans="1:17" ht="14.4" customHeight="1" x14ac:dyDescent="0.3">
      <c r="A172" s="831" t="s">
        <v>3333</v>
      </c>
      <c r="B172" s="832" t="s">
        <v>3261</v>
      </c>
      <c r="C172" s="832" t="s">
        <v>3079</v>
      </c>
      <c r="D172" s="832" t="s">
        <v>3215</v>
      </c>
      <c r="E172" s="832" t="s">
        <v>3216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146</v>
      </c>
      <c r="P172" s="837"/>
      <c r="Q172" s="850">
        <v>146</v>
      </c>
    </row>
    <row r="173" spans="1:17" ht="14.4" customHeight="1" x14ac:dyDescent="0.3">
      <c r="A173" s="831" t="s">
        <v>3333</v>
      </c>
      <c r="B173" s="832" t="s">
        <v>3261</v>
      </c>
      <c r="C173" s="832" t="s">
        <v>3079</v>
      </c>
      <c r="D173" s="832" t="s">
        <v>3286</v>
      </c>
      <c r="E173" s="832" t="s">
        <v>3287</v>
      </c>
      <c r="F173" s="849">
        <v>1</v>
      </c>
      <c r="G173" s="849">
        <v>460</v>
      </c>
      <c r="H173" s="849">
        <v>0.99567099567099571</v>
      </c>
      <c r="I173" s="849">
        <v>460</v>
      </c>
      <c r="J173" s="849">
        <v>1</v>
      </c>
      <c r="K173" s="849">
        <v>462</v>
      </c>
      <c r="L173" s="849">
        <v>1</v>
      </c>
      <c r="M173" s="849">
        <v>462</v>
      </c>
      <c r="N173" s="849">
        <v>1</v>
      </c>
      <c r="O173" s="849">
        <v>466</v>
      </c>
      <c r="P173" s="837">
        <v>1.0086580086580086</v>
      </c>
      <c r="Q173" s="850">
        <v>466</v>
      </c>
    </row>
    <row r="174" spans="1:17" ht="14.4" customHeight="1" x14ac:dyDescent="0.3">
      <c r="A174" s="831" t="s">
        <v>3334</v>
      </c>
      <c r="B174" s="832" t="s">
        <v>3032</v>
      </c>
      <c r="C174" s="832" t="s">
        <v>3079</v>
      </c>
      <c r="D174" s="832" t="s">
        <v>3103</v>
      </c>
      <c r="E174" s="832" t="s">
        <v>3104</v>
      </c>
      <c r="F174" s="849">
        <v>4</v>
      </c>
      <c r="G174" s="849">
        <v>1004</v>
      </c>
      <c r="H174" s="849">
        <v>1.3280423280423281</v>
      </c>
      <c r="I174" s="849">
        <v>251</v>
      </c>
      <c r="J174" s="849">
        <v>3</v>
      </c>
      <c r="K174" s="849">
        <v>756</v>
      </c>
      <c r="L174" s="849">
        <v>1</v>
      </c>
      <c r="M174" s="849">
        <v>252</v>
      </c>
      <c r="N174" s="849">
        <v>5</v>
      </c>
      <c r="O174" s="849">
        <v>1270</v>
      </c>
      <c r="P174" s="837">
        <v>1.67989417989418</v>
      </c>
      <c r="Q174" s="850">
        <v>254</v>
      </c>
    </row>
    <row r="175" spans="1:17" ht="14.4" customHeight="1" x14ac:dyDescent="0.3">
      <c r="A175" s="831" t="s">
        <v>3334</v>
      </c>
      <c r="B175" s="832" t="s">
        <v>3032</v>
      </c>
      <c r="C175" s="832" t="s">
        <v>3079</v>
      </c>
      <c r="D175" s="832" t="s">
        <v>3105</v>
      </c>
      <c r="E175" s="832" t="s">
        <v>3106</v>
      </c>
      <c r="F175" s="849">
        <v>1</v>
      </c>
      <c r="G175" s="849">
        <v>126</v>
      </c>
      <c r="H175" s="849"/>
      <c r="I175" s="849">
        <v>126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3334</v>
      </c>
      <c r="B176" s="832" t="s">
        <v>3032</v>
      </c>
      <c r="C176" s="832" t="s">
        <v>3079</v>
      </c>
      <c r="D176" s="832" t="s">
        <v>3115</v>
      </c>
      <c r="E176" s="832" t="s">
        <v>3116</v>
      </c>
      <c r="F176" s="849">
        <v>3</v>
      </c>
      <c r="G176" s="849">
        <v>177</v>
      </c>
      <c r="H176" s="849">
        <v>2.95</v>
      </c>
      <c r="I176" s="849">
        <v>59</v>
      </c>
      <c r="J176" s="849">
        <v>1</v>
      </c>
      <c r="K176" s="849">
        <v>60</v>
      </c>
      <c r="L176" s="849">
        <v>1</v>
      </c>
      <c r="M176" s="849">
        <v>60</v>
      </c>
      <c r="N176" s="849"/>
      <c r="O176" s="849"/>
      <c r="P176" s="837"/>
      <c r="Q176" s="850"/>
    </row>
    <row r="177" spans="1:17" ht="14.4" customHeight="1" x14ac:dyDescent="0.3">
      <c r="A177" s="831" t="s">
        <v>3334</v>
      </c>
      <c r="B177" s="832" t="s">
        <v>3032</v>
      </c>
      <c r="C177" s="832" t="s">
        <v>3079</v>
      </c>
      <c r="D177" s="832" t="s">
        <v>3123</v>
      </c>
      <c r="E177" s="832" t="s">
        <v>3124</v>
      </c>
      <c r="F177" s="849">
        <v>3</v>
      </c>
      <c r="G177" s="849">
        <v>1155</v>
      </c>
      <c r="H177" s="849">
        <v>1.4961139896373057</v>
      </c>
      <c r="I177" s="849">
        <v>385</v>
      </c>
      <c r="J177" s="849">
        <v>2</v>
      </c>
      <c r="K177" s="849">
        <v>772</v>
      </c>
      <c r="L177" s="849">
        <v>1</v>
      </c>
      <c r="M177" s="849">
        <v>386</v>
      </c>
      <c r="N177" s="849">
        <v>2</v>
      </c>
      <c r="O177" s="849">
        <v>774</v>
      </c>
      <c r="P177" s="837">
        <v>1.0025906735751295</v>
      </c>
      <c r="Q177" s="850">
        <v>387</v>
      </c>
    </row>
    <row r="178" spans="1:17" ht="14.4" customHeight="1" x14ac:dyDescent="0.3">
      <c r="A178" s="831" t="s">
        <v>3334</v>
      </c>
      <c r="B178" s="832" t="s">
        <v>3032</v>
      </c>
      <c r="C178" s="832" t="s">
        <v>3079</v>
      </c>
      <c r="D178" s="832" t="s">
        <v>3125</v>
      </c>
      <c r="E178" s="832" t="s">
        <v>3126</v>
      </c>
      <c r="F178" s="849">
        <v>3</v>
      </c>
      <c r="G178" s="849">
        <v>1170</v>
      </c>
      <c r="H178" s="849">
        <v>0.99744245524296671</v>
      </c>
      <c r="I178" s="849">
        <v>390</v>
      </c>
      <c r="J178" s="849">
        <v>3</v>
      </c>
      <c r="K178" s="849">
        <v>1173</v>
      </c>
      <c r="L178" s="849">
        <v>1</v>
      </c>
      <c r="M178" s="849">
        <v>391</v>
      </c>
      <c r="N178" s="849">
        <v>2</v>
      </c>
      <c r="O178" s="849">
        <v>784</v>
      </c>
      <c r="P178" s="837">
        <v>0.66837169650468886</v>
      </c>
      <c r="Q178" s="850">
        <v>392</v>
      </c>
    </row>
    <row r="179" spans="1:17" ht="14.4" customHeight="1" x14ac:dyDescent="0.3">
      <c r="A179" s="831" t="s">
        <v>3334</v>
      </c>
      <c r="B179" s="832" t="s">
        <v>3032</v>
      </c>
      <c r="C179" s="832" t="s">
        <v>3079</v>
      </c>
      <c r="D179" s="832" t="s">
        <v>3191</v>
      </c>
      <c r="E179" s="832" t="s">
        <v>3192</v>
      </c>
      <c r="F179" s="849"/>
      <c r="G179" s="849"/>
      <c r="H179" s="849"/>
      <c r="I179" s="849"/>
      <c r="J179" s="849">
        <v>1</v>
      </c>
      <c r="K179" s="849">
        <v>114</v>
      </c>
      <c r="L179" s="849">
        <v>1</v>
      </c>
      <c r="M179" s="849">
        <v>114</v>
      </c>
      <c r="N179" s="849"/>
      <c r="O179" s="849"/>
      <c r="P179" s="837"/>
      <c r="Q179" s="850"/>
    </row>
    <row r="180" spans="1:17" ht="14.4" customHeight="1" x14ac:dyDescent="0.3">
      <c r="A180" s="831" t="s">
        <v>3334</v>
      </c>
      <c r="B180" s="832" t="s">
        <v>3032</v>
      </c>
      <c r="C180" s="832" t="s">
        <v>3079</v>
      </c>
      <c r="D180" s="832" t="s">
        <v>3227</v>
      </c>
      <c r="E180" s="832" t="s">
        <v>3228</v>
      </c>
      <c r="F180" s="849"/>
      <c r="G180" s="849"/>
      <c r="H180" s="849"/>
      <c r="I180" s="849"/>
      <c r="J180" s="849">
        <v>1</v>
      </c>
      <c r="K180" s="849">
        <v>396</v>
      </c>
      <c r="L180" s="849">
        <v>1</v>
      </c>
      <c r="M180" s="849">
        <v>396</v>
      </c>
      <c r="N180" s="849">
        <v>1</v>
      </c>
      <c r="O180" s="849">
        <v>397</v>
      </c>
      <c r="P180" s="837">
        <v>1.0025252525252526</v>
      </c>
      <c r="Q180" s="850">
        <v>397</v>
      </c>
    </row>
    <row r="181" spans="1:17" ht="14.4" customHeight="1" x14ac:dyDescent="0.3">
      <c r="A181" s="831" t="s">
        <v>3335</v>
      </c>
      <c r="B181" s="832" t="s">
        <v>3032</v>
      </c>
      <c r="C181" s="832" t="s">
        <v>3079</v>
      </c>
      <c r="D181" s="832" t="s">
        <v>3103</v>
      </c>
      <c r="E181" s="832" t="s">
        <v>3104</v>
      </c>
      <c r="F181" s="849"/>
      <c r="G181" s="849"/>
      <c r="H181" s="849"/>
      <c r="I181" s="849"/>
      <c r="J181" s="849">
        <v>1</v>
      </c>
      <c r="K181" s="849">
        <v>252</v>
      </c>
      <c r="L181" s="849">
        <v>1</v>
      </c>
      <c r="M181" s="849">
        <v>252</v>
      </c>
      <c r="N181" s="849">
        <v>4</v>
      </c>
      <c r="O181" s="849">
        <v>1016</v>
      </c>
      <c r="P181" s="837">
        <v>4.0317460317460316</v>
      </c>
      <c r="Q181" s="850">
        <v>254</v>
      </c>
    </row>
    <row r="182" spans="1:17" ht="14.4" customHeight="1" x14ac:dyDescent="0.3">
      <c r="A182" s="831" t="s">
        <v>3335</v>
      </c>
      <c r="B182" s="832" t="s">
        <v>3032</v>
      </c>
      <c r="C182" s="832" t="s">
        <v>3079</v>
      </c>
      <c r="D182" s="832" t="s">
        <v>3105</v>
      </c>
      <c r="E182" s="832" t="s">
        <v>3106</v>
      </c>
      <c r="F182" s="849">
        <v>1</v>
      </c>
      <c r="G182" s="849">
        <v>126</v>
      </c>
      <c r="H182" s="849">
        <v>0.99212598425196852</v>
      </c>
      <c r="I182" s="849">
        <v>126</v>
      </c>
      <c r="J182" s="849">
        <v>1</v>
      </c>
      <c r="K182" s="849">
        <v>127</v>
      </c>
      <c r="L182" s="849">
        <v>1</v>
      </c>
      <c r="M182" s="849">
        <v>127</v>
      </c>
      <c r="N182" s="849"/>
      <c r="O182" s="849"/>
      <c r="P182" s="837"/>
      <c r="Q182" s="850"/>
    </row>
    <row r="183" spans="1:17" ht="14.4" customHeight="1" x14ac:dyDescent="0.3">
      <c r="A183" s="831" t="s">
        <v>3335</v>
      </c>
      <c r="B183" s="832" t="s">
        <v>3032</v>
      </c>
      <c r="C183" s="832" t="s">
        <v>3079</v>
      </c>
      <c r="D183" s="832" t="s">
        <v>3107</v>
      </c>
      <c r="E183" s="832" t="s">
        <v>3108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93</v>
      </c>
      <c r="P183" s="837"/>
      <c r="Q183" s="850">
        <v>93</v>
      </c>
    </row>
    <row r="184" spans="1:17" ht="14.4" customHeight="1" x14ac:dyDescent="0.3">
      <c r="A184" s="831" t="s">
        <v>3335</v>
      </c>
      <c r="B184" s="832" t="s">
        <v>3032</v>
      </c>
      <c r="C184" s="832" t="s">
        <v>3079</v>
      </c>
      <c r="D184" s="832" t="s">
        <v>3115</v>
      </c>
      <c r="E184" s="832" t="s">
        <v>3116</v>
      </c>
      <c r="F184" s="849"/>
      <c r="G184" s="849"/>
      <c r="H184" s="849"/>
      <c r="I184" s="849"/>
      <c r="J184" s="849">
        <v>1</v>
      </c>
      <c r="K184" s="849">
        <v>60</v>
      </c>
      <c r="L184" s="849">
        <v>1</v>
      </c>
      <c r="M184" s="849">
        <v>60</v>
      </c>
      <c r="N184" s="849">
        <v>2</v>
      </c>
      <c r="O184" s="849">
        <v>120</v>
      </c>
      <c r="P184" s="837">
        <v>2</v>
      </c>
      <c r="Q184" s="850">
        <v>60</v>
      </c>
    </row>
    <row r="185" spans="1:17" ht="14.4" customHeight="1" x14ac:dyDescent="0.3">
      <c r="A185" s="831" t="s">
        <v>3335</v>
      </c>
      <c r="B185" s="832" t="s">
        <v>3032</v>
      </c>
      <c r="C185" s="832" t="s">
        <v>3079</v>
      </c>
      <c r="D185" s="832" t="s">
        <v>3123</v>
      </c>
      <c r="E185" s="832" t="s">
        <v>3124</v>
      </c>
      <c r="F185" s="849">
        <v>1</v>
      </c>
      <c r="G185" s="849">
        <v>385</v>
      </c>
      <c r="H185" s="849">
        <v>0.99740932642487046</v>
      </c>
      <c r="I185" s="849">
        <v>385</v>
      </c>
      <c r="J185" s="849">
        <v>1</v>
      </c>
      <c r="K185" s="849">
        <v>386</v>
      </c>
      <c r="L185" s="849">
        <v>1</v>
      </c>
      <c r="M185" s="849">
        <v>386</v>
      </c>
      <c r="N185" s="849">
        <v>3</v>
      </c>
      <c r="O185" s="849">
        <v>1161</v>
      </c>
      <c r="P185" s="837">
        <v>3.0077720207253886</v>
      </c>
      <c r="Q185" s="850">
        <v>387</v>
      </c>
    </row>
    <row r="186" spans="1:17" ht="14.4" customHeight="1" x14ac:dyDescent="0.3">
      <c r="A186" s="831" t="s">
        <v>3335</v>
      </c>
      <c r="B186" s="832" t="s">
        <v>3032</v>
      </c>
      <c r="C186" s="832" t="s">
        <v>3079</v>
      </c>
      <c r="D186" s="832" t="s">
        <v>3125</v>
      </c>
      <c r="E186" s="832" t="s">
        <v>3126</v>
      </c>
      <c r="F186" s="849"/>
      <c r="G186" s="849"/>
      <c r="H186" s="849"/>
      <c r="I186" s="849"/>
      <c r="J186" s="849">
        <v>1</v>
      </c>
      <c r="K186" s="849">
        <v>391</v>
      </c>
      <c r="L186" s="849">
        <v>1</v>
      </c>
      <c r="M186" s="849">
        <v>391</v>
      </c>
      <c r="N186" s="849">
        <v>4</v>
      </c>
      <c r="O186" s="849">
        <v>1568</v>
      </c>
      <c r="P186" s="837">
        <v>4.0102301790281327</v>
      </c>
      <c r="Q186" s="850">
        <v>392</v>
      </c>
    </row>
    <row r="187" spans="1:17" ht="14.4" customHeight="1" x14ac:dyDescent="0.3">
      <c r="A187" s="831" t="s">
        <v>3335</v>
      </c>
      <c r="B187" s="832" t="s">
        <v>3032</v>
      </c>
      <c r="C187" s="832" t="s">
        <v>3079</v>
      </c>
      <c r="D187" s="832" t="s">
        <v>3127</v>
      </c>
      <c r="E187" s="832" t="s">
        <v>3128</v>
      </c>
      <c r="F187" s="849"/>
      <c r="G187" s="849"/>
      <c r="H187" s="849"/>
      <c r="I187" s="849"/>
      <c r="J187" s="849">
        <v>1</v>
      </c>
      <c r="K187" s="849">
        <v>63</v>
      </c>
      <c r="L187" s="849">
        <v>1</v>
      </c>
      <c r="M187" s="849">
        <v>63</v>
      </c>
      <c r="N187" s="849">
        <v>1</v>
      </c>
      <c r="O187" s="849">
        <v>64</v>
      </c>
      <c r="P187" s="837">
        <v>1.0158730158730158</v>
      </c>
      <c r="Q187" s="850">
        <v>64</v>
      </c>
    </row>
    <row r="188" spans="1:17" ht="14.4" customHeight="1" x14ac:dyDescent="0.3">
      <c r="A188" s="831" t="s">
        <v>3335</v>
      </c>
      <c r="B188" s="832" t="s">
        <v>3032</v>
      </c>
      <c r="C188" s="832" t="s">
        <v>3079</v>
      </c>
      <c r="D188" s="832" t="s">
        <v>3227</v>
      </c>
      <c r="E188" s="832" t="s">
        <v>3228</v>
      </c>
      <c r="F188" s="849"/>
      <c r="G188" s="849"/>
      <c r="H188" s="849"/>
      <c r="I188" s="849"/>
      <c r="J188" s="849">
        <v>1</v>
      </c>
      <c r="K188" s="849">
        <v>396</v>
      </c>
      <c r="L188" s="849">
        <v>1</v>
      </c>
      <c r="M188" s="849">
        <v>396</v>
      </c>
      <c r="N188" s="849">
        <v>1</v>
      </c>
      <c r="O188" s="849">
        <v>397</v>
      </c>
      <c r="P188" s="837">
        <v>1.0025252525252526</v>
      </c>
      <c r="Q188" s="850">
        <v>397</v>
      </c>
    </row>
    <row r="189" spans="1:17" ht="14.4" customHeight="1" x14ac:dyDescent="0.3">
      <c r="A189" s="831" t="s">
        <v>3335</v>
      </c>
      <c r="B189" s="832" t="s">
        <v>3261</v>
      </c>
      <c r="C189" s="832" t="s">
        <v>3079</v>
      </c>
      <c r="D189" s="832" t="s">
        <v>3274</v>
      </c>
      <c r="E189" s="832" t="s">
        <v>3275</v>
      </c>
      <c r="F189" s="849">
        <v>1</v>
      </c>
      <c r="G189" s="849">
        <v>150</v>
      </c>
      <c r="H189" s="849">
        <v>0.99337748344370858</v>
      </c>
      <c r="I189" s="849">
        <v>150</v>
      </c>
      <c r="J189" s="849">
        <v>1</v>
      </c>
      <c r="K189" s="849">
        <v>151</v>
      </c>
      <c r="L189" s="849">
        <v>1</v>
      </c>
      <c r="M189" s="849">
        <v>151</v>
      </c>
      <c r="N189" s="849"/>
      <c r="O189" s="849"/>
      <c r="P189" s="837"/>
      <c r="Q189" s="850"/>
    </row>
    <row r="190" spans="1:17" ht="14.4" customHeight="1" x14ac:dyDescent="0.3">
      <c r="A190" s="831" t="s">
        <v>3335</v>
      </c>
      <c r="B190" s="832" t="s">
        <v>3261</v>
      </c>
      <c r="C190" s="832" t="s">
        <v>3079</v>
      </c>
      <c r="D190" s="832" t="s">
        <v>3278</v>
      </c>
      <c r="E190" s="832" t="s">
        <v>3279</v>
      </c>
      <c r="F190" s="849">
        <v>1</v>
      </c>
      <c r="G190" s="849">
        <v>241</v>
      </c>
      <c r="H190" s="849">
        <v>0.99586776859504134</v>
      </c>
      <c r="I190" s="849">
        <v>241</v>
      </c>
      <c r="J190" s="849">
        <v>1</v>
      </c>
      <c r="K190" s="849">
        <v>242</v>
      </c>
      <c r="L190" s="849">
        <v>1</v>
      </c>
      <c r="M190" s="849">
        <v>242</v>
      </c>
      <c r="N190" s="849"/>
      <c r="O190" s="849"/>
      <c r="P190" s="837"/>
      <c r="Q190" s="850"/>
    </row>
    <row r="191" spans="1:17" ht="14.4" customHeight="1" x14ac:dyDescent="0.3">
      <c r="A191" s="831" t="s">
        <v>3335</v>
      </c>
      <c r="B191" s="832" t="s">
        <v>3261</v>
      </c>
      <c r="C191" s="832" t="s">
        <v>3079</v>
      </c>
      <c r="D191" s="832" t="s">
        <v>3280</v>
      </c>
      <c r="E191" s="832" t="s">
        <v>3281</v>
      </c>
      <c r="F191" s="849">
        <v>1</v>
      </c>
      <c r="G191" s="849">
        <v>365</v>
      </c>
      <c r="H191" s="849">
        <v>0.99726775956284153</v>
      </c>
      <c r="I191" s="849">
        <v>365</v>
      </c>
      <c r="J191" s="849">
        <v>1</v>
      </c>
      <c r="K191" s="849">
        <v>366</v>
      </c>
      <c r="L191" s="849">
        <v>1</v>
      </c>
      <c r="M191" s="849">
        <v>366</v>
      </c>
      <c r="N191" s="849"/>
      <c r="O191" s="849"/>
      <c r="P191" s="837"/>
      <c r="Q191" s="850"/>
    </row>
    <row r="192" spans="1:17" ht="14.4" customHeight="1" x14ac:dyDescent="0.3">
      <c r="A192" s="831" t="s">
        <v>584</v>
      </c>
      <c r="B192" s="832" t="s">
        <v>3336</v>
      </c>
      <c r="C192" s="832" t="s">
        <v>3079</v>
      </c>
      <c r="D192" s="832" t="s">
        <v>3337</v>
      </c>
      <c r="E192" s="832" t="s">
        <v>3338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2477</v>
      </c>
      <c r="P192" s="837"/>
      <c r="Q192" s="850">
        <v>2477</v>
      </c>
    </row>
    <row r="193" spans="1:17" ht="14.4" customHeight="1" x14ac:dyDescent="0.3">
      <c r="A193" s="831" t="s">
        <v>584</v>
      </c>
      <c r="B193" s="832" t="s">
        <v>3336</v>
      </c>
      <c r="C193" s="832" t="s">
        <v>3079</v>
      </c>
      <c r="D193" s="832" t="s">
        <v>3339</v>
      </c>
      <c r="E193" s="832" t="s">
        <v>3340</v>
      </c>
      <c r="F193" s="849">
        <v>1</v>
      </c>
      <c r="G193" s="849">
        <v>3298</v>
      </c>
      <c r="H193" s="849"/>
      <c r="I193" s="849">
        <v>3298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584</v>
      </c>
      <c r="B194" s="832" t="s">
        <v>3341</v>
      </c>
      <c r="C194" s="832" t="s">
        <v>3079</v>
      </c>
      <c r="D194" s="832" t="s">
        <v>3342</v>
      </c>
      <c r="E194" s="832" t="s">
        <v>3343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10447</v>
      </c>
      <c r="P194" s="837"/>
      <c r="Q194" s="850">
        <v>10447</v>
      </c>
    </row>
    <row r="195" spans="1:17" ht="14.4" customHeight="1" x14ac:dyDescent="0.3">
      <c r="A195" s="831" t="s">
        <v>584</v>
      </c>
      <c r="B195" s="832" t="s">
        <v>3341</v>
      </c>
      <c r="C195" s="832" t="s">
        <v>3079</v>
      </c>
      <c r="D195" s="832" t="s">
        <v>3344</v>
      </c>
      <c r="E195" s="832" t="s">
        <v>3345</v>
      </c>
      <c r="F195" s="849"/>
      <c r="G195" s="849"/>
      <c r="H195" s="849"/>
      <c r="I195" s="849"/>
      <c r="J195" s="849"/>
      <c r="K195" s="849"/>
      <c r="L195" s="849"/>
      <c r="M195" s="849"/>
      <c r="N195" s="849">
        <v>2</v>
      </c>
      <c r="O195" s="849">
        <v>310</v>
      </c>
      <c r="P195" s="837"/>
      <c r="Q195" s="850">
        <v>155</v>
      </c>
    </row>
    <row r="196" spans="1:17" ht="14.4" customHeight="1" x14ac:dyDescent="0.3">
      <c r="A196" s="831" t="s">
        <v>584</v>
      </c>
      <c r="B196" s="832" t="s">
        <v>3346</v>
      </c>
      <c r="C196" s="832" t="s">
        <v>3079</v>
      </c>
      <c r="D196" s="832" t="s">
        <v>3099</v>
      </c>
      <c r="E196" s="832" t="s">
        <v>3100</v>
      </c>
      <c r="F196" s="849">
        <v>1</v>
      </c>
      <c r="G196" s="849">
        <v>679</v>
      </c>
      <c r="H196" s="849"/>
      <c r="I196" s="849">
        <v>679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584</v>
      </c>
      <c r="B197" s="832" t="s">
        <v>3346</v>
      </c>
      <c r="C197" s="832" t="s">
        <v>3079</v>
      </c>
      <c r="D197" s="832" t="s">
        <v>3347</v>
      </c>
      <c r="E197" s="832" t="s">
        <v>3348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3658</v>
      </c>
      <c r="P197" s="837"/>
      <c r="Q197" s="850">
        <v>3658</v>
      </c>
    </row>
    <row r="198" spans="1:17" ht="14.4" customHeight="1" x14ac:dyDescent="0.3">
      <c r="A198" s="831" t="s">
        <v>584</v>
      </c>
      <c r="B198" s="832" t="s">
        <v>3346</v>
      </c>
      <c r="C198" s="832" t="s">
        <v>3079</v>
      </c>
      <c r="D198" s="832" t="s">
        <v>3177</v>
      </c>
      <c r="E198" s="832" t="s">
        <v>3178</v>
      </c>
      <c r="F198" s="849">
        <v>1</v>
      </c>
      <c r="G198" s="849">
        <v>86</v>
      </c>
      <c r="H198" s="849"/>
      <c r="I198" s="849">
        <v>86</v>
      </c>
      <c r="J198" s="849"/>
      <c r="K198" s="849"/>
      <c r="L198" s="849"/>
      <c r="M198" s="849"/>
      <c r="N198" s="849">
        <v>1</v>
      </c>
      <c r="O198" s="849">
        <v>87</v>
      </c>
      <c r="P198" s="837"/>
      <c r="Q198" s="850">
        <v>87</v>
      </c>
    </row>
    <row r="199" spans="1:17" ht="14.4" customHeight="1" x14ac:dyDescent="0.3">
      <c r="A199" s="831" t="s">
        <v>584</v>
      </c>
      <c r="B199" s="832" t="s">
        <v>3346</v>
      </c>
      <c r="C199" s="832" t="s">
        <v>3079</v>
      </c>
      <c r="D199" s="832" t="s">
        <v>3349</v>
      </c>
      <c r="E199" s="832" t="s">
        <v>3350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508</v>
      </c>
      <c r="P199" s="837"/>
      <c r="Q199" s="850">
        <v>508</v>
      </c>
    </row>
    <row r="200" spans="1:17" ht="14.4" customHeight="1" x14ac:dyDescent="0.3">
      <c r="A200" s="831" t="s">
        <v>584</v>
      </c>
      <c r="B200" s="832" t="s">
        <v>3346</v>
      </c>
      <c r="C200" s="832" t="s">
        <v>3079</v>
      </c>
      <c r="D200" s="832" t="s">
        <v>3351</v>
      </c>
      <c r="E200" s="832" t="s">
        <v>3352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312</v>
      </c>
      <c r="P200" s="837"/>
      <c r="Q200" s="850">
        <v>312</v>
      </c>
    </row>
    <row r="201" spans="1:17" ht="14.4" customHeight="1" x14ac:dyDescent="0.3">
      <c r="A201" s="831" t="s">
        <v>584</v>
      </c>
      <c r="B201" s="832" t="s">
        <v>3346</v>
      </c>
      <c r="C201" s="832" t="s">
        <v>3079</v>
      </c>
      <c r="D201" s="832" t="s">
        <v>3353</v>
      </c>
      <c r="E201" s="832" t="s">
        <v>3354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10530</v>
      </c>
      <c r="P201" s="837"/>
      <c r="Q201" s="850">
        <v>5265</v>
      </c>
    </row>
    <row r="202" spans="1:17" ht="14.4" customHeight="1" x14ac:dyDescent="0.3">
      <c r="A202" s="831" t="s">
        <v>584</v>
      </c>
      <c r="B202" s="832" t="s">
        <v>3355</v>
      </c>
      <c r="C202" s="832" t="s">
        <v>3079</v>
      </c>
      <c r="D202" s="832" t="s">
        <v>3356</v>
      </c>
      <c r="E202" s="832" t="s">
        <v>3357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139</v>
      </c>
      <c r="P202" s="837"/>
      <c r="Q202" s="850">
        <v>139</v>
      </c>
    </row>
    <row r="203" spans="1:17" ht="14.4" customHeight="1" x14ac:dyDescent="0.3">
      <c r="A203" s="831" t="s">
        <v>584</v>
      </c>
      <c r="B203" s="832" t="s">
        <v>3355</v>
      </c>
      <c r="C203" s="832" t="s">
        <v>3079</v>
      </c>
      <c r="D203" s="832" t="s">
        <v>3358</v>
      </c>
      <c r="E203" s="832" t="s">
        <v>3359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97</v>
      </c>
      <c r="P203" s="837"/>
      <c r="Q203" s="850">
        <v>97</v>
      </c>
    </row>
    <row r="204" spans="1:17" ht="14.4" customHeight="1" x14ac:dyDescent="0.3">
      <c r="A204" s="831" t="s">
        <v>584</v>
      </c>
      <c r="B204" s="832" t="s">
        <v>3355</v>
      </c>
      <c r="C204" s="832" t="s">
        <v>3079</v>
      </c>
      <c r="D204" s="832" t="s">
        <v>3360</v>
      </c>
      <c r="E204" s="832" t="s">
        <v>3361</v>
      </c>
      <c r="F204" s="849"/>
      <c r="G204" s="849"/>
      <c r="H204" s="849"/>
      <c r="I204" s="849"/>
      <c r="J204" s="849"/>
      <c r="K204" s="849"/>
      <c r="L204" s="849"/>
      <c r="M204" s="849"/>
      <c r="N204" s="849">
        <v>2</v>
      </c>
      <c r="O204" s="849">
        <v>2972</v>
      </c>
      <c r="P204" s="837"/>
      <c r="Q204" s="850">
        <v>1486</v>
      </c>
    </row>
    <row r="205" spans="1:17" ht="14.4" customHeight="1" x14ac:dyDescent="0.3">
      <c r="A205" s="831" t="s">
        <v>584</v>
      </c>
      <c r="B205" s="832" t="s">
        <v>3355</v>
      </c>
      <c r="C205" s="832" t="s">
        <v>3079</v>
      </c>
      <c r="D205" s="832" t="s">
        <v>3362</v>
      </c>
      <c r="E205" s="832" t="s">
        <v>3363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1230</v>
      </c>
      <c r="P205" s="837"/>
      <c r="Q205" s="850">
        <v>1230</v>
      </c>
    </row>
    <row r="206" spans="1:17" ht="14.4" customHeight="1" x14ac:dyDescent="0.3">
      <c r="A206" s="831" t="s">
        <v>584</v>
      </c>
      <c r="B206" s="832" t="s">
        <v>3355</v>
      </c>
      <c r="C206" s="832" t="s">
        <v>3079</v>
      </c>
      <c r="D206" s="832" t="s">
        <v>3364</v>
      </c>
      <c r="E206" s="832" t="s">
        <v>3365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1374</v>
      </c>
      <c r="P206" s="837"/>
      <c r="Q206" s="850">
        <v>1374</v>
      </c>
    </row>
    <row r="207" spans="1:17" ht="14.4" customHeight="1" x14ac:dyDescent="0.3">
      <c r="A207" s="831" t="s">
        <v>584</v>
      </c>
      <c r="B207" s="832" t="s">
        <v>3355</v>
      </c>
      <c r="C207" s="832" t="s">
        <v>3079</v>
      </c>
      <c r="D207" s="832" t="s">
        <v>3366</v>
      </c>
      <c r="E207" s="832" t="s">
        <v>3367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290</v>
      </c>
      <c r="P207" s="837"/>
      <c r="Q207" s="850">
        <v>290</v>
      </c>
    </row>
    <row r="208" spans="1:17" ht="14.4" customHeight="1" x14ac:dyDescent="0.3">
      <c r="A208" s="831" t="s">
        <v>584</v>
      </c>
      <c r="B208" s="832" t="s">
        <v>3032</v>
      </c>
      <c r="C208" s="832" t="s">
        <v>3033</v>
      </c>
      <c r="D208" s="832" t="s">
        <v>3048</v>
      </c>
      <c r="E208" s="832" t="s">
        <v>3049</v>
      </c>
      <c r="F208" s="849"/>
      <c r="G208" s="849"/>
      <c r="H208" s="849"/>
      <c r="I208" s="849"/>
      <c r="J208" s="849">
        <v>0.1</v>
      </c>
      <c r="K208" s="849">
        <v>67.05</v>
      </c>
      <c r="L208" s="849">
        <v>1</v>
      </c>
      <c r="M208" s="849">
        <v>670.49999999999989</v>
      </c>
      <c r="N208" s="849"/>
      <c r="O208" s="849"/>
      <c r="P208" s="837"/>
      <c r="Q208" s="850"/>
    </row>
    <row r="209" spans="1:17" ht="14.4" customHeight="1" x14ac:dyDescent="0.3">
      <c r="A209" s="831" t="s">
        <v>584</v>
      </c>
      <c r="B209" s="832" t="s">
        <v>3032</v>
      </c>
      <c r="C209" s="832" t="s">
        <v>3033</v>
      </c>
      <c r="D209" s="832" t="s">
        <v>3050</v>
      </c>
      <c r="E209" s="832" t="s">
        <v>3051</v>
      </c>
      <c r="F209" s="849"/>
      <c r="G209" s="849"/>
      <c r="H209" s="849"/>
      <c r="I209" s="849"/>
      <c r="J209" s="849">
        <v>0</v>
      </c>
      <c r="K209" s="849">
        <v>0</v>
      </c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584</v>
      </c>
      <c r="B210" s="832" t="s">
        <v>3032</v>
      </c>
      <c r="C210" s="832" t="s">
        <v>3033</v>
      </c>
      <c r="D210" s="832" t="s">
        <v>3068</v>
      </c>
      <c r="E210" s="832" t="s">
        <v>3049</v>
      </c>
      <c r="F210" s="849"/>
      <c r="G210" s="849"/>
      <c r="H210" s="849"/>
      <c r="I210" s="849"/>
      <c r="J210" s="849"/>
      <c r="K210" s="849"/>
      <c r="L210" s="849"/>
      <c r="M210" s="849"/>
      <c r="N210" s="849">
        <v>0.1</v>
      </c>
      <c r="O210" s="849">
        <v>14.37</v>
      </c>
      <c r="P210" s="837"/>
      <c r="Q210" s="850">
        <v>143.69999999999999</v>
      </c>
    </row>
    <row r="211" spans="1:17" ht="14.4" customHeight="1" x14ac:dyDescent="0.3">
      <c r="A211" s="831" t="s">
        <v>584</v>
      </c>
      <c r="B211" s="832" t="s">
        <v>3032</v>
      </c>
      <c r="C211" s="832" t="s">
        <v>3079</v>
      </c>
      <c r="D211" s="832" t="s">
        <v>3082</v>
      </c>
      <c r="E211" s="832" t="s">
        <v>3083</v>
      </c>
      <c r="F211" s="849"/>
      <c r="G211" s="849"/>
      <c r="H211" s="849"/>
      <c r="I211" s="849"/>
      <c r="J211" s="849">
        <v>1</v>
      </c>
      <c r="K211" s="849">
        <v>300</v>
      </c>
      <c r="L211" s="849">
        <v>1</v>
      </c>
      <c r="M211" s="849">
        <v>300</v>
      </c>
      <c r="N211" s="849">
        <v>1</v>
      </c>
      <c r="O211" s="849">
        <v>302</v>
      </c>
      <c r="P211" s="837">
        <v>1.0066666666666666</v>
      </c>
      <c r="Q211" s="850">
        <v>302</v>
      </c>
    </row>
    <row r="212" spans="1:17" ht="14.4" customHeight="1" x14ac:dyDescent="0.3">
      <c r="A212" s="831" t="s">
        <v>584</v>
      </c>
      <c r="B212" s="832" t="s">
        <v>3032</v>
      </c>
      <c r="C212" s="832" t="s">
        <v>3079</v>
      </c>
      <c r="D212" s="832" t="s">
        <v>3090</v>
      </c>
      <c r="E212" s="832" t="s">
        <v>3091</v>
      </c>
      <c r="F212" s="849">
        <v>260</v>
      </c>
      <c r="G212" s="849">
        <v>9620</v>
      </c>
      <c r="H212" s="849">
        <v>2</v>
      </c>
      <c r="I212" s="849">
        <v>37</v>
      </c>
      <c r="J212" s="849">
        <v>130</v>
      </c>
      <c r="K212" s="849">
        <v>4810</v>
      </c>
      <c r="L212" s="849">
        <v>1</v>
      </c>
      <c r="M212" s="849">
        <v>37</v>
      </c>
      <c r="N212" s="849">
        <v>115</v>
      </c>
      <c r="O212" s="849">
        <v>4370</v>
      </c>
      <c r="P212" s="837">
        <v>0.90852390852390852</v>
      </c>
      <c r="Q212" s="850">
        <v>38</v>
      </c>
    </row>
    <row r="213" spans="1:17" ht="14.4" customHeight="1" x14ac:dyDescent="0.3">
      <c r="A213" s="831" t="s">
        <v>584</v>
      </c>
      <c r="B213" s="832" t="s">
        <v>3032</v>
      </c>
      <c r="C213" s="832" t="s">
        <v>3079</v>
      </c>
      <c r="D213" s="832" t="s">
        <v>3092</v>
      </c>
      <c r="E213" s="832" t="s">
        <v>3093</v>
      </c>
      <c r="F213" s="849">
        <v>1</v>
      </c>
      <c r="G213" s="849">
        <v>5</v>
      </c>
      <c r="H213" s="849"/>
      <c r="I213" s="849">
        <v>5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584</v>
      </c>
      <c r="B214" s="832" t="s">
        <v>3032</v>
      </c>
      <c r="C214" s="832" t="s">
        <v>3079</v>
      </c>
      <c r="D214" s="832" t="s">
        <v>3101</v>
      </c>
      <c r="E214" s="832" t="s">
        <v>3102</v>
      </c>
      <c r="F214" s="849">
        <v>1</v>
      </c>
      <c r="G214" s="849">
        <v>373</v>
      </c>
      <c r="H214" s="849"/>
      <c r="I214" s="849">
        <v>373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584</v>
      </c>
      <c r="B215" s="832" t="s">
        <v>3032</v>
      </c>
      <c r="C215" s="832" t="s">
        <v>3079</v>
      </c>
      <c r="D215" s="832" t="s">
        <v>3103</v>
      </c>
      <c r="E215" s="832" t="s">
        <v>3104</v>
      </c>
      <c r="F215" s="849">
        <v>19</v>
      </c>
      <c r="G215" s="849">
        <v>4769</v>
      </c>
      <c r="H215" s="849">
        <v>1.1827876984126984</v>
      </c>
      <c r="I215" s="849">
        <v>251</v>
      </c>
      <c r="J215" s="849">
        <v>16</v>
      </c>
      <c r="K215" s="849">
        <v>4032</v>
      </c>
      <c r="L215" s="849">
        <v>1</v>
      </c>
      <c r="M215" s="849">
        <v>252</v>
      </c>
      <c r="N215" s="849">
        <v>17</v>
      </c>
      <c r="O215" s="849">
        <v>4318</v>
      </c>
      <c r="P215" s="837">
        <v>1.0709325396825398</v>
      </c>
      <c r="Q215" s="850">
        <v>254</v>
      </c>
    </row>
    <row r="216" spans="1:17" ht="14.4" customHeight="1" x14ac:dyDescent="0.3">
      <c r="A216" s="831" t="s">
        <v>584</v>
      </c>
      <c r="B216" s="832" t="s">
        <v>3032</v>
      </c>
      <c r="C216" s="832" t="s">
        <v>3079</v>
      </c>
      <c r="D216" s="832" t="s">
        <v>3105</v>
      </c>
      <c r="E216" s="832" t="s">
        <v>3106</v>
      </c>
      <c r="F216" s="849">
        <v>6</v>
      </c>
      <c r="G216" s="849">
        <v>756</v>
      </c>
      <c r="H216" s="849">
        <v>1.984251968503937</v>
      </c>
      <c r="I216" s="849">
        <v>126</v>
      </c>
      <c r="J216" s="849">
        <v>3</v>
      </c>
      <c r="K216" s="849">
        <v>381</v>
      </c>
      <c r="L216" s="849">
        <v>1</v>
      </c>
      <c r="M216" s="849">
        <v>127</v>
      </c>
      <c r="N216" s="849">
        <v>2</v>
      </c>
      <c r="O216" s="849">
        <v>252</v>
      </c>
      <c r="P216" s="837">
        <v>0.66141732283464572</v>
      </c>
      <c r="Q216" s="850">
        <v>126</v>
      </c>
    </row>
    <row r="217" spans="1:17" ht="14.4" customHeight="1" x14ac:dyDescent="0.3">
      <c r="A217" s="831" t="s">
        <v>584</v>
      </c>
      <c r="B217" s="832" t="s">
        <v>3032</v>
      </c>
      <c r="C217" s="832" t="s">
        <v>3079</v>
      </c>
      <c r="D217" s="832" t="s">
        <v>3107</v>
      </c>
      <c r="E217" s="832" t="s">
        <v>3108</v>
      </c>
      <c r="F217" s="849">
        <v>2</v>
      </c>
      <c r="G217" s="849">
        <v>182</v>
      </c>
      <c r="H217" s="849">
        <v>1.9782608695652173</v>
      </c>
      <c r="I217" s="849">
        <v>91</v>
      </c>
      <c r="J217" s="849">
        <v>1</v>
      </c>
      <c r="K217" s="849">
        <v>92</v>
      </c>
      <c r="L217" s="849">
        <v>1</v>
      </c>
      <c r="M217" s="849">
        <v>92</v>
      </c>
      <c r="N217" s="849"/>
      <c r="O217" s="849"/>
      <c r="P217" s="837"/>
      <c r="Q217" s="850"/>
    </row>
    <row r="218" spans="1:17" ht="14.4" customHeight="1" x14ac:dyDescent="0.3">
      <c r="A218" s="831" t="s">
        <v>584</v>
      </c>
      <c r="B218" s="832" t="s">
        <v>3032</v>
      </c>
      <c r="C218" s="832" t="s">
        <v>3079</v>
      </c>
      <c r="D218" s="832" t="s">
        <v>3115</v>
      </c>
      <c r="E218" s="832" t="s">
        <v>3116</v>
      </c>
      <c r="F218" s="849">
        <v>10</v>
      </c>
      <c r="G218" s="849">
        <v>590</v>
      </c>
      <c r="H218" s="849">
        <v>1.6388888888888888</v>
      </c>
      <c r="I218" s="849">
        <v>59</v>
      </c>
      <c r="J218" s="849">
        <v>6</v>
      </c>
      <c r="K218" s="849">
        <v>360</v>
      </c>
      <c r="L218" s="849">
        <v>1</v>
      </c>
      <c r="M218" s="849">
        <v>60</v>
      </c>
      <c r="N218" s="849">
        <v>4</v>
      </c>
      <c r="O218" s="849">
        <v>240</v>
      </c>
      <c r="P218" s="837">
        <v>0.66666666666666663</v>
      </c>
      <c r="Q218" s="850">
        <v>60</v>
      </c>
    </row>
    <row r="219" spans="1:17" ht="14.4" customHeight="1" x14ac:dyDescent="0.3">
      <c r="A219" s="831" t="s">
        <v>584</v>
      </c>
      <c r="B219" s="832" t="s">
        <v>3032</v>
      </c>
      <c r="C219" s="832" t="s">
        <v>3079</v>
      </c>
      <c r="D219" s="832" t="s">
        <v>3123</v>
      </c>
      <c r="E219" s="832" t="s">
        <v>3124</v>
      </c>
      <c r="F219" s="849">
        <v>15</v>
      </c>
      <c r="G219" s="849">
        <v>5775</v>
      </c>
      <c r="H219" s="849">
        <v>1.4961139896373057</v>
      </c>
      <c r="I219" s="849">
        <v>385</v>
      </c>
      <c r="J219" s="849">
        <v>10</v>
      </c>
      <c r="K219" s="849">
        <v>3860</v>
      </c>
      <c r="L219" s="849">
        <v>1</v>
      </c>
      <c r="M219" s="849">
        <v>386</v>
      </c>
      <c r="N219" s="849">
        <v>15</v>
      </c>
      <c r="O219" s="849">
        <v>5805</v>
      </c>
      <c r="P219" s="837">
        <v>1.5038860103626943</v>
      </c>
      <c r="Q219" s="850">
        <v>387</v>
      </c>
    </row>
    <row r="220" spans="1:17" ht="14.4" customHeight="1" x14ac:dyDescent="0.3">
      <c r="A220" s="831" t="s">
        <v>584</v>
      </c>
      <c r="B220" s="832" t="s">
        <v>3032</v>
      </c>
      <c r="C220" s="832" t="s">
        <v>3079</v>
      </c>
      <c r="D220" s="832" t="s">
        <v>3125</v>
      </c>
      <c r="E220" s="832" t="s">
        <v>3126</v>
      </c>
      <c r="F220" s="849">
        <v>10</v>
      </c>
      <c r="G220" s="849">
        <v>3900</v>
      </c>
      <c r="H220" s="849">
        <v>1.6624040920716112</v>
      </c>
      <c r="I220" s="849">
        <v>390</v>
      </c>
      <c r="J220" s="849">
        <v>6</v>
      </c>
      <c r="K220" s="849">
        <v>2346</v>
      </c>
      <c r="L220" s="849">
        <v>1</v>
      </c>
      <c r="M220" s="849">
        <v>391</v>
      </c>
      <c r="N220" s="849">
        <v>15</v>
      </c>
      <c r="O220" s="849">
        <v>5880</v>
      </c>
      <c r="P220" s="837">
        <v>2.5063938618925832</v>
      </c>
      <c r="Q220" s="850">
        <v>392</v>
      </c>
    </row>
    <row r="221" spans="1:17" ht="14.4" customHeight="1" x14ac:dyDescent="0.3">
      <c r="A221" s="831" t="s">
        <v>584</v>
      </c>
      <c r="B221" s="832" t="s">
        <v>3032</v>
      </c>
      <c r="C221" s="832" t="s">
        <v>3079</v>
      </c>
      <c r="D221" s="832" t="s">
        <v>3131</v>
      </c>
      <c r="E221" s="832" t="s">
        <v>3132</v>
      </c>
      <c r="F221" s="849"/>
      <c r="G221" s="849"/>
      <c r="H221" s="849"/>
      <c r="I221" s="849"/>
      <c r="J221" s="849">
        <v>1</v>
      </c>
      <c r="K221" s="849">
        <v>154</v>
      </c>
      <c r="L221" s="849">
        <v>1</v>
      </c>
      <c r="M221" s="849">
        <v>154</v>
      </c>
      <c r="N221" s="849"/>
      <c r="O221" s="849"/>
      <c r="P221" s="837"/>
      <c r="Q221" s="850"/>
    </row>
    <row r="222" spans="1:17" ht="14.4" customHeight="1" x14ac:dyDescent="0.3">
      <c r="A222" s="831" t="s">
        <v>584</v>
      </c>
      <c r="B222" s="832" t="s">
        <v>3032</v>
      </c>
      <c r="C222" s="832" t="s">
        <v>3079</v>
      </c>
      <c r="D222" s="832" t="s">
        <v>3135</v>
      </c>
      <c r="E222" s="832" t="s">
        <v>3136</v>
      </c>
      <c r="F222" s="849"/>
      <c r="G222" s="849"/>
      <c r="H222" s="849"/>
      <c r="I222" s="849"/>
      <c r="J222" s="849">
        <v>1</v>
      </c>
      <c r="K222" s="849">
        <v>139</v>
      </c>
      <c r="L222" s="849">
        <v>1</v>
      </c>
      <c r="M222" s="849">
        <v>139</v>
      </c>
      <c r="N222" s="849">
        <v>2</v>
      </c>
      <c r="O222" s="849">
        <v>278</v>
      </c>
      <c r="P222" s="837">
        <v>2</v>
      </c>
      <c r="Q222" s="850">
        <v>139</v>
      </c>
    </row>
    <row r="223" spans="1:17" ht="14.4" customHeight="1" x14ac:dyDescent="0.3">
      <c r="A223" s="831" t="s">
        <v>584</v>
      </c>
      <c r="B223" s="832" t="s">
        <v>3032</v>
      </c>
      <c r="C223" s="832" t="s">
        <v>3079</v>
      </c>
      <c r="D223" s="832" t="s">
        <v>3149</v>
      </c>
      <c r="E223" s="832" t="s">
        <v>3150</v>
      </c>
      <c r="F223" s="849">
        <v>1</v>
      </c>
      <c r="G223" s="849">
        <v>306</v>
      </c>
      <c r="H223" s="849">
        <v>0.49837133550488599</v>
      </c>
      <c r="I223" s="849">
        <v>306</v>
      </c>
      <c r="J223" s="849">
        <v>2</v>
      </c>
      <c r="K223" s="849">
        <v>614</v>
      </c>
      <c r="L223" s="849">
        <v>1</v>
      </c>
      <c r="M223" s="849">
        <v>307</v>
      </c>
      <c r="N223" s="849"/>
      <c r="O223" s="849"/>
      <c r="P223" s="837"/>
      <c r="Q223" s="850"/>
    </row>
    <row r="224" spans="1:17" ht="14.4" customHeight="1" x14ac:dyDescent="0.3">
      <c r="A224" s="831" t="s">
        <v>584</v>
      </c>
      <c r="B224" s="832" t="s">
        <v>3032</v>
      </c>
      <c r="C224" s="832" t="s">
        <v>3079</v>
      </c>
      <c r="D224" s="832" t="s">
        <v>3169</v>
      </c>
      <c r="E224" s="832" t="s">
        <v>3170</v>
      </c>
      <c r="F224" s="849"/>
      <c r="G224" s="849"/>
      <c r="H224" s="849"/>
      <c r="I224" s="849"/>
      <c r="J224" s="849">
        <v>7</v>
      </c>
      <c r="K224" s="849">
        <v>233.32</v>
      </c>
      <c r="L224" s="849">
        <v>1</v>
      </c>
      <c r="M224" s="849">
        <v>33.331428571428567</v>
      </c>
      <c r="N224" s="849"/>
      <c r="O224" s="849"/>
      <c r="P224" s="837"/>
      <c r="Q224" s="850"/>
    </row>
    <row r="225" spans="1:17" ht="14.4" customHeight="1" x14ac:dyDescent="0.3">
      <c r="A225" s="831" t="s">
        <v>584</v>
      </c>
      <c r="B225" s="832" t="s">
        <v>3032</v>
      </c>
      <c r="C225" s="832" t="s">
        <v>3079</v>
      </c>
      <c r="D225" s="832" t="s">
        <v>3179</v>
      </c>
      <c r="E225" s="832" t="s">
        <v>3180</v>
      </c>
      <c r="F225" s="849"/>
      <c r="G225" s="849"/>
      <c r="H225" s="849"/>
      <c r="I225" s="849"/>
      <c r="J225" s="849">
        <v>1</v>
      </c>
      <c r="K225" s="849">
        <v>32</v>
      </c>
      <c r="L225" s="849">
        <v>1</v>
      </c>
      <c r="M225" s="849">
        <v>32</v>
      </c>
      <c r="N225" s="849"/>
      <c r="O225" s="849"/>
      <c r="P225" s="837"/>
      <c r="Q225" s="850"/>
    </row>
    <row r="226" spans="1:17" ht="14.4" customHeight="1" x14ac:dyDescent="0.3">
      <c r="A226" s="831" t="s">
        <v>584</v>
      </c>
      <c r="B226" s="832" t="s">
        <v>3032</v>
      </c>
      <c r="C226" s="832" t="s">
        <v>3079</v>
      </c>
      <c r="D226" s="832" t="s">
        <v>3181</v>
      </c>
      <c r="E226" s="832" t="s">
        <v>3182</v>
      </c>
      <c r="F226" s="849">
        <v>0</v>
      </c>
      <c r="G226" s="849">
        <v>0</v>
      </c>
      <c r="H226" s="849"/>
      <c r="I226" s="849"/>
      <c r="J226" s="849"/>
      <c r="K226" s="849"/>
      <c r="L226" s="849"/>
      <c r="M226" s="849"/>
      <c r="N226" s="849">
        <v>1</v>
      </c>
      <c r="O226" s="849">
        <v>0</v>
      </c>
      <c r="P226" s="837"/>
      <c r="Q226" s="850">
        <v>0</v>
      </c>
    </row>
    <row r="227" spans="1:17" ht="14.4" customHeight="1" x14ac:dyDescent="0.3">
      <c r="A227" s="831" t="s">
        <v>584</v>
      </c>
      <c r="B227" s="832" t="s">
        <v>3032</v>
      </c>
      <c r="C227" s="832" t="s">
        <v>3079</v>
      </c>
      <c r="D227" s="832" t="s">
        <v>3201</v>
      </c>
      <c r="E227" s="832" t="s">
        <v>3202</v>
      </c>
      <c r="F227" s="849">
        <v>50</v>
      </c>
      <c r="G227" s="849">
        <v>2800</v>
      </c>
      <c r="H227" s="849">
        <v>0.89314194577352468</v>
      </c>
      <c r="I227" s="849">
        <v>56</v>
      </c>
      <c r="J227" s="849">
        <v>55</v>
      </c>
      <c r="K227" s="849">
        <v>3135</v>
      </c>
      <c r="L227" s="849">
        <v>1</v>
      </c>
      <c r="M227" s="849">
        <v>57</v>
      </c>
      <c r="N227" s="849">
        <v>46</v>
      </c>
      <c r="O227" s="849">
        <v>2622</v>
      </c>
      <c r="P227" s="837">
        <v>0.83636363636363631</v>
      </c>
      <c r="Q227" s="850">
        <v>57</v>
      </c>
    </row>
    <row r="228" spans="1:17" ht="14.4" customHeight="1" x14ac:dyDescent="0.3">
      <c r="A228" s="831" t="s">
        <v>584</v>
      </c>
      <c r="B228" s="832" t="s">
        <v>3032</v>
      </c>
      <c r="C228" s="832" t="s">
        <v>3079</v>
      </c>
      <c r="D228" s="832" t="s">
        <v>3205</v>
      </c>
      <c r="E228" s="832" t="s">
        <v>3206</v>
      </c>
      <c r="F228" s="849">
        <v>2</v>
      </c>
      <c r="G228" s="849">
        <v>240</v>
      </c>
      <c r="H228" s="849">
        <v>1.9834710743801653</v>
      </c>
      <c r="I228" s="849">
        <v>120</v>
      </c>
      <c r="J228" s="849">
        <v>1</v>
      </c>
      <c r="K228" s="849">
        <v>121</v>
      </c>
      <c r="L228" s="849">
        <v>1</v>
      </c>
      <c r="M228" s="849">
        <v>121</v>
      </c>
      <c r="N228" s="849"/>
      <c r="O228" s="849"/>
      <c r="P228" s="837"/>
      <c r="Q228" s="850"/>
    </row>
    <row r="229" spans="1:17" ht="14.4" customHeight="1" x14ac:dyDescent="0.3">
      <c r="A229" s="831" t="s">
        <v>584</v>
      </c>
      <c r="B229" s="832" t="s">
        <v>3032</v>
      </c>
      <c r="C229" s="832" t="s">
        <v>3079</v>
      </c>
      <c r="D229" s="832" t="s">
        <v>3213</v>
      </c>
      <c r="E229" s="832" t="s">
        <v>3214</v>
      </c>
      <c r="F229" s="849">
        <v>2</v>
      </c>
      <c r="G229" s="849">
        <v>310</v>
      </c>
      <c r="H229" s="849">
        <v>0.99358974358974361</v>
      </c>
      <c r="I229" s="849">
        <v>155</v>
      </c>
      <c r="J229" s="849">
        <v>2</v>
      </c>
      <c r="K229" s="849">
        <v>312</v>
      </c>
      <c r="L229" s="849">
        <v>1</v>
      </c>
      <c r="M229" s="849">
        <v>156</v>
      </c>
      <c r="N229" s="849">
        <v>2</v>
      </c>
      <c r="O229" s="849">
        <v>310</v>
      </c>
      <c r="P229" s="837">
        <v>0.99358974358974361</v>
      </c>
      <c r="Q229" s="850">
        <v>155</v>
      </c>
    </row>
    <row r="230" spans="1:17" ht="14.4" customHeight="1" x14ac:dyDescent="0.3">
      <c r="A230" s="831" t="s">
        <v>584</v>
      </c>
      <c r="B230" s="832" t="s">
        <v>3032</v>
      </c>
      <c r="C230" s="832" t="s">
        <v>3079</v>
      </c>
      <c r="D230" s="832" t="s">
        <v>3215</v>
      </c>
      <c r="E230" s="832" t="s">
        <v>3216</v>
      </c>
      <c r="F230" s="849"/>
      <c r="G230" s="849"/>
      <c r="H230" s="849"/>
      <c r="I230" s="849"/>
      <c r="J230" s="849">
        <v>1</v>
      </c>
      <c r="K230" s="849">
        <v>144</v>
      </c>
      <c r="L230" s="849">
        <v>1</v>
      </c>
      <c r="M230" s="849">
        <v>144</v>
      </c>
      <c r="N230" s="849"/>
      <c r="O230" s="849"/>
      <c r="P230" s="837"/>
      <c r="Q230" s="850"/>
    </row>
    <row r="231" spans="1:17" ht="14.4" customHeight="1" x14ac:dyDescent="0.3">
      <c r="A231" s="831" t="s">
        <v>584</v>
      </c>
      <c r="B231" s="832" t="s">
        <v>3032</v>
      </c>
      <c r="C231" s="832" t="s">
        <v>3079</v>
      </c>
      <c r="D231" s="832" t="s">
        <v>3225</v>
      </c>
      <c r="E231" s="832" t="s">
        <v>3226</v>
      </c>
      <c r="F231" s="849">
        <v>1</v>
      </c>
      <c r="G231" s="849">
        <v>99</v>
      </c>
      <c r="H231" s="849"/>
      <c r="I231" s="849">
        <v>99</v>
      </c>
      <c r="J231" s="849">
        <v>0</v>
      </c>
      <c r="K231" s="849">
        <v>0</v>
      </c>
      <c r="L231" s="849"/>
      <c r="M231" s="849"/>
      <c r="N231" s="849">
        <v>1</v>
      </c>
      <c r="O231" s="849">
        <v>100</v>
      </c>
      <c r="P231" s="837"/>
      <c r="Q231" s="850">
        <v>100</v>
      </c>
    </row>
    <row r="232" spans="1:17" ht="14.4" customHeight="1" x14ac:dyDescent="0.3">
      <c r="A232" s="831" t="s">
        <v>584</v>
      </c>
      <c r="B232" s="832" t="s">
        <v>3032</v>
      </c>
      <c r="C232" s="832" t="s">
        <v>3079</v>
      </c>
      <c r="D232" s="832" t="s">
        <v>3227</v>
      </c>
      <c r="E232" s="832" t="s">
        <v>3228</v>
      </c>
      <c r="F232" s="849">
        <v>1</v>
      </c>
      <c r="G232" s="849">
        <v>395</v>
      </c>
      <c r="H232" s="849">
        <v>0.99747474747474751</v>
      </c>
      <c r="I232" s="849">
        <v>395</v>
      </c>
      <c r="J232" s="849">
        <v>1</v>
      </c>
      <c r="K232" s="849">
        <v>396</v>
      </c>
      <c r="L232" s="849">
        <v>1</v>
      </c>
      <c r="M232" s="849">
        <v>396</v>
      </c>
      <c r="N232" s="849">
        <v>3</v>
      </c>
      <c r="O232" s="849">
        <v>1191</v>
      </c>
      <c r="P232" s="837">
        <v>3.0075757575757578</v>
      </c>
      <c r="Q232" s="850">
        <v>397</v>
      </c>
    </row>
    <row r="233" spans="1:17" ht="14.4" customHeight="1" x14ac:dyDescent="0.3">
      <c r="A233" s="831" t="s">
        <v>584</v>
      </c>
      <c r="B233" s="832" t="s">
        <v>3032</v>
      </c>
      <c r="C233" s="832" t="s">
        <v>3079</v>
      </c>
      <c r="D233" s="832" t="s">
        <v>3237</v>
      </c>
      <c r="E233" s="832" t="s">
        <v>3238</v>
      </c>
      <c r="F233" s="849">
        <v>1</v>
      </c>
      <c r="G233" s="849">
        <v>140</v>
      </c>
      <c r="H233" s="849">
        <v>0.99290780141843971</v>
      </c>
      <c r="I233" s="849">
        <v>140</v>
      </c>
      <c r="J233" s="849">
        <v>1</v>
      </c>
      <c r="K233" s="849">
        <v>141</v>
      </c>
      <c r="L233" s="849">
        <v>1</v>
      </c>
      <c r="M233" s="849">
        <v>141</v>
      </c>
      <c r="N233" s="849"/>
      <c r="O233" s="849"/>
      <c r="P233" s="837"/>
      <c r="Q233" s="850"/>
    </row>
    <row r="234" spans="1:17" ht="14.4" customHeight="1" x14ac:dyDescent="0.3">
      <c r="A234" s="831" t="s">
        <v>584</v>
      </c>
      <c r="B234" s="832" t="s">
        <v>3032</v>
      </c>
      <c r="C234" s="832" t="s">
        <v>3079</v>
      </c>
      <c r="D234" s="832" t="s">
        <v>3249</v>
      </c>
      <c r="E234" s="832" t="s">
        <v>3250</v>
      </c>
      <c r="F234" s="849">
        <v>3</v>
      </c>
      <c r="G234" s="849">
        <v>1056</v>
      </c>
      <c r="H234" s="849"/>
      <c r="I234" s="849">
        <v>352</v>
      </c>
      <c r="J234" s="849"/>
      <c r="K234" s="849"/>
      <c r="L234" s="849"/>
      <c r="M234" s="849"/>
      <c r="N234" s="849">
        <v>1</v>
      </c>
      <c r="O234" s="849">
        <v>355</v>
      </c>
      <c r="P234" s="837"/>
      <c r="Q234" s="850">
        <v>355</v>
      </c>
    </row>
    <row r="235" spans="1:17" ht="14.4" customHeight="1" x14ac:dyDescent="0.3">
      <c r="A235" s="831" t="s">
        <v>584</v>
      </c>
      <c r="B235" s="832" t="s">
        <v>3032</v>
      </c>
      <c r="C235" s="832" t="s">
        <v>3079</v>
      </c>
      <c r="D235" s="832" t="s">
        <v>3253</v>
      </c>
      <c r="E235" s="832" t="s">
        <v>3254</v>
      </c>
      <c r="F235" s="849"/>
      <c r="G235" s="849"/>
      <c r="H235" s="849"/>
      <c r="I235" s="849"/>
      <c r="J235" s="849"/>
      <c r="K235" s="849"/>
      <c r="L235" s="849"/>
      <c r="M235" s="849"/>
      <c r="N235" s="849">
        <v>2</v>
      </c>
      <c r="O235" s="849">
        <v>1242</v>
      </c>
      <c r="P235" s="837"/>
      <c r="Q235" s="850">
        <v>621</v>
      </c>
    </row>
    <row r="236" spans="1:17" ht="14.4" customHeight="1" x14ac:dyDescent="0.3">
      <c r="A236" s="831" t="s">
        <v>584</v>
      </c>
      <c r="B236" s="832" t="s">
        <v>3032</v>
      </c>
      <c r="C236" s="832" t="s">
        <v>3079</v>
      </c>
      <c r="D236" s="832" t="s">
        <v>3255</v>
      </c>
      <c r="E236" s="832" t="s">
        <v>3256</v>
      </c>
      <c r="F236" s="849"/>
      <c r="G236" s="849"/>
      <c r="H236" s="849"/>
      <c r="I236" s="849"/>
      <c r="J236" s="849"/>
      <c r="K236" s="849"/>
      <c r="L236" s="849"/>
      <c r="M236" s="849"/>
      <c r="N236" s="849">
        <v>2</v>
      </c>
      <c r="O236" s="849">
        <v>964</v>
      </c>
      <c r="P236" s="837"/>
      <c r="Q236" s="850">
        <v>482</v>
      </c>
    </row>
    <row r="237" spans="1:17" ht="14.4" customHeight="1" x14ac:dyDescent="0.3">
      <c r="A237" s="831" t="s">
        <v>584</v>
      </c>
      <c r="B237" s="832" t="s">
        <v>3032</v>
      </c>
      <c r="C237" s="832" t="s">
        <v>3079</v>
      </c>
      <c r="D237" s="832" t="s">
        <v>3257</v>
      </c>
      <c r="E237" s="832" t="s">
        <v>3258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1887</v>
      </c>
      <c r="P237" s="837"/>
      <c r="Q237" s="850">
        <v>1887</v>
      </c>
    </row>
    <row r="238" spans="1:17" ht="14.4" customHeight="1" x14ac:dyDescent="0.3">
      <c r="A238" s="831" t="s">
        <v>584</v>
      </c>
      <c r="B238" s="832" t="s">
        <v>3032</v>
      </c>
      <c r="C238" s="832" t="s">
        <v>3079</v>
      </c>
      <c r="D238" s="832" t="s">
        <v>3259</v>
      </c>
      <c r="E238" s="832" t="s">
        <v>3260</v>
      </c>
      <c r="F238" s="849"/>
      <c r="G238" s="849"/>
      <c r="H238" s="849"/>
      <c r="I238" s="849"/>
      <c r="J238" s="849"/>
      <c r="K238" s="849"/>
      <c r="L238" s="849"/>
      <c r="M238" s="849"/>
      <c r="N238" s="849">
        <v>6</v>
      </c>
      <c r="O238" s="849">
        <v>3528</v>
      </c>
      <c r="P238" s="837"/>
      <c r="Q238" s="850">
        <v>588</v>
      </c>
    </row>
    <row r="239" spans="1:17" ht="14.4" customHeight="1" x14ac:dyDescent="0.3">
      <c r="A239" s="831" t="s">
        <v>584</v>
      </c>
      <c r="B239" s="832" t="s">
        <v>3368</v>
      </c>
      <c r="C239" s="832" t="s">
        <v>3033</v>
      </c>
      <c r="D239" s="832" t="s">
        <v>3369</v>
      </c>
      <c r="E239" s="832" t="s">
        <v>1842</v>
      </c>
      <c r="F239" s="849">
        <v>107</v>
      </c>
      <c r="G239" s="849">
        <v>8568.56</v>
      </c>
      <c r="H239" s="849">
        <v>4.8636363636363633</v>
      </c>
      <c r="I239" s="849">
        <v>80.08</v>
      </c>
      <c r="J239" s="849">
        <v>22</v>
      </c>
      <c r="K239" s="849">
        <v>1761.76</v>
      </c>
      <c r="L239" s="849">
        <v>1</v>
      </c>
      <c r="M239" s="849">
        <v>80.08</v>
      </c>
      <c r="N239" s="849">
        <v>70</v>
      </c>
      <c r="O239" s="849">
        <v>5951.2000000000007</v>
      </c>
      <c r="P239" s="837">
        <v>3.3779856507129238</v>
      </c>
      <c r="Q239" s="850">
        <v>85.017142857142872</v>
      </c>
    </row>
    <row r="240" spans="1:17" ht="14.4" customHeight="1" x14ac:dyDescent="0.3">
      <c r="A240" s="831" t="s">
        <v>584</v>
      </c>
      <c r="B240" s="832" t="s">
        <v>3368</v>
      </c>
      <c r="C240" s="832" t="s">
        <v>3033</v>
      </c>
      <c r="D240" s="832" t="s">
        <v>3370</v>
      </c>
      <c r="E240" s="832" t="s">
        <v>1162</v>
      </c>
      <c r="F240" s="849">
        <v>1.4</v>
      </c>
      <c r="G240" s="849">
        <v>617.75</v>
      </c>
      <c r="H240" s="849">
        <v>0.33334592430308979</v>
      </c>
      <c r="I240" s="849">
        <v>441.25</v>
      </c>
      <c r="J240" s="849">
        <v>4.2</v>
      </c>
      <c r="K240" s="849">
        <v>1853.18</v>
      </c>
      <c r="L240" s="849">
        <v>1</v>
      </c>
      <c r="M240" s="849">
        <v>441.23333333333335</v>
      </c>
      <c r="N240" s="849"/>
      <c r="O240" s="849"/>
      <c r="P240" s="837"/>
      <c r="Q240" s="850"/>
    </row>
    <row r="241" spans="1:17" ht="14.4" customHeight="1" x14ac:dyDescent="0.3">
      <c r="A241" s="831" t="s">
        <v>584</v>
      </c>
      <c r="B241" s="832" t="s">
        <v>3368</v>
      </c>
      <c r="C241" s="832" t="s">
        <v>3033</v>
      </c>
      <c r="D241" s="832" t="s">
        <v>3371</v>
      </c>
      <c r="E241" s="832" t="s">
        <v>962</v>
      </c>
      <c r="F241" s="849">
        <v>2.1</v>
      </c>
      <c r="G241" s="849">
        <v>653.73</v>
      </c>
      <c r="H241" s="849"/>
      <c r="I241" s="849">
        <v>311.3</v>
      </c>
      <c r="J241" s="849"/>
      <c r="K241" s="849"/>
      <c r="L241" s="849"/>
      <c r="M241" s="849"/>
      <c r="N241" s="849">
        <v>16.5</v>
      </c>
      <c r="O241" s="849">
        <v>5136.8500000000004</v>
      </c>
      <c r="P241" s="837"/>
      <c r="Q241" s="850">
        <v>311.32424242424247</v>
      </c>
    </row>
    <row r="242" spans="1:17" ht="14.4" customHeight="1" x14ac:dyDescent="0.3">
      <c r="A242" s="831" t="s">
        <v>584</v>
      </c>
      <c r="B242" s="832" t="s">
        <v>3368</v>
      </c>
      <c r="C242" s="832" t="s">
        <v>3033</v>
      </c>
      <c r="D242" s="832" t="s">
        <v>3372</v>
      </c>
      <c r="E242" s="832" t="s">
        <v>3373</v>
      </c>
      <c r="F242" s="849">
        <v>11</v>
      </c>
      <c r="G242" s="849">
        <v>642.4</v>
      </c>
      <c r="H242" s="849"/>
      <c r="I242" s="849">
        <v>58.4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584</v>
      </c>
      <c r="B243" s="832" t="s">
        <v>3368</v>
      </c>
      <c r="C243" s="832" t="s">
        <v>3033</v>
      </c>
      <c r="D243" s="832" t="s">
        <v>3046</v>
      </c>
      <c r="E243" s="832" t="s">
        <v>686</v>
      </c>
      <c r="F243" s="849"/>
      <c r="G243" s="849"/>
      <c r="H243" s="849"/>
      <c r="I243" s="849"/>
      <c r="J243" s="849">
        <v>0.5</v>
      </c>
      <c r="K243" s="849">
        <v>68.08</v>
      </c>
      <c r="L243" s="849">
        <v>1</v>
      </c>
      <c r="M243" s="849">
        <v>136.16</v>
      </c>
      <c r="N243" s="849"/>
      <c r="O243" s="849"/>
      <c r="P243" s="837"/>
      <c r="Q243" s="850"/>
    </row>
    <row r="244" spans="1:17" ht="14.4" customHeight="1" x14ac:dyDescent="0.3">
      <c r="A244" s="831" t="s">
        <v>584</v>
      </c>
      <c r="B244" s="832" t="s">
        <v>3368</v>
      </c>
      <c r="C244" s="832" t="s">
        <v>3033</v>
      </c>
      <c r="D244" s="832" t="s">
        <v>3048</v>
      </c>
      <c r="E244" s="832" t="s">
        <v>3049</v>
      </c>
      <c r="F244" s="849"/>
      <c r="G244" s="849"/>
      <c r="H244" s="849"/>
      <c r="I244" s="849"/>
      <c r="J244" s="849">
        <v>1.9</v>
      </c>
      <c r="K244" s="849">
        <v>1274.01</v>
      </c>
      <c r="L244" s="849">
        <v>1</v>
      </c>
      <c r="M244" s="849">
        <v>670.53157894736842</v>
      </c>
      <c r="N244" s="849">
        <v>4</v>
      </c>
      <c r="O244" s="849">
        <v>795.5</v>
      </c>
      <c r="P244" s="837">
        <v>0.62440640183358054</v>
      </c>
      <c r="Q244" s="850">
        <v>198.875</v>
      </c>
    </row>
    <row r="245" spans="1:17" ht="14.4" customHeight="1" x14ac:dyDescent="0.3">
      <c r="A245" s="831" t="s">
        <v>584</v>
      </c>
      <c r="B245" s="832" t="s">
        <v>3368</v>
      </c>
      <c r="C245" s="832" t="s">
        <v>3033</v>
      </c>
      <c r="D245" s="832" t="s">
        <v>3050</v>
      </c>
      <c r="E245" s="832" t="s">
        <v>3051</v>
      </c>
      <c r="F245" s="849">
        <v>51.099999999999994</v>
      </c>
      <c r="G245" s="849">
        <v>13883.87</v>
      </c>
      <c r="H245" s="849">
        <v>0.71368715083798895</v>
      </c>
      <c r="I245" s="849">
        <v>271.70000000000005</v>
      </c>
      <c r="J245" s="849">
        <v>71.600000000000009</v>
      </c>
      <c r="K245" s="849">
        <v>19453.719999999998</v>
      </c>
      <c r="L245" s="849">
        <v>1</v>
      </c>
      <c r="M245" s="849">
        <v>271.69999999999993</v>
      </c>
      <c r="N245" s="849">
        <v>75</v>
      </c>
      <c r="O245" s="849">
        <v>13620.880000000001</v>
      </c>
      <c r="P245" s="837">
        <v>0.70016839966854683</v>
      </c>
      <c r="Q245" s="850">
        <v>181.61173333333335</v>
      </c>
    </row>
    <row r="246" spans="1:17" ht="14.4" customHeight="1" x14ac:dyDescent="0.3">
      <c r="A246" s="831" t="s">
        <v>584</v>
      </c>
      <c r="B246" s="832" t="s">
        <v>3368</v>
      </c>
      <c r="C246" s="832" t="s">
        <v>3033</v>
      </c>
      <c r="D246" s="832" t="s">
        <v>3054</v>
      </c>
      <c r="E246" s="832" t="s">
        <v>3053</v>
      </c>
      <c r="F246" s="849">
        <v>229</v>
      </c>
      <c r="G246" s="849">
        <v>6117.09</v>
      </c>
      <c r="H246" s="849">
        <v>20.27070285316632</v>
      </c>
      <c r="I246" s="849">
        <v>26.712183406113539</v>
      </c>
      <c r="J246" s="849">
        <v>9</v>
      </c>
      <c r="K246" s="849">
        <v>301.77</v>
      </c>
      <c r="L246" s="849">
        <v>1</v>
      </c>
      <c r="M246" s="849">
        <v>33.53</v>
      </c>
      <c r="N246" s="849">
        <v>32</v>
      </c>
      <c r="O246" s="849">
        <v>794.16000000000008</v>
      </c>
      <c r="P246" s="837">
        <v>2.6316731285416051</v>
      </c>
      <c r="Q246" s="850">
        <v>24.817500000000003</v>
      </c>
    </row>
    <row r="247" spans="1:17" ht="14.4" customHeight="1" x14ac:dyDescent="0.3">
      <c r="A247" s="831" t="s">
        <v>584</v>
      </c>
      <c r="B247" s="832" t="s">
        <v>3368</v>
      </c>
      <c r="C247" s="832" t="s">
        <v>3033</v>
      </c>
      <c r="D247" s="832" t="s">
        <v>3055</v>
      </c>
      <c r="E247" s="832" t="s">
        <v>679</v>
      </c>
      <c r="F247" s="849"/>
      <c r="G247" s="849"/>
      <c r="H247" s="849"/>
      <c r="I247" s="849"/>
      <c r="J247" s="849">
        <v>2.0999999999999996</v>
      </c>
      <c r="K247" s="849">
        <v>178.77</v>
      </c>
      <c r="L247" s="849">
        <v>1</v>
      </c>
      <c r="M247" s="849">
        <v>85.128571428571448</v>
      </c>
      <c r="N247" s="849"/>
      <c r="O247" s="849"/>
      <c r="P247" s="837"/>
      <c r="Q247" s="850"/>
    </row>
    <row r="248" spans="1:17" ht="14.4" customHeight="1" x14ac:dyDescent="0.3">
      <c r="A248" s="831" t="s">
        <v>584</v>
      </c>
      <c r="B248" s="832" t="s">
        <v>3368</v>
      </c>
      <c r="C248" s="832" t="s">
        <v>3033</v>
      </c>
      <c r="D248" s="832" t="s">
        <v>3374</v>
      </c>
      <c r="E248" s="832" t="s">
        <v>3375</v>
      </c>
      <c r="F248" s="849">
        <v>4</v>
      </c>
      <c r="G248" s="849">
        <v>236.68</v>
      </c>
      <c r="H248" s="849"/>
      <c r="I248" s="849">
        <v>59.17</v>
      </c>
      <c r="J248" s="849"/>
      <c r="K248" s="849"/>
      <c r="L248" s="849"/>
      <c r="M248" s="849"/>
      <c r="N248" s="849">
        <v>19</v>
      </c>
      <c r="O248" s="849">
        <v>1249.25</v>
      </c>
      <c r="P248" s="837"/>
      <c r="Q248" s="850">
        <v>65.75</v>
      </c>
    </row>
    <row r="249" spans="1:17" ht="14.4" customHeight="1" x14ac:dyDescent="0.3">
      <c r="A249" s="831" t="s">
        <v>584</v>
      </c>
      <c r="B249" s="832" t="s">
        <v>3368</v>
      </c>
      <c r="C249" s="832" t="s">
        <v>3033</v>
      </c>
      <c r="D249" s="832" t="s">
        <v>3376</v>
      </c>
      <c r="E249" s="832" t="s">
        <v>3377</v>
      </c>
      <c r="F249" s="849">
        <v>2.9000000000000004</v>
      </c>
      <c r="G249" s="849">
        <v>228.51999999999998</v>
      </c>
      <c r="H249" s="849">
        <v>1.3181818181818179</v>
      </c>
      <c r="I249" s="849">
        <v>78.799999999999983</v>
      </c>
      <c r="J249" s="849">
        <v>2.2000000000000002</v>
      </c>
      <c r="K249" s="849">
        <v>173.36</v>
      </c>
      <c r="L249" s="849">
        <v>1</v>
      </c>
      <c r="M249" s="849">
        <v>78.8</v>
      </c>
      <c r="N249" s="849"/>
      <c r="O249" s="849"/>
      <c r="P249" s="837"/>
      <c r="Q249" s="850"/>
    </row>
    <row r="250" spans="1:17" ht="14.4" customHeight="1" x14ac:dyDescent="0.3">
      <c r="A250" s="831" t="s">
        <v>584</v>
      </c>
      <c r="B250" s="832" t="s">
        <v>3368</v>
      </c>
      <c r="C250" s="832" t="s">
        <v>3033</v>
      </c>
      <c r="D250" s="832" t="s">
        <v>3378</v>
      </c>
      <c r="E250" s="832" t="s">
        <v>3379</v>
      </c>
      <c r="F250" s="849"/>
      <c r="G250" s="849"/>
      <c r="H250" s="849"/>
      <c r="I250" s="849"/>
      <c r="J250" s="849"/>
      <c r="K250" s="849"/>
      <c r="L250" s="849"/>
      <c r="M250" s="849"/>
      <c r="N250" s="849">
        <v>16</v>
      </c>
      <c r="O250" s="849">
        <v>706.08</v>
      </c>
      <c r="P250" s="837"/>
      <c r="Q250" s="850">
        <v>44.13</v>
      </c>
    </row>
    <row r="251" spans="1:17" ht="14.4" customHeight="1" x14ac:dyDescent="0.3">
      <c r="A251" s="831" t="s">
        <v>584</v>
      </c>
      <c r="B251" s="832" t="s">
        <v>3368</v>
      </c>
      <c r="C251" s="832" t="s">
        <v>3033</v>
      </c>
      <c r="D251" s="832" t="s">
        <v>3380</v>
      </c>
      <c r="E251" s="832" t="s">
        <v>3381</v>
      </c>
      <c r="F251" s="849"/>
      <c r="G251" s="849"/>
      <c r="H251" s="849"/>
      <c r="I251" s="849"/>
      <c r="J251" s="849">
        <v>1.7999999999999998</v>
      </c>
      <c r="K251" s="849">
        <v>1377.3600000000001</v>
      </c>
      <c r="L251" s="849">
        <v>1</v>
      </c>
      <c r="M251" s="849">
        <v>765.20000000000016</v>
      </c>
      <c r="N251" s="849">
        <v>6</v>
      </c>
      <c r="O251" s="849">
        <v>4056.66</v>
      </c>
      <c r="P251" s="837">
        <v>2.9452430737062203</v>
      </c>
      <c r="Q251" s="850">
        <v>676.11</v>
      </c>
    </row>
    <row r="252" spans="1:17" ht="14.4" customHeight="1" x14ac:dyDescent="0.3">
      <c r="A252" s="831" t="s">
        <v>584</v>
      </c>
      <c r="B252" s="832" t="s">
        <v>3368</v>
      </c>
      <c r="C252" s="832" t="s">
        <v>3033</v>
      </c>
      <c r="D252" s="832" t="s">
        <v>3382</v>
      </c>
      <c r="E252" s="832" t="s">
        <v>3383</v>
      </c>
      <c r="F252" s="849">
        <v>0.5</v>
      </c>
      <c r="G252" s="849">
        <v>299.89999999999998</v>
      </c>
      <c r="H252" s="849">
        <v>1.6666666666666665</v>
      </c>
      <c r="I252" s="849">
        <v>599.79999999999995</v>
      </c>
      <c r="J252" s="849">
        <v>0.3</v>
      </c>
      <c r="K252" s="849">
        <v>179.94</v>
      </c>
      <c r="L252" s="849">
        <v>1</v>
      </c>
      <c r="M252" s="849">
        <v>599.80000000000007</v>
      </c>
      <c r="N252" s="849"/>
      <c r="O252" s="849"/>
      <c r="P252" s="837"/>
      <c r="Q252" s="850"/>
    </row>
    <row r="253" spans="1:17" ht="14.4" customHeight="1" x14ac:dyDescent="0.3">
      <c r="A253" s="831" t="s">
        <v>584</v>
      </c>
      <c r="B253" s="832" t="s">
        <v>3368</v>
      </c>
      <c r="C253" s="832" t="s">
        <v>3033</v>
      </c>
      <c r="D253" s="832" t="s">
        <v>3384</v>
      </c>
      <c r="E253" s="832" t="s">
        <v>3383</v>
      </c>
      <c r="F253" s="849"/>
      <c r="G253" s="849"/>
      <c r="H253" s="849"/>
      <c r="I253" s="849"/>
      <c r="J253" s="849">
        <v>3.7</v>
      </c>
      <c r="K253" s="849">
        <v>2959.1099999999997</v>
      </c>
      <c r="L253" s="849">
        <v>1</v>
      </c>
      <c r="M253" s="849">
        <v>799.75945945945932</v>
      </c>
      <c r="N253" s="849"/>
      <c r="O253" s="849"/>
      <c r="P253" s="837"/>
      <c r="Q253" s="850"/>
    </row>
    <row r="254" spans="1:17" ht="14.4" customHeight="1" x14ac:dyDescent="0.3">
      <c r="A254" s="831" t="s">
        <v>584</v>
      </c>
      <c r="B254" s="832" t="s">
        <v>3368</v>
      </c>
      <c r="C254" s="832" t="s">
        <v>3033</v>
      </c>
      <c r="D254" s="832" t="s">
        <v>3385</v>
      </c>
      <c r="E254" s="832" t="s">
        <v>3386</v>
      </c>
      <c r="F254" s="849">
        <v>7</v>
      </c>
      <c r="G254" s="849">
        <v>647.43000000000006</v>
      </c>
      <c r="H254" s="849">
        <v>0.26923076923076927</v>
      </c>
      <c r="I254" s="849">
        <v>92.490000000000009</v>
      </c>
      <c r="J254" s="849">
        <v>26</v>
      </c>
      <c r="K254" s="849">
        <v>2404.7399999999998</v>
      </c>
      <c r="L254" s="849">
        <v>1</v>
      </c>
      <c r="M254" s="849">
        <v>92.49</v>
      </c>
      <c r="N254" s="849"/>
      <c r="O254" s="849"/>
      <c r="P254" s="837"/>
      <c r="Q254" s="850"/>
    </row>
    <row r="255" spans="1:17" ht="14.4" customHeight="1" x14ac:dyDescent="0.3">
      <c r="A255" s="831" t="s">
        <v>584</v>
      </c>
      <c r="B255" s="832" t="s">
        <v>3368</v>
      </c>
      <c r="C255" s="832" t="s">
        <v>3033</v>
      </c>
      <c r="D255" s="832" t="s">
        <v>3387</v>
      </c>
      <c r="E255" s="832" t="s">
        <v>3388</v>
      </c>
      <c r="F255" s="849">
        <v>1.2</v>
      </c>
      <c r="G255" s="849">
        <v>470.16</v>
      </c>
      <c r="H255" s="849"/>
      <c r="I255" s="849">
        <v>391.8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584</v>
      </c>
      <c r="B256" s="832" t="s">
        <v>3368</v>
      </c>
      <c r="C256" s="832" t="s">
        <v>3033</v>
      </c>
      <c r="D256" s="832" t="s">
        <v>3389</v>
      </c>
      <c r="E256" s="832" t="s">
        <v>3390</v>
      </c>
      <c r="F256" s="849">
        <v>1.9</v>
      </c>
      <c r="G256" s="849">
        <v>733.49</v>
      </c>
      <c r="H256" s="849">
        <v>0.94995661352362948</v>
      </c>
      <c r="I256" s="849">
        <v>386.04736842105268</v>
      </c>
      <c r="J256" s="849">
        <v>2</v>
      </c>
      <c r="K256" s="849">
        <v>772.13</v>
      </c>
      <c r="L256" s="849">
        <v>1</v>
      </c>
      <c r="M256" s="849">
        <v>386.065</v>
      </c>
      <c r="N256" s="849">
        <v>1.4</v>
      </c>
      <c r="O256" s="849">
        <v>214.06</v>
      </c>
      <c r="P256" s="837">
        <v>0.2772331084143862</v>
      </c>
      <c r="Q256" s="850">
        <v>152.9</v>
      </c>
    </row>
    <row r="257" spans="1:17" ht="14.4" customHeight="1" x14ac:dyDescent="0.3">
      <c r="A257" s="831" t="s">
        <v>584</v>
      </c>
      <c r="B257" s="832" t="s">
        <v>3368</v>
      </c>
      <c r="C257" s="832" t="s">
        <v>3033</v>
      </c>
      <c r="D257" s="832" t="s">
        <v>3391</v>
      </c>
      <c r="E257" s="832" t="s">
        <v>3390</v>
      </c>
      <c r="F257" s="849"/>
      <c r="G257" s="849"/>
      <c r="H257" s="849"/>
      <c r="I257" s="849"/>
      <c r="J257" s="849">
        <v>1.1000000000000001</v>
      </c>
      <c r="K257" s="849">
        <v>849.38</v>
      </c>
      <c r="L257" s="849">
        <v>1</v>
      </c>
      <c r="M257" s="849">
        <v>772.16363636363633</v>
      </c>
      <c r="N257" s="849"/>
      <c r="O257" s="849"/>
      <c r="P257" s="837"/>
      <c r="Q257" s="850"/>
    </row>
    <row r="258" spans="1:17" ht="14.4" customHeight="1" x14ac:dyDescent="0.3">
      <c r="A258" s="831" t="s">
        <v>584</v>
      </c>
      <c r="B258" s="832" t="s">
        <v>3368</v>
      </c>
      <c r="C258" s="832" t="s">
        <v>3033</v>
      </c>
      <c r="D258" s="832" t="s">
        <v>3068</v>
      </c>
      <c r="E258" s="832" t="s">
        <v>3049</v>
      </c>
      <c r="F258" s="849"/>
      <c r="G258" s="849"/>
      <c r="H258" s="849"/>
      <c r="I258" s="849"/>
      <c r="J258" s="849"/>
      <c r="K258" s="849"/>
      <c r="L258" s="849"/>
      <c r="M258" s="849"/>
      <c r="N258" s="849">
        <v>2.6</v>
      </c>
      <c r="O258" s="849">
        <v>373.53</v>
      </c>
      <c r="P258" s="837"/>
      <c r="Q258" s="850">
        <v>143.6653846153846</v>
      </c>
    </row>
    <row r="259" spans="1:17" ht="14.4" customHeight="1" x14ac:dyDescent="0.3">
      <c r="A259" s="831" t="s">
        <v>584</v>
      </c>
      <c r="B259" s="832" t="s">
        <v>3368</v>
      </c>
      <c r="C259" s="832" t="s">
        <v>3033</v>
      </c>
      <c r="D259" s="832" t="s">
        <v>3392</v>
      </c>
      <c r="E259" s="832" t="s">
        <v>1144</v>
      </c>
      <c r="F259" s="849"/>
      <c r="G259" s="849"/>
      <c r="H259" s="849"/>
      <c r="I259" s="849"/>
      <c r="J259" s="849">
        <v>3.5999999999999996</v>
      </c>
      <c r="K259" s="849">
        <v>7652.16</v>
      </c>
      <c r="L259" s="849">
        <v>1</v>
      </c>
      <c r="M259" s="849">
        <v>2125.6000000000004</v>
      </c>
      <c r="N259" s="849">
        <v>12.7</v>
      </c>
      <c r="O259" s="849">
        <v>5825.49</v>
      </c>
      <c r="P259" s="837">
        <v>0.76128700915819847</v>
      </c>
      <c r="Q259" s="850">
        <v>458.7</v>
      </c>
    </row>
    <row r="260" spans="1:17" ht="14.4" customHeight="1" x14ac:dyDescent="0.3">
      <c r="A260" s="831" t="s">
        <v>584</v>
      </c>
      <c r="B260" s="832" t="s">
        <v>3368</v>
      </c>
      <c r="C260" s="832" t="s">
        <v>3033</v>
      </c>
      <c r="D260" s="832" t="s">
        <v>3393</v>
      </c>
      <c r="E260" s="832" t="s">
        <v>1156</v>
      </c>
      <c r="F260" s="849"/>
      <c r="G260" s="849"/>
      <c r="H260" s="849"/>
      <c r="I260" s="849"/>
      <c r="J260" s="849">
        <v>2</v>
      </c>
      <c r="K260" s="849">
        <v>800.8</v>
      </c>
      <c r="L260" s="849">
        <v>1</v>
      </c>
      <c r="M260" s="849">
        <v>400.4</v>
      </c>
      <c r="N260" s="849">
        <v>10.199999999999999</v>
      </c>
      <c r="O260" s="849">
        <v>1570.8000000000002</v>
      </c>
      <c r="P260" s="837">
        <v>1.9615384615384619</v>
      </c>
      <c r="Q260" s="850">
        <v>154.00000000000003</v>
      </c>
    </row>
    <row r="261" spans="1:17" ht="14.4" customHeight="1" x14ac:dyDescent="0.3">
      <c r="A261" s="831" t="s">
        <v>584</v>
      </c>
      <c r="B261" s="832" t="s">
        <v>3368</v>
      </c>
      <c r="C261" s="832" t="s">
        <v>3033</v>
      </c>
      <c r="D261" s="832" t="s">
        <v>3394</v>
      </c>
      <c r="E261" s="832" t="s">
        <v>1156</v>
      </c>
      <c r="F261" s="849"/>
      <c r="G261" s="849"/>
      <c r="H261" s="849"/>
      <c r="I261" s="849"/>
      <c r="J261" s="849">
        <v>1.2</v>
      </c>
      <c r="K261" s="849">
        <v>960.95999999999992</v>
      </c>
      <c r="L261" s="849">
        <v>1</v>
      </c>
      <c r="M261" s="849">
        <v>800.8</v>
      </c>
      <c r="N261" s="849">
        <v>0.8</v>
      </c>
      <c r="O261" s="849">
        <v>210.32</v>
      </c>
      <c r="P261" s="837">
        <v>0.21886446886446886</v>
      </c>
      <c r="Q261" s="850">
        <v>262.89999999999998</v>
      </c>
    </row>
    <row r="262" spans="1:17" ht="14.4" customHeight="1" x14ac:dyDescent="0.3">
      <c r="A262" s="831" t="s">
        <v>584</v>
      </c>
      <c r="B262" s="832" t="s">
        <v>3368</v>
      </c>
      <c r="C262" s="832" t="s">
        <v>3033</v>
      </c>
      <c r="D262" s="832" t="s">
        <v>3395</v>
      </c>
      <c r="E262" s="832" t="s">
        <v>3396</v>
      </c>
      <c r="F262" s="849"/>
      <c r="G262" s="849"/>
      <c r="H262" s="849"/>
      <c r="I262" s="849"/>
      <c r="J262" s="849">
        <v>1.2</v>
      </c>
      <c r="K262" s="849">
        <v>947.82</v>
      </c>
      <c r="L262" s="849">
        <v>1</v>
      </c>
      <c r="M262" s="849">
        <v>789.85</v>
      </c>
      <c r="N262" s="849"/>
      <c r="O262" s="849"/>
      <c r="P262" s="837"/>
      <c r="Q262" s="850"/>
    </row>
    <row r="263" spans="1:17" ht="14.4" customHeight="1" x14ac:dyDescent="0.3">
      <c r="A263" s="831" t="s">
        <v>584</v>
      </c>
      <c r="B263" s="832" t="s">
        <v>3368</v>
      </c>
      <c r="C263" s="832" t="s">
        <v>3033</v>
      </c>
      <c r="D263" s="832" t="s">
        <v>3397</v>
      </c>
      <c r="E263" s="832" t="s">
        <v>3398</v>
      </c>
      <c r="F263" s="849"/>
      <c r="G263" s="849"/>
      <c r="H263" s="849"/>
      <c r="I263" s="849"/>
      <c r="J263" s="849">
        <v>2.8</v>
      </c>
      <c r="K263" s="849">
        <v>9138.4500000000007</v>
      </c>
      <c r="L263" s="849">
        <v>1</v>
      </c>
      <c r="M263" s="849">
        <v>3263.7321428571431</v>
      </c>
      <c r="N263" s="849"/>
      <c r="O263" s="849"/>
      <c r="P263" s="837"/>
      <c r="Q263" s="850"/>
    </row>
    <row r="264" spans="1:17" ht="14.4" customHeight="1" x14ac:dyDescent="0.3">
      <c r="A264" s="831" t="s">
        <v>584</v>
      </c>
      <c r="B264" s="832" t="s">
        <v>3368</v>
      </c>
      <c r="C264" s="832" t="s">
        <v>3033</v>
      </c>
      <c r="D264" s="832" t="s">
        <v>3399</v>
      </c>
      <c r="E264" s="832" t="s">
        <v>3400</v>
      </c>
      <c r="F264" s="849"/>
      <c r="G264" s="849"/>
      <c r="H264" s="849"/>
      <c r="I264" s="849"/>
      <c r="J264" s="849">
        <v>1.5</v>
      </c>
      <c r="K264" s="849">
        <v>3500.55</v>
      </c>
      <c r="L264" s="849">
        <v>1</v>
      </c>
      <c r="M264" s="849">
        <v>2333.7000000000003</v>
      </c>
      <c r="N264" s="849"/>
      <c r="O264" s="849"/>
      <c r="P264" s="837"/>
      <c r="Q264" s="850"/>
    </row>
    <row r="265" spans="1:17" ht="14.4" customHeight="1" x14ac:dyDescent="0.3">
      <c r="A265" s="831" t="s">
        <v>584</v>
      </c>
      <c r="B265" s="832" t="s">
        <v>3368</v>
      </c>
      <c r="C265" s="832" t="s">
        <v>3033</v>
      </c>
      <c r="D265" s="832" t="s">
        <v>3401</v>
      </c>
      <c r="E265" s="832" t="s">
        <v>3400</v>
      </c>
      <c r="F265" s="849"/>
      <c r="G265" s="849"/>
      <c r="H265" s="849"/>
      <c r="I265" s="849"/>
      <c r="J265" s="849">
        <v>0.28000000000000003</v>
      </c>
      <c r="K265" s="849">
        <v>2932.36</v>
      </c>
      <c r="L265" s="849">
        <v>1</v>
      </c>
      <c r="M265" s="849">
        <v>10472.714285714284</v>
      </c>
      <c r="N265" s="849"/>
      <c r="O265" s="849"/>
      <c r="P265" s="837"/>
      <c r="Q265" s="850"/>
    </row>
    <row r="266" spans="1:17" ht="14.4" customHeight="1" x14ac:dyDescent="0.3">
      <c r="A266" s="831" t="s">
        <v>584</v>
      </c>
      <c r="B266" s="832" t="s">
        <v>3368</v>
      </c>
      <c r="C266" s="832" t="s">
        <v>3402</v>
      </c>
      <c r="D266" s="832" t="s">
        <v>3403</v>
      </c>
      <c r="E266" s="832" t="s">
        <v>3404</v>
      </c>
      <c r="F266" s="849">
        <v>7</v>
      </c>
      <c r="G266" s="849">
        <v>15116.990000000002</v>
      </c>
      <c r="H266" s="849">
        <v>3.5</v>
      </c>
      <c r="I266" s="849">
        <v>2159.5700000000002</v>
      </c>
      <c r="J266" s="849">
        <v>2</v>
      </c>
      <c r="K266" s="849">
        <v>4319.1400000000003</v>
      </c>
      <c r="L266" s="849">
        <v>1</v>
      </c>
      <c r="M266" s="849">
        <v>2159.5700000000002</v>
      </c>
      <c r="N266" s="849">
        <v>6</v>
      </c>
      <c r="O266" s="849">
        <v>13066.8</v>
      </c>
      <c r="P266" s="837">
        <v>3.0253244858930244</v>
      </c>
      <c r="Q266" s="850">
        <v>2177.7999999999997</v>
      </c>
    </row>
    <row r="267" spans="1:17" ht="14.4" customHeight="1" x14ac:dyDescent="0.3">
      <c r="A267" s="831" t="s">
        <v>584</v>
      </c>
      <c r="B267" s="832" t="s">
        <v>3368</v>
      </c>
      <c r="C267" s="832" t="s">
        <v>3402</v>
      </c>
      <c r="D267" s="832" t="s">
        <v>3405</v>
      </c>
      <c r="E267" s="832" t="s">
        <v>3406</v>
      </c>
      <c r="F267" s="849"/>
      <c r="G267" s="849"/>
      <c r="H267" s="849"/>
      <c r="I267" s="849"/>
      <c r="J267" s="849">
        <v>4</v>
      </c>
      <c r="K267" s="849">
        <v>10564.6</v>
      </c>
      <c r="L267" s="849">
        <v>1</v>
      </c>
      <c r="M267" s="849">
        <v>2641.15</v>
      </c>
      <c r="N267" s="849">
        <v>6</v>
      </c>
      <c r="O267" s="849">
        <v>15973.2</v>
      </c>
      <c r="P267" s="837">
        <v>1.5119550195937377</v>
      </c>
      <c r="Q267" s="850">
        <v>2662.2000000000003</v>
      </c>
    </row>
    <row r="268" spans="1:17" ht="14.4" customHeight="1" x14ac:dyDescent="0.3">
      <c r="A268" s="831" t="s">
        <v>584</v>
      </c>
      <c r="B268" s="832" t="s">
        <v>3368</v>
      </c>
      <c r="C268" s="832" t="s">
        <v>3402</v>
      </c>
      <c r="D268" s="832" t="s">
        <v>3407</v>
      </c>
      <c r="E268" s="832" t="s">
        <v>3408</v>
      </c>
      <c r="F268" s="849"/>
      <c r="G268" s="849"/>
      <c r="H268" s="849"/>
      <c r="I268" s="849"/>
      <c r="J268" s="849"/>
      <c r="K268" s="849"/>
      <c r="L268" s="849"/>
      <c r="M268" s="849"/>
      <c r="N268" s="849">
        <v>2</v>
      </c>
      <c r="O268" s="849">
        <v>17924.8</v>
      </c>
      <c r="P268" s="837"/>
      <c r="Q268" s="850">
        <v>8962.4</v>
      </c>
    </row>
    <row r="269" spans="1:17" ht="14.4" customHeight="1" x14ac:dyDescent="0.3">
      <c r="A269" s="831" t="s">
        <v>584</v>
      </c>
      <c r="B269" s="832" t="s">
        <v>3368</v>
      </c>
      <c r="C269" s="832" t="s">
        <v>3402</v>
      </c>
      <c r="D269" s="832" t="s">
        <v>3409</v>
      </c>
      <c r="E269" s="832" t="s">
        <v>3410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10344.65</v>
      </c>
      <c r="P269" s="837"/>
      <c r="Q269" s="850">
        <v>10344.65</v>
      </c>
    </row>
    <row r="270" spans="1:17" ht="14.4" customHeight="1" x14ac:dyDescent="0.3">
      <c r="A270" s="831" t="s">
        <v>584</v>
      </c>
      <c r="B270" s="832" t="s">
        <v>3368</v>
      </c>
      <c r="C270" s="832" t="s">
        <v>3402</v>
      </c>
      <c r="D270" s="832" t="s">
        <v>3411</v>
      </c>
      <c r="E270" s="832" t="s">
        <v>3412</v>
      </c>
      <c r="F270" s="849"/>
      <c r="G270" s="849"/>
      <c r="H270" s="849"/>
      <c r="I270" s="849"/>
      <c r="J270" s="849">
        <v>2</v>
      </c>
      <c r="K270" s="849">
        <v>2423.2199999999998</v>
      </c>
      <c r="L270" s="849">
        <v>1</v>
      </c>
      <c r="M270" s="849">
        <v>1211.6099999999999</v>
      </c>
      <c r="N270" s="849">
        <v>5</v>
      </c>
      <c r="O270" s="849">
        <v>6121.75</v>
      </c>
      <c r="P270" s="837">
        <v>2.5262873366842467</v>
      </c>
      <c r="Q270" s="850">
        <v>1224.3499999999999</v>
      </c>
    </row>
    <row r="271" spans="1:17" ht="14.4" customHeight="1" x14ac:dyDescent="0.3">
      <c r="A271" s="831" t="s">
        <v>584</v>
      </c>
      <c r="B271" s="832" t="s">
        <v>3368</v>
      </c>
      <c r="C271" s="832" t="s">
        <v>3074</v>
      </c>
      <c r="D271" s="832" t="s">
        <v>3075</v>
      </c>
      <c r="E271" s="832" t="s">
        <v>3076</v>
      </c>
      <c r="F271" s="849">
        <v>6</v>
      </c>
      <c r="G271" s="849">
        <v>3120</v>
      </c>
      <c r="H271" s="849">
        <v>3</v>
      </c>
      <c r="I271" s="849">
        <v>520</v>
      </c>
      <c r="J271" s="849">
        <v>2</v>
      </c>
      <c r="K271" s="849">
        <v>1040</v>
      </c>
      <c r="L271" s="849">
        <v>1</v>
      </c>
      <c r="M271" s="849">
        <v>520</v>
      </c>
      <c r="N271" s="849">
        <v>5</v>
      </c>
      <c r="O271" s="849">
        <v>2600</v>
      </c>
      <c r="P271" s="837">
        <v>2.5</v>
      </c>
      <c r="Q271" s="850">
        <v>520</v>
      </c>
    </row>
    <row r="272" spans="1:17" ht="14.4" customHeight="1" x14ac:dyDescent="0.3">
      <c r="A272" s="831" t="s">
        <v>584</v>
      </c>
      <c r="B272" s="832" t="s">
        <v>3368</v>
      </c>
      <c r="C272" s="832" t="s">
        <v>3074</v>
      </c>
      <c r="D272" s="832" t="s">
        <v>3413</v>
      </c>
      <c r="E272" s="832" t="s">
        <v>3414</v>
      </c>
      <c r="F272" s="849">
        <v>5</v>
      </c>
      <c r="G272" s="849">
        <v>18865</v>
      </c>
      <c r="H272" s="849">
        <v>0.83333333333333337</v>
      </c>
      <c r="I272" s="849">
        <v>3773</v>
      </c>
      <c r="J272" s="849">
        <v>6</v>
      </c>
      <c r="K272" s="849">
        <v>22638</v>
      </c>
      <c r="L272" s="849">
        <v>1</v>
      </c>
      <c r="M272" s="849">
        <v>3773</v>
      </c>
      <c r="N272" s="849">
        <v>4</v>
      </c>
      <c r="O272" s="849">
        <v>15092</v>
      </c>
      <c r="P272" s="837">
        <v>0.66666666666666663</v>
      </c>
      <c r="Q272" s="850">
        <v>3773</v>
      </c>
    </row>
    <row r="273" spans="1:17" ht="14.4" customHeight="1" x14ac:dyDescent="0.3">
      <c r="A273" s="831" t="s">
        <v>584</v>
      </c>
      <c r="B273" s="832" t="s">
        <v>3368</v>
      </c>
      <c r="C273" s="832" t="s">
        <v>3074</v>
      </c>
      <c r="D273" s="832" t="s">
        <v>3415</v>
      </c>
      <c r="E273" s="832" t="s">
        <v>3416</v>
      </c>
      <c r="F273" s="849">
        <v>4</v>
      </c>
      <c r="G273" s="849">
        <v>12996</v>
      </c>
      <c r="H273" s="849">
        <v>1.3333333333333333</v>
      </c>
      <c r="I273" s="849">
        <v>3249</v>
      </c>
      <c r="J273" s="849">
        <v>3</v>
      </c>
      <c r="K273" s="849">
        <v>9747</v>
      </c>
      <c r="L273" s="849">
        <v>1</v>
      </c>
      <c r="M273" s="849">
        <v>3249</v>
      </c>
      <c r="N273" s="849">
        <v>5</v>
      </c>
      <c r="O273" s="849">
        <v>16245</v>
      </c>
      <c r="P273" s="837">
        <v>1.6666666666666667</v>
      </c>
      <c r="Q273" s="850">
        <v>3249</v>
      </c>
    </row>
    <row r="274" spans="1:17" ht="14.4" customHeight="1" x14ac:dyDescent="0.3">
      <c r="A274" s="831" t="s">
        <v>584</v>
      </c>
      <c r="B274" s="832" t="s">
        <v>3368</v>
      </c>
      <c r="C274" s="832" t="s">
        <v>3074</v>
      </c>
      <c r="D274" s="832" t="s">
        <v>3417</v>
      </c>
      <c r="E274" s="832" t="s">
        <v>3418</v>
      </c>
      <c r="F274" s="849">
        <v>6</v>
      </c>
      <c r="G274" s="849">
        <v>6786</v>
      </c>
      <c r="H274" s="849">
        <v>0.6</v>
      </c>
      <c r="I274" s="849">
        <v>1131</v>
      </c>
      <c r="J274" s="849">
        <v>10</v>
      </c>
      <c r="K274" s="849">
        <v>11310</v>
      </c>
      <c r="L274" s="849">
        <v>1</v>
      </c>
      <c r="M274" s="849">
        <v>1131</v>
      </c>
      <c r="N274" s="849">
        <v>4</v>
      </c>
      <c r="O274" s="849">
        <v>4524</v>
      </c>
      <c r="P274" s="837">
        <v>0.4</v>
      </c>
      <c r="Q274" s="850">
        <v>1131</v>
      </c>
    </row>
    <row r="275" spans="1:17" ht="14.4" customHeight="1" x14ac:dyDescent="0.3">
      <c r="A275" s="831" t="s">
        <v>584</v>
      </c>
      <c r="B275" s="832" t="s">
        <v>3368</v>
      </c>
      <c r="C275" s="832" t="s">
        <v>3074</v>
      </c>
      <c r="D275" s="832" t="s">
        <v>3419</v>
      </c>
      <c r="E275" s="832" t="s">
        <v>3420</v>
      </c>
      <c r="F275" s="849"/>
      <c r="G275" s="849"/>
      <c r="H275" s="849"/>
      <c r="I275" s="849"/>
      <c r="J275" s="849"/>
      <c r="K275" s="849"/>
      <c r="L275" s="849"/>
      <c r="M275" s="849"/>
      <c r="N275" s="849">
        <v>2</v>
      </c>
      <c r="O275" s="849">
        <v>2494.8000000000002</v>
      </c>
      <c r="P275" s="837"/>
      <c r="Q275" s="850">
        <v>1247.4000000000001</v>
      </c>
    </row>
    <row r="276" spans="1:17" ht="14.4" customHeight="1" x14ac:dyDescent="0.3">
      <c r="A276" s="831" t="s">
        <v>584</v>
      </c>
      <c r="B276" s="832" t="s">
        <v>3368</v>
      </c>
      <c r="C276" s="832" t="s">
        <v>3074</v>
      </c>
      <c r="D276" s="832" t="s">
        <v>3421</v>
      </c>
      <c r="E276" s="832" t="s">
        <v>3422</v>
      </c>
      <c r="F276" s="849">
        <v>17</v>
      </c>
      <c r="G276" s="849">
        <v>9460.5</v>
      </c>
      <c r="H276" s="849">
        <v>2.125</v>
      </c>
      <c r="I276" s="849">
        <v>556.5</v>
      </c>
      <c r="J276" s="849">
        <v>8</v>
      </c>
      <c r="K276" s="849">
        <v>4452</v>
      </c>
      <c r="L276" s="849">
        <v>1</v>
      </c>
      <c r="M276" s="849">
        <v>556.5</v>
      </c>
      <c r="N276" s="849">
        <v>19</v>
      </c>
      <c r="O276" s="849">
        <v>10573.5</v>
      </c>
      <c r="P276" s="837">
        <v>2.375</v>
      </c>
      <c r="Q276" s="850">
        <v>556.5</v>
      </c>
    </row>
    <row r="277" spans="1:17" ht="14.4" customHeight="1" x14ac:dyDescent="0.3">
      <c r="A277" s="831" t="s">
        <v>584</v>
      </c>
      <c r="B277" s="832" t="s">
        <v>3368</v>
      </c>
      <c r="C277" s="832" t="s">
        <v>3074</v>
      </c>
      <c r="D277" s="832" t="s">
        <v>3423</v>
      </c>
      <c r="E277" s="832" t="s">
        <v>3416</v>
      </c>
      <c r="F277" s="849"/>
      <c r="G277" s="849"/>
      <c r="H277" s="849"/>
      <c r="I277" s="849"/>
      <c r="J277" s="849">
        <v>1</v>
      </c>
      <c r="K277" s="849">
        <v>3390</v>
      </c>
      <c r="L277" s="849">
        <v>1</v>
      </c>
      <c r="M277" s="849">
        <v>3390</v>
      </c>
      <c r="N277" s="849">
        <v>1</v>
      </c>
      <c r="O277" s="849">
        <v>3390</v>
      </c>
      <c r="P277" s="837">
        <v>1</v>
      </c>
      <c r="Q277" s="850">
        <v>3390</v>
      </c>
    </row>
    <row r="278" spans="1:17" ht="14.4" customHeight="1" x14ac:dyDescent="0.3">
      <c r="A278" s="831" t="s">
        <v>584</v>
      </c>
      <c r="B278" s="832" t="s">
        <v>3368</v>
      </c>
      <c r="C278" s="832" t="s">
        <v>3074</v>
      </c>
      <c r="D278" s="832" t="s">
        <v>3424</v>
      </c>
      <c r="E278" s="832" t="s">
        <v>3414</v>
      </c>
      <c r="F278" s="849"/>
      <c r="G278" s="849"/>
      <c r="H278" s="849"/>
      <c r="I278" s="849"/>
      <c r="J278" s="849">
        <v>1</v>
      </c>
      <c r="K278" s="849">
        <v>3810</v>
      </c>
      <c r="L278" s="849">
        <v>1</v>
      </c>
      <c r="M278" s="849">
        <v>3810</v>
      </c>
      <c r="N278" s="849"/>
      <c r="O278" s="849"/>
      <c r="P278" s="837"/>
      <c r="Q278" s="850"/>
    </row>
    <row r="279" spans="1:17" ht="14.4" customHeight="1" x14ac:dyDescent="0.3">
      <c r="A279" s="831" t="s">
        <v>584</v>
      </c>
      <c r="B279" s="832" t="s">
        <v>3368</v>
      </c>
      <c r="C279" s="832" t="s">
        <v>3074</v>
      </c>
      <c r="D279" s="832" t="s">
        <v>3077</v>
      </c>
      <c r="E279" s="832" t="s">
        <v>3078</v>
      </c>
      <c r="F279" s="849">
        <v>7</v>
      </c>
      <c r="G279" s="849">
        <v>40300.400000000001</v>
      </c>
      <c r="H279" s="849"/>
      <c r="I279" s="849">
        <v>5757.2</v>
      </c>
      <c r="J279" s="849"/>
      <c r="K279" s="849"/>
      <c r="L279" s="849"/>
      <c r="M279" s="849"/>
      <c r="N279" s="849">
        <v>2</v>
      </c>
      <c r="O279" s="849">
        <v>11514.4</v>
      </c>
      <c r="P279" s="837"/>
      <c r="Q279" s="850">
        <v>5757.2</v>
      </c>
    </row>
    <row r="280" spans="1:17" ht="14.4" customHeight="1" x14ac:dyDescent="0.3">
      <c r="A280" s="831" t="s">
        <v>584</v>
      </c>
      <c r="B280" s="832" t="s">
        <v>3368</v>
      </c>
      <c r="C280" s="832" t="s">
        <v>3074</v>
      </c>
      <c r="D280" s="832" t="s">
        <v>3425</v>
      </c>
      <c r="E280" s="832" t="s">
        <v>3416</v>
      </c>
      <c r="F280" s="849">
        <v>1</v>
      </c>
      <c r="G280" s="849">
        <v>3272</v>
      </c>
      <c r="H280" s="849"/>
      <c r="I280" s="849">
        <v>3272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584</v>
      </c>
      <c r="B281" s="832" t="s">
        <v>3368</v>
      </c>
      <c r="C281" s="832" t="s">
        <v>3074</v>
      </c>
      <c r="D281" s="832" t="s">
        <v>3426</v>
      </c>
      <c r="E281" s="832" t="s">
        <v>3427</v>
      </c>
      <c r="F281" s="849"/>
      <c r="G281" s="849"/>
      <c r="H281" s="849"/>
      <c r="I281" s="849"/>
      <c r="J281" s="849">
        <v>62</v>
      </c>
      <c r="K281" s="849">
        <v>56048</v>
      </c>
      <c r="L281" s="849">
        <v>1</v>
      </c>
      <c r="M281" s="849">
        <v>904</v>
      </c>
      <c r="N281" s="849">
        <v>148</v>
      </c>
      <c r="O281" s="849">
        <v>133792</v>
      </c>
      <c r="P281" s="837">
        <v>2.3870967741935485</v>
      </c>
      <c r="Q281" s="850">
        <v>904</v>
      </c>
    </row>
    <row r="282" spans="1:17" ht="14.4" customHeight="1" x14ac:dyDescent="0.3">
      <c r="A282" s="831" t="s">
        <v>584</v>
      </c>
      <c r="B282" s="832" t="s">
        <v>3368</v>
      </c>
      <c r="C282" s="832" t="s">
        <v>3074</v>
      </c>
      <c r="D282" s="832" t="s">
        <v>3428</v>
      </c>
      <c r="E282" s="832" t="s">
        <v>3429</v>
      </c>
      <c r="F282" s="849"/>
      <c r="G282" s="849"/>
      <c r="H282" s="849"/>
      <c r="I282" s="849"/>
      <c r="J282" s="849">
        <v>1</v>
      </c>
      <c r="K282" s="849">
        <v>29.8</v>
      </c>
      <c r="L282" s="849">
        <v>1</v>
      </c>
      <c r="M282" s="849">
        <v>29.8</v>
      </c>
      <c r="N282" s="849"/>
      <c r="O282" s="849"/>
      <c r="P282" s="837"/>
      <c r="Q282" s="850"/>
    </row>
    <row r="283" spans="1:17" ht="14.4" customHeight="1" x14ac:dyDescent="0.3">
      <c r="A283" s="831" t="s">
        <v>584</v>
      </c>
      <c r="B283" s="832" t="s">
        <v>3368</v>
      </c>
      <c r="C283" s="832" t="s">
        <v>3079</v>
      </c>
      <c r="D283" s="832" t="s">
        <v>3430</v>
      </c>
      <c r="E283" s="832" t="s">
        <v>3431</v>
      </c>
      <c r="F283" s="849"/>
      <c r="G283" s="849"/>
      <c r="H283" s="849"/>
      <c r="I283" s="849"/>
      <c r="J283" s="849">
        <v>0</v>
      </c>
      <c r="K283" s="849">
        <v>0</v>
      </c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584</v>
      </c>
      <c r="B284" s="832" t="s">
        <v>3368</v>
      </c>
      <c r="C284" s="832" t="s">
        <v>3079</v>
      </c>
      <c r="D284" s="832" t="s">
        <v>3080</v>
      </c>
      <c r="E284" s="832" t="s">
        <v>3081</v>
      </c>
      <c r="F284" s="849"/>
      <c r="G284" s="849"/>
      <c r="H284" s="849"/>
      <c r="I284" s="849"/>
      <c r="J284" s="849">
        <v>1</v>
      </c>
      <c r="K284" s="849">
        <v>348</v>
      </c>
      <c r="L284" s="849">
        <v>1</v>
      </c>
      <c r="M284" s="849">
        <v>348</v>
      </c>
      <c r="N284" s="849"/>
      <c r="O284" s="849"/>
      <c r="P284" s="837"/>
      <c r="Q284" s="850"/>
    </row>
    <row r="285" spans="1:17" ht="14.4" customHeight="1" x14ac:dyDescent="0.3">
      <c r="A285" s="831" t="s">
        <v>584</v>
      </c>
      <c r="B285" s="832" t="s">
        <v>3368</v>
      </c>
      <c r="C285" s="832" t="s">
        <v>3079</v>
      </c>
      <c r="D285" s="832" t="s">
        <v>3432</v>
      </c>
      <c r="E285" s="832" t="s">
        <v>3433</v>
      </c>
      <c r="F285" s="849">
        <v>5</v>
      </c>
      <c r="G285" s="849">
        <v>980</v>
      </c>
      <c r="H285" s="849">
        <v>1.25</v>
      </c>
      <c r="I285" s="849">
        <v>196</v>
      </c>
      <c r="J285" s="849">
        <v>4</v>
      </c>
      <c r="K285" s="849">
        <v>784</v>
      </c>
      <c r="L285" s="849">
        <v>1</v>
      </c>
      <c r="M285" s="849">
        <v>196</v>
      </c>
      <c r="N285" s="849">
        <v>12</v>
      </c>
      <c r="O285" s="849">
        <v>2388</v>
      </c>
      <c r="P285" s="837">
        <v>3.045918367346939</v>
      </c>
      <c r="Q285" s="850">
        <v>199</v>
      </c>
    </row>
    <row r="286" spans="1:17" ht="14.4" customHeight="1" x14ac:dyDescent="0.3">
      <c r="A286" s="831" t="s">
        <v>584</v>
      </c>
      <c r="B286" s="832" t="s">
        <v>3368</v>
      </c>
      <c r="C286" s="832" t="s">
        <v>3079</v>
      </c>
      <c r="D286" s="832" t="s">
        <v>3099</v>
      </c>
      <c r="E286" s="832" t="s">
        <v>3100</v>
      </c>
      <c r="F286" s="849"/>
      <c r="G286" s="849"/>
      <c r="H286" s="849"/>
      <c r="I286" s="849"/>
      <c r="J286" s="849">
        <v>8</v>
      </c>
      <c r="K286" s="849">
        <v>5440</v>
      </c>
      <c r="L286" s="849">
        <v>1</v>
      </c>
      <c r="M286" s="849">
        <v>680</v>
      </c>
      <c r="N286" s="849">
        <v>1</v>
      </c>
      <c r="O286" s="849">
        <v>685</v>
      </c>
      <c r="P286" s="837">
        <v>0.12591911764705882</v>
      </c>
      <c r="Q286" s="850">
        <v>685</v>
      </c>
    </row>
    <row r="287" spans="1:17" ht="14.4" customHeight="1" x14ac:dyDescent="0.3">
      <c r="A287" s="831" t="s">
        <v>584</v>
      </c>
      <c r="B287" s="832" t="s">
        <v>3368</v>
      </c>
      <c r="C287" s="832" t="s">
        <v>3079</v>
      </c>
      <c r="D287" s="832" t="s">
        <v>3434</v>
      </c>
      <c r="E287" s="832" t="s">
        <v>3435</v>
      </c>
      <c r="F287" s="849"/>
      <c r="G287" s="849"/>
      <c r="H287" s="849"/>
      <c r="I287" s="849"/>
      <c r="J287" s="849">
        <v>1</v>
      </c>
      <c r="K287" s="849">
        <v>1034</v>
      </c>
      <c r="L287" s="849">
        <v>1</v>
      </c>
      <c r="M287" s="849">
        <v>1034</v>
      </c>
      <c r="N287" s="849"/>
      <c r="O287" s="849"/>
      <c r="P287" s="837"/>
      <c r="Q287" s="850"/>
    </row>
    <row r="288" spans="1:17" ht="14.4" customHeight="1" x14ac:dyDescent="0.3">
      <c r="A288" s="831" t="s">
        <v>584</v>
      </c>
      <c r="B288" s="832" t="s">
        <v>3368</v>
      </c>
      <c r="C288" s="832" t="s">
        <v>3079</v>
      </c>
      <c r="D288" s="832" t="s">
        <v>3436</v>
      </c>
      <c r="E288" s="832" t="s">
        <v>3437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2112</v>
      </c>
      <c r="P288" s="837"/>
      <c r="Q288" s="850">
        <v>2112</v>
      </c>
    </row>
    <row r="289" spans="1:17" ht="14.4" customHeight="1" x14ac:dyDescent="0.3">
      <c r="A289" s="831" t="s">
        <v>584</v>
      </c>
      <c r="B289" s="832" t="s">
        <v>3368</v>
      </c>
      <c r="C289" s="832" t="s">
        <v>3079</v>
      </c>
      <c r="D289" s="832" t="s">
        <v>3438</v>
      </c>
      <c r="E289" s="832" t="s">
        <v>3439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2135</v>
      </c>
      <c r="P289" s="837"/>
      <c r="Q289" s="850">
        <v>2135</v>
      </c>
    </row>
    <row r="290" spans="1:17" ht="14.4" customHeight="1" x14ac:dyDescent="0.3">
      <c r="A290" s="831" t="s">
        <v>584</v>
      </c>
      <c r="B290" s="832" t="s">
        <v>3368</v>
      </c>
      <c r="C290" s="832" t="s">
        <v>3079</v>
      </c>
      <c r="D290" s="832" t="s">
        <v>3440</v>
      </c>
      <c r="E290" s="832" t="s">
        <v>3441</v>
      </c>
      <c r="F290" s="849">
        <v>6</v>
      </c>
      <c r="G290" s="849">
        <v>6858</v>
      </c>
      <c r="H290" s="849">
        <v>0.74738448125544898</v>
      </c>
      <c r="I290" s="849">
        <v>1143</v>
      </c>
      <c r="J290" s="849">
        <v>8</v>
      </c>
      <c r="K290" s="849">
        <v>9176</v>
      </c>
      <c r="L290" s="849">
        <v>1</v>
      </c>
      <c r="M290" s="849">
        <v>1147</v>
      </c>
      <c r="N290" s="849">
        <v>7</v>
      </c>
      <c r="O290" s="849">
        <v>8113</v>
      </c>
      <c r="P290" s="837">
        <v>0.8841543156059285</v>
      </c>
      <c r="Q290" s="850">
        <v>1159</v>
      </c>
    </row>
    <row r="291" spans="1:17" ht="14.4" customHeight="1" x14ac:dyDescent="0.3">
      <c r="A291" s="831" t="s">
        <v>584</v>
      </c>
      <c r="B291" s="832" t="s">
        <v>3368</v>
      </c>
      <c r="C291" s="832" t="s">
        <v>3079</v>
      </c>
      <c r="D291" s="832" t="s">
        <v>3101</v>
      </c>
      <c r="E291" s="832" t="s">
        <v>3102</v>
      </c>
      <c r="F291" s="849">
        <v>368</v>
      </c>
      <c r="G291" s="849">
        <v>137260</v>
      </c>
      <c r="H291" s="849">
        <v>1.1121464280216173</v>
      </c>
      <c r="I291" s="849">
        <v>372.98913043478262</v>
      </c>
      <c r="J291" s="849">
        <v>330</v>
      </c>
      <c r="K291" s="849">
        <v>123419</v>
      </c>
      <c r="L291" s="849">
        <v>1</v>
      </c>
      <c r="M291" s="849">
        <v>373.9969696969697</v>
      </c>
      <c r="N291" s="849">
        <v>348</v>
      </c>
      <c r="O291" s="849">
        <v>130844</v>
      </c>
      <c r="P291" s="837">
        <v>1.06016091525616</v>
      </c>
      <c r="Q291" s="850">
        <v>375.98850574712645</v>
      </c>
    </row>
    <row r="292" spans="1:17" ht="14.4" customHeight="1" x14ac:dyDescent="0.3">
      <c r="A292" s="831" t="s">
        <v>584</v>
      </c>
      <c r="B292" s="832" t="s">
        <v>3368</v>
      </c>
      <c r="C292" s="832" t="s">
        <v>3079</v>
      </c>
      <c r="D292" s="832" t="s">
        <v>3103</v>
      </c>
      <c r="E292" s="832" t="s">
        <v>3104</v>
      </c>
      <c r="F292" s="849">
        <v>452</v>
      </c>
      <c r="G292" s="849">
        <v>113452</v>
      </c>
      <c r="H292" s="849">
        <v>1.0071909234566148</v>
      </c>
      <c r="I292" s="849">
        <v>251</v>
      </c>
      <c r="J292" s="849">
        <v>447</v>
      </c>
      <c r="K292" s="849">
        <v>112642</v>
      </c>
      <c r="L292" s="849">
        <v>1</v>
      </c>
      <c r="M292" s="849">
        <v>251.99552572706935</v>
      </c>
      <c r="N292" s="849">
        <v>494</v>
      </c>
      <c r="O292" s="849">
        <v>125472</v>
      </c>
      <c r="P292" s="837">
        <v>1.1139006764794659</v>
      </c>
      <c r="Q292" s="850">
        <v>253.9919028340081</v>
      </c>
    </row>
    <row r="293" spans="1:17" ht="14.4" customHeight="1" x14ac:dyDescent="0.3">
      <c r="A293" s="831" t="s">
        <v>584</v>
      </c>
      <c r="B293" s="832" t="s">
        <v>3368</v>
      </c>
      <c r="C293" s="832" t="s">
        <v>3079</v>
      </c>
      <c r="D293" s="832" t="s">
        <v>3107</v>
      </c>
      <c r="E293" s="832" t="s">
        <v>3108</v>
      </c>
      <c r="F293" s="849">
        <v>78</v>
      </c>
      <c r="G293" s="849">
        <v>7098</v>
      </c>
      <c r="H293" s="849">
        <v>0.91847826086956519</v>
      </c>
      <c r="I293" s="849">
        <v>91</v>
      </c>
      <c r="J293" s="849">
        <v>84</v>
      </c>
      <c r="K293" s="849">
        <v>7728</v>
      </c>
      <c r="L293" s="849">
        <v>1</v>
      </c>
      <c r="M293" s="849">
        <v>92</v>
      </c>
      <c r="N293" s="849">
        <v>78</v>
      </c>
      <c r="O293" s="849">
        <v>7254</v>
      </c>
      <c r="P293" s="837">
        <v>0.93866459627329191</v>
      </c>
      <c r="Q293" s="850">
        <v>93</v>
      </c>
    </row>
    <row r="294" spans="1:17" ht="14.4" customHeight="1" x14ac:dyDescent="0.3">
      <c r="A294" s="831" t="s">
        <v>584</v>
      </c>
      <c r="B294" s="832" t="s">
        <v>3368</v>
      </c>
      <c r="C294" s="832" t="s">
        <v>3079</v>
      </c>
      <c r="D294" s="832" t="s">
        <v>3113</v>
      </c>
      <c r="E294" s="832" t="s">
        <v>3114</v>
      </c>
      <c r="F294" s="849">
        <v>1</v>
      </c>
      <c r="G294" s="849">
        <v>324</v>
      </c>
      <c r="H294" s="849"/>
      <c r="I294" s="849">
        <v>324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584</v>
      </c>
      <c r="B295" s="832" t="s">
        <v>3368</v>
      </c>
      <c r="C295" s="832" t="s">
        <v>3079</v>
      </c>
      <c r="D295" s="832" t="s">
        <v>3121</v>
      </c>
      <c r="E295" s="832" t="s">
        <v>3122</v>
      </c>
      <c r="F295" s="849">
        <v>39</v>
      </c>
      <c r="G295" s="849">
        <v>16848</v>
      </c>
      <c r="H295" s="849">
        <v>1.2159353348729791</v>
      </c>
      <c r="I295" s="849">
        <v>432</v>
      </c>
      <c r="J295" s="849">
        <v>32</v>
      </c>
      <c r="K295" s="849">
        <v>13856</v>
      </c>
      <c r="L295" s="849">
        <v>1</v>
      </c>
      <c r="M295" s="849">
        <v>433</v>
      </c>
      <c r="N295" s="849">
        <v>43</v>
      </c>
      <c r="O295" s="849">
        <v>18834</v>
      </c>
      <c r="P295" s="837">
        <v>1.3592667436489607</v>
      </c>
      <c r="Q295" s="850">
        <v>438</v>
      </c>
    </row>
    <row r="296" spans="1:17" ht="14.4" customHeight="1" x14ac:dyDescent="0.3">
      <c r="A296" s="831" t="s">
        <v>584</v>
      </c>
      <c r="B296" s="832" t="s">
        <v>3368</v>
      </c>
      <c r="C296" s="832" t="s">
        <v>3079</v>
      </c>
      <c r="D296" s="832" t="s">
        <v>3442</v>
      </c>
      <c r="E296" s="832" t="s">
        <v>3443</v>
      </c>
      <c r="F296" s="849">
        <v>57</v>
      </c>
      <c r="G296" s="849">
        <v>14991</v>
      </c>
      <c r="H296" s="849">
        <v>1.2081721470019342</v>
      </c>
      <c r="I296" s="849">
        <v>263</v>
      </c>
      <c r="J296" s="849">
        <v>47</v>
      </c>
      <c r="K296" s="849">
        <v>12408</v>
      </c>
      <c r="L296" s="849">
        <v>1</v>
      </c>
      <c r="M296" s="849">
        <v>264</v>
      </c>
      <c r="N296" s="849">
        <v>67</v>
      </c>
      <c r="O296" s="849">
        <v>17956</v>
      </c>
      <c r="P296" s="837">
        <v>1.4471308833010961</v>
      </c>
      <c r="Q296" s="850">
        <v>268</v>
      </c>
    </row>
    <row r="297" spans="1:17" ht="14.4" customHeight="1" x14ac:dyDescent="0.3">
      <c r="A297" s="831" t="s">
        <v>584</v>
      </c>
      <c r="B297" s="832" t="s">
        <v>3368</v>
      </c>
      <c r="C297" s="832" t="s">
        <v>3079</v>
      </c>
      <c r="D297" s="832" t="s">
        <v>3123</v>
      </c>
      <c r="E297" s="832" t="s">
        <v>3124</v>
      </c>
      <c r="F297" s="849">
        <v>1033</v>
      </c>
      <c r="G297" s="849">
        <v>397694</v>
      </c>
      <c r="H297" s="849">
        <v>1.0252038451524423</v>
      </c>
      <c r="I297" s="849">
        <v>384.9893514036786</v>
      </c>
      <c r="J297" s="849">
        <v>1005</v>
      </c>
      <c r="K297" s="849">
        <v>387917</v>
      </c>
      <c r="L297" s="849">
        <v>1</v>
      </c>
      <c r="M297" s="849">
        <v>385.98706467661691</v>
      </c>
      <c r="N297" s="849">
        <v>1120</v>
      </c>
      <c r="O297" s="849">
        <v>433364</v>
      </c>
      <c r="P297" s="837">
        <v>1.1171565051286745</v>
      </c>
      <c r="Q297" s="850">
        <v>386.93214285714288</v>
      </c>
    </row>
    <row r="298" spans="1:17" ht="14.4" customHeight="1" x14ac:dyDescent="0.3">
      <c r="A298" s="831" t="s">
        <v>584</v>
      </c>
      <c r="B298" s="832" t="s">
        <v>3368</v>
      </c>
      <c r="C298" s="832" t="s">
        <v>3079</v>
      </c>
      <c r="D298" s="832" t="s">
        <v>3125</v>
      </c>
      <c r="E298" s="832" t="s">
        <v>3126</v>
      </c>
      <c r="F298" s="849">
        <v>164</v>
      </c>
      <c r="G298" s="849">
        <v>63960</v>
      </c>
      <c r="H298" s="849">
        <v>0.89880693076263685</v>
      </c>
      <c r="I298" s="849">
        <v>390</v>
      </c>
      <c r="J298" s="849">
        <v>182</v>
      </c>
      <c r="K298" s="849">
        <v>71161</v>
      </c>
      <c r="L298" s="849">
        <v>1</v>
      </c>
      <c r="M298" s="849">
        <v>390.99450549450552</v>
      </c>
      <c r="N298" s="849">
        <v>265</v>
      </c>
      <c r="O298" s="849">
        <v>103880</v>
      </c>
      <c r="P298" s="837">
        <v>1.4597883672236196</v>
      </c>
      <c r="Q298" s="850">
        <v>392</v>
      </c>
    </row>
    <row r="299" spans="1:17" ht="14.4" customHeight="1" x14ac:dyDescent="0.3">
      <c r="A299" s="831" t="s">
        <v>584</v>
      </c>
      <c r="B299" s="832" t="s">
        <v>3368</v>
      </c>
      <c r="C299" s="832" t="s">
        <v>3079</v>
      </c>
      <c r="D299" s="832" t="s">
        <v>3127</v>
      </c>
      <c r="E299" s="832" t="s">
        <v>3128</v>
      </c>
      <c r="F299" s="849"/>
      <c r="G299" s="849"/>
      <c r="H299" s="849"/>
      <c r="I299" s="849"/>
      <c r="J299" s="849">
        <v>8</v>
      </c>
      <c r="K299" s="849">
        <v>504</v>
      </c>
      <c r="L299" s="849">
        <v>1</v>
      </c>
      <c r="M299" s="849">
        <v>63</v>
      </c>
      <c r="N299" s="849">
        <v>14</v>
      </c>
      <c r="O299" s="849">
        <v>896</v>
      </c>
      <c r="P299" s="837">
        <v>1.7777777777777777</v>
      </c>
      <c r="Q299" s="850">
        <v>64</v>
      </c>
    </row>
    <row r="300" spans="1:17" ht="14.4" customHeight="1" x14ac:dyDescent="0.3">
      <c r="A300" s="831" t="s">
        <v>584</v>
      </c>
      <c r="B300" s="832" t="s">
        <v>3368</v>
      </c>
      <c r="C300" s="832" t="s">
        <v>3079</v>
      </c>
      <c r="D300" s="832" t="s">
        <v>3444</v>
      </c>
      <c r="E300" s="832" t="s">
        <v>3445</v>
      </c>
      <c r="F300" s="849">
        <v>2</v>
      </c>
      <c r="G300" s="849">
        <v>2390</v>
      </c>
      <c r="H300" s="849">
        <v>1.994991652754591</v>
      </c>
      <c r="I300" s="849">
        <v>1195</v>
      </c>
      <c r="J300" s="849">
        <v>1</v>
      </c>
      <c r="K300" s="849">
        <v>1198</v>
      </c>
      <c r="L300" s="849">
        <v>1</v>
      </c>
      <c r="M300" s="849">
        <v>1198</v>
      </c>
      <c r="N300" s="849"/>
      <c r="O300" s="849"/>
      <c r="P300" s="837"/>
      <c r="Q300" s="850"/>
    </row>
    <row r="301" spans="1:17" ht="14.4" customHeight="1" x14ac:dyDescent="0.3">
      <c r="A301" s="831" t="s">
        <v>584</v>
      </c>
      <c r="B301" s="832" t="s">
        <v>3368</v>
      </c>
      <c r="C301" s="832" t="s">
        <v>3079</v>
      </c>
      <c r="D301" s="832" t="s">
        <v>3446</v>
      </c>
      <c r="E301" s="832" t="s">
        <v>3447</v>
      </c>
      <c r="F301" s="849">
        <v>1</v>
      </c>
      <c r="G301" s="849">
        <v>1124</v>
      </c>
      <c r="H301" s="849"/>
      <c r="I301" s="849">
        <v>1124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584</v>
      </c>
      <c r="B302" s="832" t="s">
        <v>3368</v>
      </c>
      <c r="C302" s="832" t="s">
        <v>3079</v>
      </c>
      <c r="D302" s="832" t="s">
        <v>3448</v>
      </c>
      <c r="E302" s="832" t="s">
        <v>3449</v>
      </c>
      <c r="F302" s="849">
        <v>1</v>
      </c>
      <c r="G302" s="849">
        <v>715</v>
      </c>
      <c r="H302" s="849">
        <v>0.49860529986052998</v>
      </c>
      <c r="I302" s="849">
        <v>715</v>
      </c>
      <c r="J302" s="849">
        <v>2</v>
      </c>
      <c r="K302" s="849">
        <v>1434</v>
      </c>
      <c r="L302" s="849">
        <v>1</v>
      </c>
      <c r="M302" s="849">
        <v>717</v>
      </c>
      <c r="N302" s="849">
        <v>2</v>
      </c>
      <c r="O302" s="849">
        <v>1450</v>
      </c>
      <c r="P302" s="837">
        <v>1.0111576011157601</v>
      </c>
      <c r="Q302" s="850">
        <v>725</v>
      </c>
    </row>
    <row r="303" spans="1:17" ht="14.4" customHeight="1" x14ac:dyDescent="0.3">
      <c r="A303" s="831" t="s">
        <v>584</v>
      </c>
      <c r="B303" s="832" t="s">
        <v>3368</v>
      </c>
      <c r="C303" s="832" t="s">
        <v>3079</v>
      </c>
      <c r="D303" s="832" t="s">
        <v>3450</v>
      </c>
      <c r="E303" s="832" t="s">
        <v>3451</v>
      </c>
      <c r="F303" s="849">
        <v>3</v>
      </c>
      <c r="G303" s="849">
        <v>12987</v>
      </c>
      <c r="H303" s="849">
        <v>2.991706979958535</v>
      </c>
      <c r="I303" s="849">
        <v>4329</v>
      </c>
      <c r="J303" s="849">
        <v>1</v>
      </c>
      <c r="K303" s="849">
        <v>4341</v>
      </c>
      <c r="L303" s="849">
        <v>1</v>
      </c>
      <c r="M303" s="849">
        <v>4341</v>
      </c>
      <c r="N303" s="849">
        <v>2</v>
      </c>
      <c r="O303" s="849">
        <v>8762</v>
      </c>
      <c r="P303" s="837">
        <v>2.0184289334254779</v>
      </c>
      <c r="Q303" s="850">
        <v>4381</v>
      </c>
    </row>
    <row r="304" spans="1:17" ht="14.4" customHeight="1" x14ac:dyDescent="0.3">
      <c r="A304" s="831" t="s">
        <v>584</v>
      </c>
      <c r="B304" s="832" t="s">
        <v>3368</v>
      </c>
      <c r="C304" s="832" t="s">
        <v>3079</v>
      </c>
      <c r="D304" s="832" t="s">
        <v>3131</v>
      </c>
      <c r="E304" s="832" t="s">
        <v>3132</v>
      </c>
      <c r="F304" s="849">
        <v>2</v>
      </c>
      <c r="G304" s="849">
        <v>306</v>
      </c>
      <c r="H304" s="849"/>
      <c r="I304" s="849">
        <v>153</v>
      </c>
      <c r="J304" s="849"/>
      <c r="K304" s="849"/>
      <c r="L304" s="849"/>
      <c r="M304" s="849"/>
      <c r="N304" s="849">
        <v>1</v>
      </c>
      <c r="O304" s="849">
        <v>154</v>
      </c>
      <c r="P304" s="837"/>
      <c r="Q304" s="850">
        <v>154</v>
      </c>
    </row>
    <row r="305" spans="1:17" ht="14.4" customHeight="1" x14ac:dyDescent="0.3">
      <c r="A305" s="831" t="s">
        <v>584</v>
      </c>
      <c r="B305" s="832" t="s">
        <v>3368</v>
      </c>
      <c r="C305" s="832" t="s">
        <v>3079</v>
      </c>
      <c r="D305" s="832" t="s">
        <v>3452</v>
      </c>
      <c r="E305" s="832" t="s">
        <v>3453</v>
      </c>
      <c r="F305" s="849">
        <v>1</v>
      </c>
      <c r="G305" s="849">
        <v>2282</v>
      </c>
      <c r="H305" s="849">
        <v>0.99781372977700045</v>
      </c>
      <c r="I305" s="849">
        <v>2282</v>
      </c>
      <c r="J305" s="849">
        <v>1</v>
      </c>
      <c r="K305" s="849">
        <v>2287</v>
      </c>
      <c r="L305" s="849">
        <v>1</v>
      </c>
      <c r="M305" s="849">
        <v>2287</v>
      </c>
      <c r="N305" s="849">
        <v>2</v>
      </c>
      <c r="O305" s="849">
        <v>4606</v>
      </c>
      <c r="P305" s="837">
        <v>2.0139921294271974</v>
      </c>
      <c r="Q305" s="850">
        <v>2303</v>
      </c>
    </row>
    <row r="306" spans="1:17" ht="14.4" customHeight="1" x14ac:dyDescent="0.3">
      <c r="A306" s="831" t="s">
        <v>584</v>
      </c>
      <c r="B306" s="832" t="s">
        <v>3368</v>
      </c>
      <c r="C306" s="832" t="s">
        <v>3079</v>
      </c>
      <c r="D306" s="832" t="s">
        <v>3454</v>
      </c>
      <c r="E306" s="832" t="s">
        <v>3455</v>
      </c>
      <c r="F306" s="849">
        <v>8</v>
      </c>
      <c r="G306" s="849">
        <v>22600</v>
      </c>
      <c r="H306" s="849">
        <v>1.1404349800676188</v>
      </c>
      <c r="I306" s="849">
        <v>2825</v>
      </c>
      <c r="J306" s="849">
        <v>7</v>
      </c>
      <c r="K306" s="849">
        <v>19817</v>
      </c>
      <c r="L306" s="849">
        <v>1</v>
      </c>
      <c r="M306" s="849">
        <v>2831</v>
      </c>
      <c r="N306" s="849">
        <v>6</v>
      </c>
      <c r="O306" s="849">
        <v>17118</v>
      </c>
      <c r="P306" s="837">
        <v>0.8638038048140485</v>
      </c>
      <c r="Q306" s="850">
        <v>2853</v>
      </c>
    </row>
    <row r="307" spans="1:17" ht="14.4" customHeight="1" x14ac:dyDescent="0.3">
      <c r="A307" s="831" t="s">
        <v>584</v>
      </c>
      <c r="B307" s="832" t="s">
        <v>3368</v>
      </c>
      <c r="C307" s="832" t="s">
        <v>3079</v>
      </c>
      <c r="D307" s="832" t="s">
        <v>3456</v>
      </c>
      <c r="E307" s="832" t="s">
        <v>3457</v>
      </c>
      <c r="F307" s="849">
        <v>11</v>
      </c>
      <c r="G307" s="849">
        <v>33363</v>
      </c>
      <c r="H307" s="849">
        <v>0.91335413929040732</v>
      </c>
      <c r="I307" s="849">
        <v>3033</v>
      </c>
      <c r="J307" s="849">
        <v>12</v>
      </c>
      <c r="K307" s="849">
        <v>36528</v>
      </c>
      <c r="L307" s="849">
        <v>1</v>
      </c>
      <c r="M307" s="849">
        <v>3044</v>
      </c>
      <c r="N307" s="849">
        <v>12</v>
      </c>
      <c r="O307" s="849">
        <v>36960</v>
      </c>
      <c r="P307" s="837">
        <v>1.011826544021025</v>
      </c>
      <c r="Q307" s="850">
        <v>3080</v>
      </c>
    </row>
    <row r="308" spans="1:17" ht="14.4" customHeight="1" x14ac:dyDescent="0.3">
      <c r="A308" s="831" t="s">
        <v>584</v>
      </c>
      <c r="B308" s="832" t="s">
        <v>3368</v>
      </c>
      <c r="C308" s="832" t="s">
        <v>3079</v>
      </c>
      <c r="D308" s="832" t="s">
        <v>3458</v>
      </c>
      <c r="E308" s="832" t="s">
        <v>3459</v>
      </c>
      <c r="F308" s="849">
        <v>37</v>
      </c>
      <c r="G308" s="849">
        <v>47064</v>
      </c>
      <c r="H308" s="849">
        <v>1.0856747404844291</v>
      </c>
      <c r="I308" s="849">
        <v>1272</v>
      </c>
      <c r="J308" s="849">
        <v>34</v>
      </c>
      <c r="K308" s="849">
        <v>43350</v>
      </c>
      <c r="L308" s="849">
        <v>1</v>
      </c>
      <c r="M308" s="849">
        <v>1275</v>
      </c>
      <c r="N308" s="849">
        <v>18</v>
      </c>
      <c r="O308" s="849">
        <v>23130</v>
      </c>
      <c r="P308" s="837">
        <v>0.53356401384083041</v>
      </c>
      <c r="Q308" s="850">
        <v>1285</v>
      </c>
    </row>
    <row r="309" spans="1:17" ht="14.4" customHeight="1" x14ac:dyDescent="0.3">
      <c r="A309" s="831" t="s">
        <v>584</v>
      </c>
      <c r="B309" s="832" t="s">
        <v>3368</v>
      </c>
      <c r="C309" s="832" t="s">
        <v>3079</v>
      </c>
      <c r="D309" s="832" t="s">
        <v>3460</v>
      </c>
      <c r="E309" s="832" t="s">
        <v>3461</v>
      </c>
      <c r="F309" s="849">
        <v>6</v>
      </c>
      <c r="G309" s="849">
        <v>17994</v>
      </c>
      <c r="H309" s="849">
        <v>0.46015752864157117</v>
      </c>
      <c r="I309" s="849">
        <v>2999</v>
      </c>
      <c r="J309" s="849">
        <v>13</v>
      </c>
      <c r="K309" s="849">
        <v>39104</v>
      </c>
      <c r="L309" s="849">
        <v>1</v>
      </c>
      <c r="M309" s="849">
        <v>3008</v>
      </c>
      <c r="N309" s="849">
        <v>4</v>
      </c>
      <c r="O309" s="849">
        <v>12152</v>
      </c>
      <c r="P309" s="837">
        <v>0.31076104746317512</v>
      </c>
      <c r="Q309" s="850">
        <v>3038</v>
      </c>
    </row>
    <row r="310" spans="1:17" ht="14.4" customHeight="1" x14ac:dyDescent="0.3">
      <c r="A310" s="831" t="s">
        <v>584</v>
      </c>
      <c r="B310" s="832" t="s">
        <v>3368</v>
      </c>
      <c r="C310" s="832" t="s">
        <v>3079</v>
      </c>
      <c r="D310" s="832" t="s">
        <v>3133</v>
      </c>
      <c r="E310" s="832" t="s">
        <v>3134</v>
      </c>
      <c r="F310" s="849"/>
      <c r="G310" s="849"/>
      <c r="H310" s="849"/>
      <c r="I310" s="849"/>
      <c r="J310" s="849">
        <v>2</v>
      </c>
      <c r="K310" s="849">
        <v>170</v>
      </c>
      <c r="L310" s="849">
        <v>1</v>
      </c>
      <c r="M310" s="849">
        <v>85</v>
      </c>
      <c r="N310" s="849">
        <v>1</v>
      </c>
      <c r="O310" s="849">
        <v>85</v>
      </c>
      <c r="P310" s="837">
        <v>0.5</v>
      </c>
      <c r="Q310" s="850">
        <v>85</v>
      </c>
    </row>
    <row r="311" spans="1:17" ht="14.4" customHeight="1" x14ac:dyDescent="0.3">
      <c r="A311" s="831" t="s">
        <v>584</v>
      </c>
      <c r="B311" s="832" t="s">
        <v>3368</v>
      </c>
      <c r="C311" s="832" t="s">
        <v>3079</v>
      </c>
      <c r="D311" s="832" t="s">
        <v>3462</v>
      </c>
      <c r="E311" s="832" t="s">
        <v>3463</v>
      </c>
      <c r="F311" s="849">
        <v>7</v>
      </c>
      <c r="G311" s="849">
        <v>4606</v>
      </c>
      <c r="H311" s="849">
        <v>3.4893939393939393</v>
      </c>
      <c r="I311" s="849">
        <v>658</v>
      </c>
      <c r="J311" s="849">
        <v>2</v>
      </c>
      <c r="K311" s="849">
        <v>1320</v>
      </c>
      <c r="L311" s="849">
        <v>1</v>
      </c>
      <c r="M311" s="849">
        <v>660</v>
      </c>
      <c r="N311" s="849">
        <v>2</v>
      </c>
      <c r="O311" s="849">
        <v>1332</v>
      </c>
      <c r="P311" s="837">
        <v>1.009090909090909</v>
      </c>
      <c r="Q311" s="850">
        <v>666</v>
      </c>
    </row>
    <row r="312" spans="1:17" ht="14.4" customHeight="1" x14ac:dyDescent="0.3">
      <c r="A312" s="831" t="s">
        <v>584</v>
      </c>
      <c r="B312" s="832" t="s">
        <v>3368</v>
      </c>
      <c r="C312" s="832" t="s">
        <v>3079</v>
      </c>
      <c r="D312" s="832" t="s">
        <v>3135</v>
      </c>
      <c r="E312" s="832" t="s">
        <v>3136</v>
      </c>
      <c r="F312" s="849">
        <v>4</v>
      </c>
      <c r="G312" s="849">
        <v>552</v>
      </c>
      <c r="H312" s="849">
        <v>1.985611510791367</v>
      </c>
      <c r="I312" s="849">
        <v>138</v>
      </c>
      <c r="J312" s="849">
        <v>2</v>
      </c>
      <c r="K312" s="849">
        <v>278</v>
      </c>
      <c r="L312" s="849">
        <v>1</v>
      </c>
      <c r="M312" s="849">
        <v>139</v>
      </c>
      <c r="N312" s="849">
        <v>3</v>
      </c>
      <c r="O312" s="849">
        <v>417</v>
      </c>
      <c r="P312" s="837">
        <v>1.5</v>
      </c>
      <c r="Q312" s="850">
        <v>139</v>
      </c>
    </row>
    <row r="313" spans="1:17" ht="14.4" customHeight="1" x14ac:dyDescent="0.3">
      <c r="A313" s="831" t="s">
        <v>584</v>
      </c>
      <c r="B313" s="832" t="s">
        <v>3368</v>
      </c>
      <c r="C313" s="832" t="s">
        <v>3079</v>
      </c>
      <c r="D313" s="832" t="s">
        <v>3464</v>
      </c>
      <c r="E313" s="832" t="s">
        <v>3465</v>
      </c>
      <c r="F313" s="849"/>
      <c r="G313" s="849"/>
      <c r="H313" s="849"/>
      <c r="I313" s="849"/>
      <c r="J313" s="849">
        <v>1</v>
      </c>
      <c r="K313" s="849">
        <v>428</v>
      </c>
      <c r="L313" s="849">
        <v>1</v>
      </c>
      <c r="M313" s="849">
        <v>428</v>
      </c>
      <c r="N313" s="849"/>
      <c r="O313" s="849"/>
      <c r="P313" s="837"/>
      <c r="Q313" s="850"/>
    </row>
    <row r="314" spans="1:17" ht="14.4" customHeight="1" x14ac:dyDescent="0.3">
      <c r="A314" s="831" t="s">
        <v>584</v>
      </c>
      <c r="B314" s="832" t="s">
        <v>3368</v>
      </c>
      <c r="C314" s="832" t="s">
        <v>3079</v>
      </c>
      <c r="D314" s="832" t="s">
        <v>3466</v>
      </c>
      <c r="E314" s="832" t="s">
        <v>3467</v>
      </c>
      <c r="F314" s="849">
        <v>6</v>
      </c>
      <c r="G314" s="849">
        <v>5436</v>
      </c>
      <c r="H314" s="849">
        <v>1.1973568281938325</v>
      </c>
      <c r="I314" s="849">
        <v>906</v>
      </c>
      <c r="J314" s="849">
        <v>5</v>
      </c>
      <c r="K314" s="849">
        <v>4540</v>
      </c>
      <c r="L314" s="849">
        <v>1</v>
      </c>
      <c r="M314" s="849">
        <v>908</v>
      </c>
      <c r="N314" s="849">
        <v>1</v>
      </c>
      <c r="O314" s="849">
        <v>917</v>
      </c>
      <c r="P314" s="837">
        <v>0.20198237885462555</v>
      </c>
      <c r="Q314" s="850">
        <v>917</v>
      </c>
    </row>
    <row r="315" spans="1:17" ht="14.4" customHeight="1" x14ac:dyDescent="0.3">
      <c r="A315" s="831" t="s">
        <v>584</v>
      </c>
      <c r="B315" s="832" t="s">
        <v>3368</v>
      </c>
      <c r="C315" s="832" t="s">
        <v>3079</v>
      </c>
      <c r="D315" s="832" t="s">
        <v>3468</v>
      </c>
      <c r="E315" s="832" t="s">
        <v>3469</v>
      </c>
      <c r="F315" s="849">
        <v>33</v>
      </c>
      <c r="G315" s="849">
        <v>37389</v>
      </c>
      <c r="H315" s="849">
        <v>0.94036720321931588</v>
      </c>
      <c r="I315" s="849">
        <v>1133</v>
      </c>
      <c r="J315" s="849">
        <v>35</v>
      </c>
      <c r="K315" s="849">
        <v>39760</v>
      </c>
      <c r="L315" s="849">
        <v>1</v>
      </c>
      <c r="M315" s="849">
        <v>1136</v>
      </c>
      <c r="N315" s="849">
        <v>49</v>
      </c>
      <c r="O315" s="849">
        <v>56252</v>
      </c>
      <c r="P315" s="837">
        <v>1.4147887323943662</v>
      </c>
      <c r="Q315" s="850">
        <v>1148</v>
      </c>
    </row>
    <row r="316" spans="1:17" ht="14.4" customHeight="1" x14ac:dyDescent="0.3">
      <c r="A316" s="831" t="s">
        <v>584</v>
      </c>
      <c r="B316" s="832" t="s">
        <v>3368</v>
      </c>
      <c r="C316" s="832" t="s">
        <v>3079</v>
      </c>
      <c r="D316" s="832" t="s">
        <v>3137</v>
      </c>
      <c r="E316" s="832" t="s">
        <v>3138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422</v>
      </c>
      <c r="P316" s="837"/>
      <c r="Q316" s="850">
        <v>422</v>
      </c>
    </row>
    <row r="317" spans="1:17" ht="14.4" customHeight="1" x14ac:dyDescent="0.3">
      <c r="A317" s="831" t="s">
        <v>584</v>
      </c>
      <c r="B317" s="832" t="s">
        <v>3368</v>
      </c>
      <c r="C317" s="832" t="s">
        <v>3079</v>
      </c>
      <c r="D317" s="832" t="s">
        <v>3141</v>
      </c>
      <c r="E317" s="832" t="s">
        <v>3142</v>
      </c>
      <c r="F317" s="849">
        <v>1</v>
      </c>
      <c r="G317" s="849">
        <v>237</v>
      </c>
      <c r="H317" s="849"/>
      <c r="I317" s="849">
        <v>237</v>
      </c>
      <c r="J317" s="849"/>
      <c r="K317" s="849"/>
      <c r="L317" s="849"/>
      <c r="M317" s="849"/>
      <c r="N317" s="849">
        <v>2</v>
      </c>
      <c r="O317" s="849">
        <v>476</v>
      </c>
      <c r="P317" s="837"/>
      <c r="Q317" s="850">
        <v>238</v>
      </c>
    </row>
    <row r="318" spans="1:17" ht="14.4" customHeight="1" x14ac:dyDescent="0.3">
      <c r="A318" s="831" t="s">
        <v>584</v>
      </c>
      <c r="B318" s="832" t="s">
        <v>3368</v>
      </c>
      <c r="C318" s="832" t="s">
        <v>3079</v>
      </c>
      <c r="D318" s="832" t="s">
        <v>3470</v>
      </c>
      <c r="E318" s="832" t="s">
        <v>3471</v>
      </c>
      <c r="F318" s="849">
        <v>37</v>
      </c>
      <c r="G318" s="849">
        <v>59311</v>
      </c>
      <c r="H318" s="849">
        <v>0.99689054726368154</v>
      </c>
      <c r="I318" s="849">
        <v>1603</v>
      </c>
      <c r="J318" s="849">
        <v>37</v>
      </c>
      <c r="K318" s="849">
        <v>59496</v>
      </c>
      <c r="L318" s="849">
        <v>1</v>
      </c>
      <c r="M318" s="849">
        <v>1608</v>
      </c>
      <c r="N318" s="849">
        <v>43</v>
      </c>
      <c r="O318" s="849">
        <v>69832</v>
      </c>
      <c r="P318" s="837">
        <v>1.173725964770741</v>
      </c>
      <c r="Q318" s="850">
        <v>1624</v>
      </c>
    </row>
    <row r="319" spans="1:17" ht="14.4" customHeight="1" x14ac:dyDescent="0.3">
      <c r="A319" s="831" t="s">
        <v>584</v>
      </c>
      <c r="B319" s="832" t="s">
        <v>3368</v>
      </c>
      <c r="C319" s="832" t="s">
        <v>3079</v>
      </c>
      <c r="D319" s="832" t="s">
        <v>3472</v>
      </c>
      <c r="E319" s="832" t="s">
        <v>3473</v>
      </c>
      <c r="F319" s="849">
        <v>20</v>
      </c>
      <c r="G319" s="849">
        <v>39100</v>
      </c>
      <c r="H319" s="849">
        <v>0.99694033656297809</v>
      </c>
      <c r="I319" s="849">
        <v>1955</v>
      </c>
      <c r="J319" s="849">
        <v>20</v>
      </c>
      <c r="K319" s="849">
        <v>39220</v>
      </c>
      <c r="L319" s="849">
        <v>1</v>
      </c>
      <c r="M319" s="849">
        <v>1961</v>
      </c>
      <c r="N319" s="849">
        <v>35</v>
      </c>
      <c r="O319" s="849">
        <v>69335</v>
      </c>
      <c r="P319" s="837">
        <v>1.7678480367159612</v>
      </c>
      <c r="Q319" s="850">
        <v>1981</v>
      </c>
    </row>
    <row r="320" spans="1:17" ht="14.4" customHeight="1" x14ac:dyDescent="0.3">
      <c r="A320" s="831" t="s">
        <v>584</v>
      </c>
      <c r="B320" s="832" t="s">
        <v>3368</v>
      </c>
      <c r="C320" s="832" t="s">
        <v>3079</v>
      </c>
      <c r="D320" s="832" t="s">
        <v>3474</v>
      </c>
      <c r="E320" s="832" t="s">
        <v>3475</v>
      </c>
      <c r="F320" s="849">
        <v>13</v>
      </c>
      <c r="G320" s="849">
        <v>42159</v>
      </c>
      <c r="H320" s="849">
        <v>2.5928044280442806</v>
      </c>
      <c r="I320" s="849">
        <v>3243</v>
      </c>
      <c r="J320" s="849">
        <v>5</v>
      </c>
      <c r="K320" s="849">
        <v>16260</v>
      </c>
      <c r="L320" s="849">
        <v>1</v>
      </c>
      <c r="M320" s="849">
        <v>3252</v>
      </c>
      <c r="N320" s="849">
        <v>2</v>
      </c>
      <c r="O320" s="849">
        <v>6570</v>
      </c>
      <c r="P320" s="837">
        <v>0.40405904059040593</v>
      </c>
      <c r="Q320" s="850">
        <v>3285</v>
      </c>
    </row>
    <row r="321" spans="1:17" ht="14.4" customHeight="1" x14ac:dyDescent="0.3">
      <c r="A321" s="831" t="s">
        <v>584</v>
      </c>
      <c r="B321" s="832" t="s">
        <v>3368</v>
      </c>
      <c r="C321" s="832" t="s">
        <v>3079</v>
      </c>
      <c r="D321" s="832" t="s">
        <v>3476</v>
      </c>
      <c r="E321" s="832" t="s">
        <v>3477</v>
      </c>
      <c r="F321" s="849">
        <v>11</v>
      </c>
      <c r="G321" s="849">
        <v>9207</v>
      </c>
      <c r="H321" s="849">
        <v>1.2193087008343266</v>
      </c>
      <c r="I321" s="849">
        <v>837</v>
      </c>
      <c r="J321" s="849">
        <v>9</v>
      </c>
      <c r="K321" s="849">
        <v>7551</v>
      </c>
      <c r="L321" s="849">
        <v>1</v>
      </c>
      <c r="M321" s="849">
        <v>839</v>
      </c>
      <c r="N321" s="849">
        <v>19</v>
      </c>
      <c r="O321" s="849">
        <v>16074</v>
      </c>
      <c r="P321" s="837">
        <v>2.1287246722288438</v>
      </c>
      <c r="Q321" s="850">
        <v>846</v>
      </c>
    </row>
    <row r="322" spans="1:17" ht="14.4" customHeight="1" x14ac:dyDescent="0.3">
      <c r="A322" s="831" t="s">
        <v>584</v>
      </c>
      <c r="B322" s="832" t="s">
        <v>3368</v>
      </c>
      <c r="C322" s="832" t="s">
        <v>3079</v>
      </c>
      <c r="D322" s="832" t="s">
        <v>3478</v>
      </c>
      <c r="E322" s="832" t="s">
        <v>3479</v>
      </c>
      <c r="F322" s="849">
        <v>1</v>
      </c>
      <c r="G322" s="849">
        <v>1241</v>
      </c>
      <c r="H322" s="849">
        <v>0.332529474812433</v>
      </c>
      <c r="I322" s="849">
        <v>1241</v>
      </c>
      <c r="J322" s="849">
        <v>3</v>
      </c>
      <c r="K322" s="849">
        <v>3732</v>
      </c>
      <c r="L322" s="849">
        <v>1</v>
      </c>
      <c r="M322" s="849">
        <v>1244</v>
      </c>
      <c r="N322" s="849"/>
      <c r="O322" s="849"/>
      <c r="P322" s="837"/>
      <c r="Q322" s="850"/>
    </row>
    <row r="323" spans="1:17" ht="14.4" customHeight="1" x14ac:dyDescent="0.3">
      <c r="A323" s="831" t="s">
        <v>584</v>
      </c>
      <c r="B323" s="832" t="s">
        <v>3368</v>
      </c>
      <c r="C323" s="832" t="s">
        <v>3079</v>
      </c>
      <c r="D323" s="832" t="s">
        <v>3480</v>
      </c>
      <c r="E323" s="832" t="s">
        <v>3481</v>
      </c>
      <c r="F323" s="849"/>
      <c r="G323" s="849"/>
      <c r="H323" s="849"/>
      <c r="I323" s="849"/>
      <c r="J323" s="849"/>
      <c r="K323" s="849"/>
      <c r="L323" s="849"/>
      <c r="M323" s="849"/>
      <c r="N323" s="849">
        <v>3</v>
      </c>
      <c r="O323" s="849">
        <v>28146</v>
      </c>
      <c r="P323" s="837"/>
      <c r="Q323" s="850">
        <v>9382</v>
      </c>
    </row>
    <row r="324" spans="1:17" ht="14.4" customHeight="1" x14ac:dyDescent="0.3">
      <c r="A324" s="831" t="s">
        <v>584</v>
      </c>
      <c r="B324" s="832" t="s">
        <v>3368</v>
      </c>
      <c r="C324" s="832" t="s">
        <v>3079</v>
      </c>
      <c r="D324" s="832" t="s">
        <v>3482</v>
      </c>
      <c r="E324" s="832" t="s">
        <v>3483</v>
      </c>
      <c r="F324" s="849">
        <v>1</v>
      </c>
      <c r="G324" s="849">
        <v>7135</v>
      </c>
      <c r="H324" s="849"/>
      <c r="I324" s="849">
        <v>7135</v>
      </c>
      <c r="J324" s="849"/>
      <c r="K324" s="849"/>
      <c r="L324" s="849"/>
      <c r="M324" s="849"/>
      <c r="N324" s="849">
        <v>2</v>
      </c>
      <c r="O324" s="849">
        <v>14410</v>
      </c>
      <c r="P324" s="837"/>
      <c r="Q324" s="850">
        <v>7205</v>
      </c>
    </row>
    <row r="325" spans="1:17" ht="14.4" customHeight="1" x14ac:dyDescent="0.3">
      <c r="A325" s="831" t="s">
        <v>584</v>
      </c>
      <c r="B325" s="832" t="s">
        <v>3368</v>
      </c>
      <c r="C325" s="832" t="s">
        <v>3079</v>
      </c>
      <c r="D325" s="832" t="s">
        <v>3484</v>
      </c>
      <c r="E325" s="832" t="s">
        <v>3485</v>
      </c>
      <c r="F325" s="849">
        <v>15</v>
      </c>
      <c r="G325" s="849">
        <v>37515</v>
      </c>
      <c r="H325" s="849">
        <v>0.83167065708965149</v>
      </c>
      <c r="I325" s="849">
        <v>2501</v>
      </c>
      <c r="J325" s="849">
        <v>18</v>
      </c>
      <c r="K325" s="849">
        <v>45108</v>
      </c>
      <c r="L325" s="849">
        <v>1</v>
      </c>
      <c r="M325" s="849">
        <v>2506</v>
      </c>
      <c r="N325" s="849">
        <v>26</v>
      </c>
      <c r="O325" s="849">
        <v>65572</v>
      </c>
      <c r="P325" s="837">
        <v>1.4536667553427329</v>
      </c>
      <c r="Q325" s="850">
        <v>2522</v>
      </c>
    </row>
    <row r="326" spans="1:17" ht="14.4" customHeight="1" x14ac:dyDescent="0.3">
      <c r="A326" s="831" t="s">
        <v>584</v>
      </c>
      <c r="B326" s="832" t="s">
        <v>3368</v>
      </c>
      <c r="C326" s="832" t="s">
        <v>3079</v>
      </c>
      <c r="D326" s="832" t="s">
        <v>3486</v>
      </c>
      <c r="E326" s="832" t="s">
        <v>3487</v>
      </c>
      <c r="F326" s="849"/>
      <c r="G326" s="849"/>
      <c r="H326" s="849"/>
      <c r="I326" s="849"/>
      <c r="J326" s="849">
        <v>1</v>
      </c>
      <c r="K326" s="849">
        <v>3554</v>
      </c>
      <c r="L326" s="849">
        <v>1</v>
      </c>
      <c r="M326" s="849">
        <v>3554</v>
      </c>
      <c r="N326" s="849"/>
      <c r="O326" s="849"/>
      <c r="P326" s="837"/>
      <c r="Q326" s="850"/>
    </row>
    <row r="327" spans="1:17" ht="14.4" customHeight="1" x14ac:dyDescent="0.3">
      <c r="A327" s="831" t="s">
        <v>584</v>
      </c>
      <c r="B327" s="832" t="s">
        <v>3368</v>
      </c>
      <c r="C327" s="832" t="s">
        <v>3079</v>
      </c>
      <c r="D327" s="832" t="s">
        <v>3488</v>
      </c>
      <c r="E327" s="832" t="s">
        <v>3489</v>
      </c>
      <c r="F327" s="849">
        <v>1</v>
      </c>
      <c r="G327" s="849">
        <v>8344</v>
      </c>
      <c r="H327" s="849"/>
      <c r="I327" s="849">
        <v>8344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584</v>
      </c>
      <c r="B328" s="832" t="s">
        <v>3368</v>
      </c>
      <c r="C328" s="832" t="s">
        <v>3079</v>
      </c>
      <c r="D328" s="832" t="s">
        <v>3490</v>
      </c>
      <c r="E328" s="832" t="s">
        <v>3491</v>
      </c>
      <c r="F328" s="849"/>
      <c r="G328" s="849"/>
      <c r="H328" s="849"/>
      <c r="I328" s="849"/>
      <c r="J328" s="849"/>
      <c r="K328" s="849"/>
      <c r="L328" s="849"/>
      <c r="M328" s="849"/>
      <c r="N328" s="849">
        <v>2</v>
      </c>
      <c r="O328" s="849">
        <v>8282</v>
      </c>
      <c r="P328" s="837"/>
      <c r="Q328" s="850">
        <v>4141</v>
      </c>
    </row>
    <row r="329" spans="1:17" ht="14.4" customHeight="1" x14ac:dyDescent="0.3">
      <c r="A329" s="831" t="s">
        <v>584</v>
      </c>
      <c r="B329" s="832" t="s">
        <v>3368</v>
      </c>
      <c r="C329" s="832" t="s">
        <v>3079</v>
      </c>
      <c r="D329" s="832" t="s">
        <v>3492</v>
      </c>
      <c r="E329" s="832" t="s">
        <v>3493</v>
      </c>
      <c r="F329" s="849">
        <v>3</v>
      </c>
      <c r="G329" s="849">
        <v>8484</v>
      </c>
      <c r="H329" s="849">
        <v>0.99823508648076242</v>
      </c>
      <c r="I329" s="849">
        <v>2828</v>
      </c>
      <c r="J329" s="849">
        <v>3</v>
      </c>
      <c r="K329" s="849">
        <v>8499</v>
      </c>
      <c r="L329" s="849">
        <v>1</v>
      </c>
      <c r="M329" s="849">
        <v>2833</v>
      </c>
      <c r="N329" s="849">
        <v>1</v>
      </c>
      <c r="O329" s="849">
        <v>2853</v>
      </c>
      <c r="P329" s="837">
        <v>0.3356865513589834</v>
      </c>
      <c r="Q329" s="850">
        <v>2853</v>
      </c>
    </row>
    <row r="330" spans="1:17" ht="14.4" customHeight="1" x14ac:dyDescent="0.3">
      <c r="A330" s="831" t="s">
        <v>584</v>
      </c>
      <c r="B330" s="832" t="s">
        <v>3368</v>
      </c>
      <c r="C330" s="832" t="s">
        <v>3079</v>
      </c>
      <c r="D330" s="832" t="s">
        <v>3494</v>
      </c>
      <c r="E330" s="832" t="s">
        <v>3495</v>
      </c>
      <c r="F330" s="849">
        <v>38</v>
      </c>
      <c r="G330" s="849">
        <v>15427</v>
      </c>
      <c r="H330" s="849">
        <v>1.1148287324757913</v>
      </c>
      <c r="I330" s="849">
        <v>405.9736842105263</v>
      </c>
      <c r="J330" s="849">
        <v>34</v>
      </c>
      <c r="K330" s="849">
        <v>13838</v>
      </c>
      <c r="L330" s="849">
        <v>1</v>
      </c>
      <c r="M330" s="849">
        <v>407</v>
      </c>
      <c r="N330" s="849">
        <v>28</v>
      </c>
      <c r="O330" s="849">
        <v>11536</v>
      </c>
      <c r="P330" s="837">
        <v>0.83364648070530423</v>
      </c>
      <c r="Q330" s="850">
        <v>412</v>
      </c>
    </row>
    <row r="331" spans="1:17" ht="14.4" customHeight="1" x14ac:dyDescent="0.3">
      <c r="A331" s="831" t="s">
        <v>584</v>
      </c>
      <c r="B331" s="832" t="s">
        <v>3368</v>
      </c>
      <c r="C331" s="832" t="s">
        <v>3079</v>
      </c>
      <c r="D331" s="832" t="s">
        <v>3496</v>
      </c>
      <c r="E331" s="832" t="s">
        <v>3497</v>
      </c>
      <c r="F331" s="849"/>
      <c r="G331" s="849"/>
      <c r="H331" s="849"/>
      <c r="I331" s="849"/>
      <c r="J331" s="849">
        <v>3</v>
      </c>
      <c r="K331" s="849">
        <v>17259</v>
      </c>
      <c r="L331" s="849">
        <v>1</v>
      </c>
      <c r="M331" s="849">
        <v>5753</v>
      </c>
      <c r="N331" s="849">
        <v>8</v>
      </c>
      <c r="O331" s="849">
        <v>46456</v>
      </c>
      <c r="P331" s="837">
        <v>2.6916970855785389</v>
      </c>
      <c r="Q331" s="850">
        <v>5807</v>
      </c>
    </row>
    <row r="332" spans="1:17" ht="14.4" customHeight="1" x14ac:dyDescent="0.3">
      <c r="A332" s="831" t="s">
        <v>584</v>
      </c>
      <c r="B332" s="832" t="s">
        <v>3368</v>
      </c>
      <c r="C332" s="832" t="s">
        <v>3079</v>
      </c>
      <c r="D332" s="832" t="s">
        <v>3498</v>
      </c>
      <c r="E332" s="832" t="s">
        <v>3499</v>
      </c>
      <c r="F332" s="849">
        <v>1</v>
      </c>
      <c r="G332" s="849">
        <v>5459</v>
      </c>
      <c r="H332" s="849"/>
      <c r="I332" s="849">
        <v>5459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584</v>
      </c>
      <c r="B333" s="832" t="s">
        <v>3368</v>
      </c>
      <c r="C333" s="832" t="s">
        <v>3079</v>
      </c>
      <c r="D333" s="832" t="s">
        <v>3500</v>
      </c>
      <c r="E333" s="832" t="s">
        <v>3501</v>
      </c>
      <c r="F333" s="849">
        <v>7</v>
      </c>
      <c r="G333" s="849">
        <v>12460</v>
      </c>
      <c r="H333" s="849">
        <v>0.69882220975883347</v>
      </c>
      <c r="I333" s="849">
        <v>1780</v>
      </c>
      <c r="J333" s="849">
        <v>10</v>
      </c>
      <c r="K333" s="849">
        <v>17830</v>
      </c>
      <c r="L333" s="849">
        <v>1</v>
      </c>
      <c r="M333" s="849">
        <v>1783</v>
      </c>
      <c r="N333" s="849">
        <v>3</v>
      </c>
      <c r="O333" s="849">
        <v>5382</v>
      </c>
      <c r="P333" s="837">
        <v>0.3018508132361189</v>
      </c>
      <c r="Q333" s="850">
        <v>1794</v>
      </c>
    </row>
    <row r="334" spans="1:17" ht="14.4" customHeight="1" x14ac:dyDescent="0.3">
      <c r="A334" s="831" t="s">
        <v>584</v>
      </c>
      <c r="B334" s="832" t="s">
        <v>3368</v>
      </c>
      <c r="C334" s="832" t="s">
        <v>3079</v>
      </c>
      <c r="D334" s="832" t="s">
        <v>3147</v>
      </c>
      <c r="E334" s="832" t="s">
        <v>3148</v>
      </c>
      <c r="F334" s="849"/>
      <c r="G334" s="849"/>
      <c r="H334" s="849"/>
      <c r="I334" s="849"/>
      <c r="J334" s="849">
        <v>10</v>
      </c>
      <c r="K334" s="849">
        <v>1640</v>
      </c>
      <c r="L334" s="849">
        <v>1</v>
      </c>
      <c r="M334" s="849">
        <v>164</v>
      </c>
      <c r="N334" s="849"/>
      <c r="O334" s="849"/>
      <c r="P334" s="837"/>
      <c r="Q334" s="850"/>
    </row>
    <row r="335" spans="1:17" ht="14.4" customHeight="1" x14ac:dyDescent="0.3">
      <c r="A335" s="831" t="s">
        <v>584</v>
      </c>
      <c r="B335" s="832" t="s">
        <v>3368</v>
      </c>
      <c r="C335" s="832" t="s">
        <v>3079</v>
      </c>
      <c r="D335" s="832" t="s">
        <v>3149</v>
      </c>
      <c r="E335" s="832" t="s">
        <v>3150</v>
      </c>
      <c r="F335" s="849">
        <v>5</v>
      </c>
      <c r="G335" s="849">
        <v>1530</v>
      </c>
      <c r="H335" s="849"/>
      <c r="I335" s="849">
        <v>306</v>
      </c>
      <c r="J335" s="849"/>
      <c r="K335" s="849"/>
      <c r="L335" s="849"/>
      <c r="M335" s="849"/>
      <c r="N335" s="849">
        <v>3</v>
      </c>
      <c r="O335" s="849">
        <v>924</v>
      </c>
      <c r="P335" s="837"/>
      <c r="Q335" s="850">
        <v>308</v>
      </c>
    </row>
    <row r="336" spans="1:17" ht="14.4" customHeight="1" x14ac:dyDescent="0.3">
      <c r="A336" s="831" t="s">
        <v>584</v>
      </c>
      <c r="B336" s="832" t="s">
        <v>3368</v>
      </c>
      <c r="C336" s="832" t="s">
        <v>3079</v>
      </c>
      <c r="D336" s="832" t="s">
        <v>3502</v>
      </c>
      <c r="E336" s="832" t="s">
        <v>3503</v>
      </c>
      <c r="F336" s="849">
        <v>2</v>
      </c>
      <c r="G336" s="849">
        <v>3420</v>
      </c>
      <c r="H336" s="849">
        <v>0.66472303206997085</v>
      </c>
      <c r="I336" s="849">
        <v>1710</v>
      </c>
      <c r="J336" s="849">
        <v>3</v>
      </c>
      <c r="K336" s="849">
        <v>5145</v>
      </c>
      <c r="L336" s="849">
        <v>1</v>
      </c>
      <c r="M336" s="849">
        <v>1715</v>
      </c>
      <c r="N336" s="849">
        <v>2</v>
      </c>
      <c r="O336" s="849">
        <v>3460</v>
      </c>
      <c r="P336" s="837">
        <v>0.67249757045675418</v>
      </c>
      <c r="Q336" s="850">
        <v>1730</v>
      </c>
    </row>
    <row r="337" spans="1:17" ht="14.4" customHeight="1" x14ac:dyDescent="0.3">
      <c r="A337" s="831" t="s">
        <v>584</v>
      </c>
      <c r="B337" s="832" t="s">
        <v>3368</v>
      </c>
      <c r="C337" s="832" t="s">
        <v>3079</v>
      </c>
      <c r="D337" s="832" t="s">
        <v>3504</v>
      </c>
      <c r="E337" s="832" t="s">
        <v>3505</v>
      </c>
      <c r="F337" s="849">
        <v>10</v>
      </c>
      <c r="G337" s="849">
        <v>1280</v>
      </c>
      <c r="H337" s="849">
        <v>1.6537467700258397</v>
      </c>
      <c r="I337" s="849">
        <v>128</v>
      </c>
      <c r="J337" s="849">
        <v>6</v>
      </c>
      <c r="K337" s="849">
        <v>774</v>
      </c>
      <c r="L337" s="849">
        <v>1</v>
      </c>
      <c r="M337" s="849">
        <v>129</v>
      </c>
      <c r="N337" s="849">
        <v>7</v>
      </c>
      <c r="O337" s="849">
        <v>903</v>
      </c>
      <c r="P337" s="837">
        <v>1.1666666666666667</v>
      </c>
      <c r="Q337" s="850">
        <v>129</v>
      </c>
    </row>
    <row r="338" spans="1:17" ht="14.4" customHeight="1" x14ac:dyDescent="0.3">
      <c r="A338" s="831" t="s">
        <v>584</v>
      </c>
      <c r="B338" s="832" t="s">
        <v>3368</v>
      </c>
      <c r="C338" s="832" t="s">
        <v>3079</v>
      </c>
      <c r="D338" s="832" t="s">
        <v>3151</v>
      </c>
      <c r="E338" s="832" t="s">
        <v>3152</v>
      </c>
      <c r="F338" s="849">
        <v>723</v>
      </c>
      <c r="G338" s="849">
        <v>47718</v>
      </c>
      <c r="H338" s="849">
        <v>0.97177419354838712</v>
      </c>
      <c r="I338" s="849">
        <v>66</v>
      </c>
      <c r="J338" s="849">
        <v>744</v>
      </c>
      <c r="K338" s="849">
        <v>49104</v>
      </c>
      <c r="L338" s="849">
        <v>1</v>
      </c>
      <c r="M338" s="849">
        <v>66</v>
      </c>
      <c r="N338" s="849">
        <v>601</v>
      </c>
      <c r="O338" s="849">
        <v>40265</v>
      </c>
      <c r="P338" s="837">
        <v>0.81999429781687849</v>
      </c>
      <c r="Q338" s="850">
        <v>66.996672212978368</v>
      </c>
    </row>
    <row r="339" spans="1:17" ht="14.4" customHeight="1" x14ac:dyDescent="0.3">
      <c r="A339" s="831" t="s">
        <v>584</v>
      </c>
      <c r="B339" s="832" t="s">
        <v>3368</v>
      </c>
      <c r="C339" s="832" t="s">
        <v>3079</v>
      </c>
      <c r="D339" s="832" t="s">
        <v>3506</v>
      </c>
      <c r="E339" s="832" t="s">
        <v>3507</v>
      </c>
      <c r="F339" s="849">
        <v>0</v>
      </c>
      <c r="G339" s="849">
        <v>0</v>
      </c>
      <c r="H339" s="849"/>
      <c r="I339" s="849"/>
      <c r="J339" s="849">
        <v>0</v>
      </c>
      <c r="K339" s="849">
        <v>0</v>
      </c>
      <c r="L339" s="849"/>
      <c r="M339" s="849"/>
      <c r="N339" s="849">
        <v>0</v>
      </c>
      <c r="O339" s="849">
        <v>0</v>
      </c>
      <c r="P339" s="837"/>
      <c r="Q339" s="850"/>
    </row>
    <row r="340" spans="1:17" ht="14.4" customHeight="1" x14ac:dyDescent="0.3">
      <c r="A340" s="831" t="s">
        <v>584</v>
      </c>
      <c r="B340" s="832" t="s">
        <v>3368</v>
      </c>
      <c r="C340" s="832" t="s">
        <v>3079</v>
      </c>
      <c r="D340" s="832" t="s">
        <v>3508</v>
      </c>
      <c r="E340" s="832" t="s">
        <v>3509</v>
      </c>
      <c r="F340" s="849">
        <v>222</v>
      </c>
      <c r="G340" s="849">
        <v>0</v>
      </c>
      <c r="H340" s="849"/>
      <c r="I340" s="849">
        <v>0</v>
      </c>
      <c r="J340" s="849">
        <v>94</v>
      </c>
      <c r="K340" s="849">
        <v>0</v>
      </c>
      <c r="L340" s="849"/>
      <c r="M340" s="849">
        <v>0</v>
      </c>
      <c r="N340" s="849">
        <v>113</v>
      </c>
      <c r="O340" s="849">
        <v>0</v>
      </c>
      <c r="P340" s="837"/>
      <c r="Q340" s="850">
        <v>0</v>
      </c>
    </row>
    <row r="341" spans="1:17" ht="14.4" customHeight="1" x14ac:dyDescent="0.3">
      <c r="A341" s="831" t="s">
        <v>584</v>
      </c>
      <c r="B341" s="832" t="s">
        <v>3368</v>
      </c>
      <c r="C341" s="832" t="s">
        <v>3079</v>
      </c>
      <c r="D341" s="832" t="s">
        <v>3165</v>
      </c>
      <c r="E341" s="832" t="s">
        <v>3166</v>
      </c>
      <c r="F341" s="849">
        <v>2</v>
      </c>
      <c r="G341" s="849">
        <v>312</v>
      </c>
      <c r="H341" s="849">
        <v>2</v>
      </c>
      <c r="I341" s="849">
        <v>156</v>
      </c>
      <c r="J341" s="849">
        <v>1</v>
      </c>
      <c r="K341" s="849">
        <v>156</v>
      </c>
      <c r="L341" s="849">
        <v>1</v>
      </c>
      <c r="M341" s="849">
        <v>156</v>
      </c>
      <c r="N341" s="849"/>
      <c r="O341" s="849"/>
      <c r="P341" s="837"/>
      <c r="Q341" s="850"/>
    </row>
    <row r="342" spans="1:17" ht="14.4" customHeight="1" x14ac:dyDescent="0.3">
      <c r="A342" s="831" t="s">
        <v>584</v>
      </c>
      <c r="B342" s="832" t="s">
        <v>3368</v>
      </c>
      <c r="C342" s="832" t="s">
        <v>3079</v>
      </c>
      <c r="D342" s="832" t="s">
        <v>3510</v>
      </c>
      <c r="E342" s="832" t="s">
        <v>3511</v>
      </c>
      <c r="F342" s="849">
        <v>2</v>
      </c>
      <c r="G342" s="849">
        <v>6562</v>
      </c>
      <c r="H342" s="849">
        <v>0.99726443768996964</v>
      </c>
      <c r="I342" s="849">
        <v>3281</v>
      </c>
      <c r="J342" s="849">
        <v>2</v>
      </c>
      <c r="K342" s="849">
        <v>6580</v>
      </c>
      <c r="L342" s="849">
        <v>1</v>
      </c>
      <c r="M342" s="849">
        <v>3290</v>
      </c>
      <c r="N342" s="849">
        <v>3</v>
      </c>
      <c r="O342" s="849">
        <v>9969</v>
      </c>
      <c r="P342" s="837">
        <v>1.5150455927051671</v>
      </c>
      <c r="Q342" s="850">
        <v>3323</v>
      </c>
    </row>
    <row r="343" spans="1:17" ht="14.4" customHeight="1" x14ac:dyDescent="0.3">
      <c r="A343" s="831" t="s">
        <v>584</v>
      </c>
      <c r="B343" s="832" t="s">
        <v>3368</v>
      </c>
      <c r="C343" s="832" t="s">
        <v>3079</v>
      </c>
      <c r="D343" s="832" t="s">
        <v>3175</v>
      </c>
      <c r="E343" s="832" t="s">
        <v>3176</v>
      </c>
      <c r="F343" s="849">
        <v>1</v>
      </c>
      <c r="G343" s="849">
        <v>58</v>
      </c>
      <c r="H343" s="849"/>
      <c r="I343" s="849">
        <v>58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584</v>
      </c>
      <c r="B344" s="832" t="s">
        <v>3368</v>
      </c>
      <c r="C344" s="832" t="s">
        <v>3079</v>
      </c>
      <c r="D344" s="832" t="s">
        <v>3177</v>
      </c>
      <c r="E344" s="832" t="s">
        <v>3178</v>
      </c>
      <c r="F344" s="849">
        <v>45</v>
      </c>
      <c r="G344" s="849">
        <v>3870</v>
      </c>
      <c r="H344" s="849">
        <v>0.61643835616438358</v>
      </c>
      <c r="I344" s="849">
        <v>86</v>
      </c>
      <c r="J344" s="849">
        <v>73</v>
      </c>
      <c r="K344" s="849">
        <v>6278</v>
      </c>
      <c r="L344" s="849">
        <v>1</v>
      </c>
      <c r="M344" s="849">
        <v>86</v>
      </c>
      <c r="N344" s="849">
        <v>76</v>
      </c>
      <c r="O344" s="849">
        <v>6612</v>
      </c>
      <c r="P344" s="837">
        <v>1.0532016565785283</v>
      </c>
      <c r="Q344" s="850">
        <v>87</v>
      </c>
    </row>
    <row r="345" spans="1:17" ht="14.4" customHeight="1" x14ac:dyDescent="0.3">
      <c r="A345" s="831" t="s">
        <v>584</v>
      </c>
      <c r="B345" s="832" t="s">
        <v>3368</v>
      </c>
      <c r="C345" s="832" t="s">
        <v>3079</v>
      </c>
      <c r="D345" s="832" t="s">
        <v>3191</v>
      </c>
      <c r="E345" s="832" t="s">
        <v>3192</v>
      </c>
      <c r="F345" s="849">
        <v>153</v>
      </c>
      <c r="G345" s="849">
        <v>17289</v>
      </c>
      <c r="H345" s="849">
        <v>2.0775054073540016</v>
      </c>
      <c r="I345" s="849">
        <v>113</v>
      </c>
      <c r="J345" s="849">
        <v>73</v>
      </c>
      <c r="K345" s="849">
        <v>8322</v>
      </c>
      <c r="L345" s="849">
        <v>1</v>
      </c>
      <c r="M345" s="849">
        <v>114</v>
      </c>
      <c r="N345" s="849">
        <v>206</v>
      </c>
      <c r="O345" s="849">
        <v>23484</v>
      </c>
      <c r="P345" s="837">
        <v>2.8219178082191783</v>
      </c>
      <c r="Q345" s="850">
        <v>114</v>
      </c>
    </row>
    <row r="346" spans="1:17" ht="14.4" customHeight="1" x14ac:dyDescent="0.3">
      <c r="A346" s="831" t="s">
        <v>584</v>
      </c>
      <c r="B346" s="832" t="s">
        <v>3368</v>
      </c>
      <c r="C346" s="832" t="s">
        <v>3079</v>
      </c>
      <c r="D346" s="832" t="s">
        <v>3512</v>
      </c>
      <c r="E346" s="832" t="s">
        <v>3513</v>
      </c>
      <c r="F346" s="849">
        <v>1745</v>
      </c>
      <c r="G346" s="849">
        <v>1760833</v>
      </c>
      <c r="H346" s="849">
        <v>1.0200501441877117</v>
      </c>
      <c r="I346" s="849">
        <v>1009.0733524355301</v>
      </c>
      <c r="J346" s="849">
        <v>1717</v>
      </c>
      <c r="K346" s="849">
        <v>1726222</v>
      </c>
      <c r="L346" s="849">
        <v>1</v>
      </c>
      <c r="M346" s="849">
        <v>1005.3709959231218</v>
      </c>
      <c r="N346" s="849">
        <v>1801</v>
      </c>
      <c r="O346" s="849">
        <v>1797392</v>
      </c>
      <c r="P346" s="837">
        <v>1.041228764318842</v>
      </c>
      <c r="Q346" s="850">
        <v>997.99666851749032</v>
      </c>
    </row>
    <row r="347" spans="1:17" ht="14.4" customHeight="1" x14ac:dyDescent="0.3">
      <c r="A347" s="831" t="s">
        <v>584</v>
      </c>
      <c r="B347" s="832" t="s">
        <v>3368</v>
      </c>
      <c r="C347" s="832" t="s">
        <v>3079</v>
      </c>
      <c r="D347" s="832" t="s">
        <v>3195</v>
      </c>
      <c r="E347" s="832" t="s">
        <v>3196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694</v>
      </c>
      <c r="P347" s="837"/>
      <c r="Q347" s="850">
        <v>694</v>
      </c>
    </row>
    <row r="348" spans="1:17" ht="14.4" customHeight="1" x14ac:dyDescent="0.3">
      <c r="A348" s="831" t="s">
        <v>584</v>
      </c>
      <c r="B348" s="832" t="s">
        <v>3368</v>
      </c>
      <c r="C348" s="832" t="s">
        <v>3079</v>
      </c>
      <c r="D348" s="832" t="s">
        <v>3280</v>
      </c>
      <c r="E348" s="832" t="s">
        <v>3281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368</v>
      </c>
      <c r="P348" s="837"/>
      <c r="Q348" s="850">
        <v>368</v>
      </c>
    </row>
    <row r="349" spans="1:17" ht="14.4" customHeight="1" x14ac:dyDescent="0.3">
      <c r="A349" s="831" t="s">
        <v>584</v>
      </c>
      <c r="B349" s="832" t="s">
        <v>3368</v>
      </c>
      <c r="C349" s="832" t="s">
        <v>3079</v>
      </c>
      <c r="D349" s="832" t="s">
        <v>3514</v>
      </c>
      <c r="E349" s="832" t="s">
        <v>3515</v>
      </c>
      <c r="F349" s="849"/>
      <c r="G349" s="849"/>
      <c r="H349" s="849"/>
      <c r="I349" s="849"/>
      <c r="J349" s="849"/>
      <c r="K349" s="849"/>
      <c r="L349" s="849"/>
      <c r="M349" s="849"/>
      <c r="N349" s="849">
        <v>2</v>
      </c>
      <c r="O349" s="849">
        <v>2138</v>
      </c>
      <c r="P349" s="837"/>
      <c r="Q349" s="850">
        <v>1069</v>
      </c>
    </row>
    <row r="350" spans="1:17" ht="14.4" customHeight="1" x14ac:dyDescent="0.3">
      <c r="A350" s="831" t="s">
        <v>584</v>
      </c>
      <c r="B350" s="832" t="s">
        <v>3368</v>
      </c>
      <c r="C350" s="832" t="s">
        <v>3079</v>
      </c>
      <c r="D350" s="832" t="s">
        <v>3516</v>
      </c>
      <c r="E350" s="832" t="s">
        <v>3517</v>
      </c>
      <c r="F350" s="849">
        <v>8</v>
      </c>
      <c r="G350" s="849">
        <v>48816</v>
      </c>
      <c r="H350" s="849">
        <v>0.66503187837175082</v>
      </c>
      <c r="I350" s="849">
        <v>6102</v>
      </c>
      <c r="J350" s="849">
        <v>12</v>
      </c>
      <c r="K350" s="849">
        <v>73404</v>
      </c>
      <c r="L350" s="849">
        <v>1</v>
      </c>
      <c r="M350" s="849">
        <v>6117</v>
      </c>
      <c r="N350" s="849">
        <v>15</v>
      </c>
      <c r="O350" s="849">
        <v>92535</v>
      </c>
      <c r="P350" s="837">
        <v>1.2606261239169527</v>
      </c>
      <c r="Q350" s="850">
        <v>6169</v>
      </c>
    </row>
    <row r="351" spans="1:17" ht="14.4" customHeight="1" x14ac:dyDescent="0.3">
      <c r="A351" s="831" t="s">
        <v>584</v>
      </c>
      <c r="B351" s="832" t="s">
        <v>3368</v>
      </c>
      <c r="C351" s="832" t="s">
        <v>3079</v>
      </c>
      <c r="D351" s="832" t="s">
        <v>3205</v>
      </c>
      <c r="E351" s="832" t="s">
        <v>3206</v>
      </c>
      <c r="F351" s="849">
        <v>62</v>
      </c>
      <c r="G351" s="849">
        <v>7440</v>
      </c>
      <c r="H351" s="849">
        <v>1.0787298825576337</v>
      </c>
      <c r="I351" s="849">
        <v>120</v>
      </c>
      <c r="J351" s="849">
        <v>57</v>
      </c>
      <c r="K351" s="849">
        <v>6897</v>
      </c>
      <c r="L351" s="849">
        <v>1</v>
      </c>
      <c r="M351" s="849">
        <v>121</v>
      </c>
      <c r="N351" s="849">
        <v>53</v>
      </c>
      <c r="O351" s="849">
        <v>6465</v>
      </c>
      <c r="P351" s="837">
        <v>0.93736407133536315</v>
      </c>
      <c r="Q351" s="850">
        <v>121.98113207547169</v>
      </c>
    </row>
    <row r="352" spans="1:17" ht="14.4" customHeight="1" x14ac:dyDescent="0.3">
      <c r="A352" s="831" t="s">
        <v>584</v>
      </c>
      <c r="B352" s="832" t="s">
        <v>3368</v>
      </c>
      <c r="C352" s="832" t="s">
        <v>3079</v>
      </c>
      <c r="D352" s="832" t="s">
        <v>3518</v>
      </c>
      <c r="E352" s="832" t="s">
        <v>3519</v>
      </c>
      <c r="F352" s="849"/>
      <c r="G352" s="849"/>
      <c r="H352" s="849"/>
      <c r="I352" s="849"/>
      <c r="J352" s="849">
        <v>1</v>
      </c>
      <c r="K352" s="849">
        <v>3035</v>
      </c>
      <c r="L352" s="849">
        <v>1</v>
      </c>
      <c r="M352" s="849">
        <v>3035</v>
      </c>
      <c r="N352" s="849"/>
      <c r="O352" s="849"/>
      <c r="P352" s="837"/>
      <c r="Q352" s="850"/>
    </row>
    <row r="353" spans="1:17" ht="14.4" customHeight="1" x14ac:dyDescent="0.3">
      <c r="A353" s="831" t="s">
        <v>584</v>
      </c>
      <c r="B353" s="832" t="s">
        <v>3368</v>
      </c>
      <c r="C353" s="832" t="s">
        <v>3079</v>
      </c>
      <c r="D353" s="832" t="s">
        <v>3520</v>
      </c>
      <c r="E353" s="832" t="s">
        <v>3521</v>
      </c>
      <c r="F353" s="849"/>
      <c r="G353" s="849"/>
      <c r="H353" s="849"/>
      <c r="I353" s="849"/>
      <c r="J353" s="849">
        <v>19</v>
      </c>
      <c r="K353" s="849">
        <v>3382</v>
      </c>
      <c r="L353" s="849">
        <v>1</v>
      </c>
      <c r="M353" s="849">
        <v>178</v>
      </c>
      <c r="N353" s="849">
        <v>2</v>
      </c>
      <c r="O353" s="849">
        <v>362</v>
      </c>
      <c r="P353" s="837">
        <v>0.10703725606150206</v>
      </c>
      <c r="Q353" s="850">
        <v>181</v>
      </c>
    </row>
    <row r="354" spans="1:17" ht="14.4" customHeight="1" x14ac:dyDescent="0.3">
      <c r="A354" s="831" t="s">
        <v>584</v>
      </c>
      <c r="B354" s="832" t="s">
        <v>3368</v>
      </c>
      <c r="C354" s="832" t="s">
        <v>3079</v>
      </c>
      <c r="D354" s="832" t="s">
        <v>3522</v>
      </c>
      <c r="E354" s="832" t="s">
        <v>3523</v>
      </c>
      <c r="F354" s="849">
        <v>218</v>
      </c>
      <c r="G354" s="849">
        <v>9374</v>
      </c>
      <c r="H354" s="849">
        <v>1.2674418604651163</v>
      </c>
      <c r="I354" s="849">
        <v>43</v>
      </c>
      <c r="J354" s="849">
        <v>172</v>
      </c>
      <c r="K354" s="849">
        <v>7396</v>
      </c>
      <c r="L354" s="849">
        <v>1</v>
      </c>
      <c r="M354" s="849">
        <v>43</v>
      </c>
      <c r="N354" s="849">
        <v>212</v>
      </c>
      <c r="O354" s="849">
        <v>9328</v>
      </c>
      <c r="P354" s="837">
        <v>1.2612222823147647</v>
      </c>
      <c r="Q354" s="850">
        <v>44</v>
      </c>
    </row>
    <row r="355" spans="1:17" ht="14.4" customHeight="1" x14ac:dyDescent="0.3">
      <c r="A355" s="831" t="s">
        <v>584</v>
      </c>
      <c r="B355" s="832" t="s">
        <v>3368</v>
      </c>
      <c r="C355" s="832" t="s">
        <v>3079</v>
      </c>
      <c r="D355" s="832" t="s">
        <v>3215</v>
      </c>
      <c r="E355" s="832" t="s">
        <v>3216</v>
      </c>
      <c r="F355" s="849">
        <v>47</v>
      </c>
      <c r="G355" s="849">
        <v>6721</v>
      </c>
      <c r="H355" s="849">
        <v>0.68637663398692805</v>
      </c>
      <c r="I355" s="849">
        <v>143</v>
      </c>
      <c r="J355" s="849">
        <v>68</v>
      </c>
      <c r="K355" s="849">
        <v>9792</v>
      </c>
      <c r="L355" s="849">
        <v>1</v>
      </c>
      <c r="M355" s="849">
        <v>144</v>
      </c>
      <c r="N355" s="849">
        <v>65</v>
      </c>
      <c r="O355" s="849">
        <v>9490</v>
      </c>
      <c r="P355" s="837">
        <v>0.96915849673202614</v>
      </c>
      <c r="Q355" s="850">
        <v>146</v>
      </c>
    </row>
    <row r="356" spans="1:17" ht="14.4" customHeight="1" x14ac:dyDescent="0.3">
      <c r="A356" s="831" t="s">
        <v>584</v>
      </c>
      <c r="B356" s="832" t="s">
        <v>3368</v>
      </c>
      <c r="C356" s="832" t="s">
        <v>3079</v>
      </c>
      <c r="D356" s="832" t="s">
        <v>3217</v>
      </c>
      <c r="E356" s="832" t="s">
        <v>3218</v>
      </c>
      <c r="F356" s="849">
        <v>1</v>
      </c>
      <c r="G356" s="849">
        <v>156</v>
      </c>
      <c r="H356" s="849"/>
      <c r="I356" s="849">
        <v>156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584</v>
      </c>
      <c r="B357" s="832" t="s">
        <v>3368</v>
      </c>
      <c r="C357" s="832" t="s">
        <v>3079</v>
      </c>
      <c r="D357" s="832" t="s">
        <v>3524</v>
      </c>
      <c r="E357" s="832" t="s">
        <v>3525</v>
      </c>
      <c r="F357" s="849">
        <v>13</v>
      </c>
      <c r="G357" s="849">
        <v>49608</v>
      </c>
      <c r="H357" s="849">
        <v>0.68295772127152832</v>
      </c>
      <c r="I357" s="849">
        <v>3816</v>
      </c>
      <c r="J357" s="849">
        <v>19</v>
      </c>
      <c r="K357" s="849">
        <v>72637</v>
      </c>
      <c r="L357" s="849">
        <v>1</v>
      </c>
      <c r="M357" s="849">
        <v>3823</v>
      </c>
      <c r="N357" s="849">
        <v>15</v>
      </c>
      <c r="O357" s="849">
        <v>57720</v>
      </c>
      <c r="P357" s="837">
        <v>0.79463634235995428</v>
      </c>
      <c r="Q357" s="850">
        <v>3848</v>
      </c>
    </row>
    <row r="358" spans="1:17" ht="14.4" customHeight="1" x14ac:dyDescent="0.3">
      <c r="A358" s="831" t="s">
        <v>584</v>
      </c>
      <c r="B358" s="832" t="s">
        <v>3368</v>
      </c>
      <c r="C358" s="832" t="s">
        <v>3079</v>
      </c>
      <c r="D358" s="832" t="s">
        <v>3526</v>
      </c>
      <c r="E358" s="832" t="s">
        <v>3527</v>
      </c>
      <c r="F358" s="849">
        <v>70</v>
      </c>
      <c r="G358" s="849">
        <v>104860</v>
      </c>
      <c r="H358" s="849">
        <v>0.95571414249127318</v>
      </c>
      <c r="I358" s="849">
        <v>1498</v>
      </c>
      <c r="J358" s="849">
        <v>73</v>
      </c>
      <c r="K358" s="849">
        <v>109719</v>
      </c>
      <c r="L358" s="849">
        <v>1</v>
      </c>
      <c r="M358" s="849">
        <v>1503</v>
      </c>
      <c r="N358" s="849">
        <v>106</v>
      </c>
      <c r="O358" s="849">
        <v>160908</v>
      </c>
      <c r="P358" s="837">
        <v>1.4665463593361223</v>
      </c>
      <c r="Q358" s="850">
        <v>1518</v>
      </c>
    </row>
    <row r="359" spans="1:17" ht="14.4" customHeight="1" x14ac:dyDescent="0.3">
      <c r="A359" s="831" t="s">
        <v>584</v>
      </c>
      <c r="B359" s="832" t="s">
        <v>3368</v>
      </c>
      <c r="C359" s="832" t="s">
        <v>3079</v>
      </c>
      <c r="D359" s="832" t="s">
        <v>3528</v>
      </c>
      <c r="E359" s="832" t="s">
        <v>3529</v>
      </c>
      <c r="F359" s="849">
        <v>10</v>
      </c>
      <c r="G359" s="849">
        <v>55740</v>
      </c>
      <c r="H359" s="849">
        <v>0.66475849731663683</v>
      </c>
      <c r="I359" s="849">
        <v>5574</v>
      </c>
      <c r="J359" s="849">
        <v>15</v>
      </c>
      <c r="K359" s="849">
        <v>83850</v>
      </c>
      <c r="L359" s="849">
        <v>1</v>
      </c>
      <c r="M359" s="849">
        <v>5590</v>
      </c>
      <c r="N359" s="849">
        <v>11</v>
      </c>
      <c r="O359" s="849">
        <v>62084</v>
      </c>
      <c r="P359" s="837">
        <v>0.74041741204531897</v>
      </c>
      <c r="Q359" s="850">
        <v>5644</v>
      </c>
    </row>
    <row r="360" spans="1:17" ht="14.4" customHeight="1" x14ac:dyDescent="0.3">
      <c r="A360" s="831" t="s">
        <v>584</v>
      </c>
      <c r="B360" s="832" t="s">
        <v>3368</v>
      </c>
      <c r="C360" s="832" t="s">
        <v>3079</v>
      </c>
      <c r="D360" s="832" t="s">
        <v>3530</v>
      </c>
      <c r="E360" s="832" t="s">
        <v>3531</v>
      </c>
      <c r="F360" s="849">
        <v>1</v>
      </c>
      <c r="G360" s="849">
        <v>2345</v>
      </c>
      <c r="H360" s="849"/>
      <c r="I360" s="849">
        <v>2345</v>
      </c>
      <c r="J360" s="849"/>
      <c r="K360" s="849"/>
      <c r="L360" s="849"/>
      <c r="M360" s="849"/>
      <c r="N360" s="849">
        <v>1</v>
      </c>
      <c r="O360" s="849">
        <v>2376</v>
      </c>
      <c r="P360" s="837"/>
      <c r="Q360" s="850">
        <v>2376</v>
      </c>
    </row>
    <row r="361" spans="1:17" ht="14.4" customHeight="1" x14ac:dyDescent="0.3">
      <c r="A361" s="831" t="s">
        <v>584</v>
      </c>
      <c r="B361" s="832" t="s">
        <v>3368</v>
      </c>
      <c r="C361" s="832" t="s">
        <v>3079</v>
      </c>
      <c r="D361" s="832" t="s">
        <v>3221</v>
      </c>
      <c r="E361" s="832" t="s">
        <v>3222</v>
      </c>
      <c r="F361" s="849">
        <v>5</v>
      </c>
      <c r="G361" s="849">
        <v>1560</v>
      </c>
      <c r="H361" s="849">
        <v>2.4920127795527156</v>
      </c>
      <c r="I361" s="849">
        <v>312</v>
      </c>
      <c r="J361" s="849">
        <v>2</v>
      </c>
      <c r="K361" s="849">
        <v>626</v>
      </c>
      <c r="L361" s="849">
        <v>1</v>
      </c>
      <c r="M361" s="849">
        <v>313</v>
      </c>
      <c r="N361" s="849">
        <v>4</v>
      </c>
      <c r="O361" s="849">
        <v>1256</v>
      </c>
      <c r="P361" s="837">
        <v>2.0063897763578273</v>
      </c>
      <c r="Q361" s="850">
        <v>314</v>
      </c>
    </row>
    <row r="362" spans="1:17" ht="14.4" customHeight="1" x14ac:dyDescent="0.3">
      <c r="A362" s="831" t="s">
        <v>584</v>
      </c>
      <c r="B362" s="832" t="s">
        <v>3368</v>
      </c>
      <c r="C362" s="832" t="s">
        <v>3079</v>
      </c>
      <c r="D362" s="832" t="s">
        <v>3223</v>
      </c>
      <c r="E362" s="832" t="s">
        <v>3224</v>
      </c>
      <c r="F362" s="849">
        <v>85</v>
      </c>
      <c r="G362" s="849">
        <v>2550</v>
      </c>
      <c r="H362" s="849">
        <v>1.0897435897435896</v>
      </c>
      <c r="I362" s="849">
        <v>30</v>
      </c>
      <c r="J362" s="849">
        <v>78</v>
      </c>
      <c r="K362" s="849">
        <v>2340</v>
      </c>
      <c r="L362" s="849">
        <v>1</v>
      </c>
      <c r="M362" s="849">
        <v>30</v>
      </c>
      <c r="N362" s="849">
        <v>65</v>
      </c>
      <c r="O362" s="849">
        <v>2015</v>
      </c>
      <c r="P362" s="837">
        <v>0.86111111111111116</v>
      </c>
      <c r="Q362" s="850">
        <v>31</v>
      </c>
    </row>
    <row r="363" spans="1:17" ht="14.4" customHeight="1" x14ac:dyDescent="0.3">
      <c r="A363" s="831" t="s">
        <v>584</v>
      </c>
      <c r="B363" s="832" t="s">
        <v>3368</v>
      </c>
      <c r="C363" s="832" t="s">
        <v>3079</v>
      </c>
      <c r="D363" s="832" t="s">
        <v>3225</v>
      </c>
      <c r="E363" s="832" t="s">
        <v>3226</v>
      </c>
      <c r="F363" s="849">
        <v>175</v>
      </c>
      <c r="G363" s="849">
        <v>17325</v>
      </c>
      <c r="H363" s="849">
        <v>0.95734099574515108</v>
      </c>
      <c r="I363" s="849">
        <v>99</v>
      </c>
      <c r="J363" s="849">
        <v>181</v>
      </c>
      <c r="K363" s="849">
        <v>18097</v>
      </c>
      <c r="L363" s="849">
        <v>1</v>
      </c>
      <c r="M363" s="849">
        <v>99.983425414364646</v>
      </c>
      <c r="N363" s="849">
        <v>254</v>
      </c>
      <c r="O363" s="849">
        <v>25400</v>
      </c>
      <c r="P363" s="837">
        <v>1.4035475493175664</v>
      </c>
      <c r="Q363" s="850">
        <v>100</v>
      </c>
    </row>
    <row r="364" spans="1:17" ht="14.4" customHeight="1" x14ac:dyDescent="0.3">
      <c r="A364" s="831" t="s">
        <v>584</v>
      </c>
      <c r="B364" s="832" t="s">
        <v>3368</v>
      </c>
      <c r="C364" s="832" t="s">
        <v>3079</v>
      </c>
      <c r="D364" s="832" t="s">
        <v>3532</v>
      </c>
      <c r="E364" s="832" t="s">
        <v>3533</v>
      </c>
      <c r="F364" s="849">
        <v>3</v>
      </c>
      <c r="G364" s="849">
        <v>12627</v>
      </c>
      <c r="H364" s="849">
        <v>1.4967994310099573</v>
      </c>
      <c r="I364" s="849">
        <v>4209</v>
      </c>
      <c r="J364" s="849">
        <v>2</v>
      </c>
      <c r="K364" s="849">
        <v>8436</v>
      </c>
      <c r="L364" s="849">
        <v>1</v>
      </c>
      <c r="M364" s="849">
        <v>4218</v>
      </c>
      <c r="N364" s="849">
        <v>1</v>
      </c>
      <c r="O364" s="849">
        <v>4251</v>
      </c>
      <c r="P364" s="837">
        <v>0.50391180654338552</v>
      </c>
      <c r="Q364" s="850">
        <v>4251</v>
      </c>
    </row>
    <row r="365" spans="1:17" ht="14.4" customHeight="1" x14ac:dyDescent="0.3">
      <c r="A365" s="831" t="s">
        <v>584</v>
      </c>
      <c r="B365" s="832" t="s">
        <v>3368</v>
      </c>
      <c r="C365" s="832" t="s">
        <v>3079</v>
      </c>
      <c r="D365" s="832" t="s">
        <v>3227</v>
      </c>
      <c r="E365" s="832" t="s">
        <v>3228</v>
      </c>
      <c r="F365" s="849">
        <v>3</v>
      </c>
      <c r="G365" s="849">
        <v>1185</v>
      </c>
      <c r="H365" s="849">
        <v>0.33258490036486105</v>
      </c>
      <c r="I365" s="849">
        <v>395</v>
      </c>
      <c r="J365" s="849">
        <v>9</v>
      </c>
      <c r="K365" s="849">
        <v>3563</v>
      </c>
      <c r="L365" s="849">
        <v>1</v>
      </c>
      <c r="M365" s="849">
        <v>395.88888888888891</v>
      </c>
      <c r="N365" s="849">
        <v>8</v>
      </c>
      <c r="O365" s="849">
        <v>3176</v>
      </c>
      <c r="P365" s="837">
        <v>0.8913836654504631</v>
      </c>
      <c r="Q365" s="850">
        <v>397</v>
      </c>
    </row>
    <row r="366" spans="1:17" ht="14.4" customHeight="1" x14ac:dyDescent="0.3">
      <c r="A366" s="831" t="s">
        <v>584</v>
      </c>
      <c r="B366" s="832" t="s">
        <v>3368</v>
      </c>
      <c r="C366" s="832" t="s">
        <v>3079</v>
      </c>
      <c r="D366" s="832" t="s">
        <v>3534</v>
      </c>
      <c r="E366" s="832" t="s">
        <v>3535</v>
      </c>
      <c r="F366" s="849">
        <v>7</v>
      </c>
      <c r="G366" s="849">
        <v>33075</v>
      </c>
      <c r="H366" s="849">
        <v>1.3955696202531647</v>
      </c>
      <c r="I366" s="849">
        <v>4725</v>
      </c>
      <c r="J366" s="849">
        <v>5</v>
      </c>
      <c r="K366" s="849">
        <v>23700</v>
      </c>
      <c r="L366" s="849">
        <v>1</v>
      </c>
      <c r="M366" s="849">
        <v>4740</v>
      </c>
      <c r="N366" s="849">
        <v>7</v>
      </c>
      <c r="O366" s="849">
        <v>33516</v>
      </c>
      <c r="P366" s="837">
        <v>1.4141772151898735</v>
      </c>
      <c r="Q366" s="850">
        <v>4788</v>
      </c>
    </row>
    <row r="367" spans="1:17" ht="14.4" customHeight="1" x14ac:dyDescent="0.3">
      <c r="A367" s="831" t="s">
        <v>584</v>
      </c>
      <c r="B367" s="832" t="s">
        <v>3368</v>
      </c>
      <c r="C367" s="832" t="s">
        <v>3079</v>
      </c>
      <c r="D367" s="832" t="s">
        <v>3229</v>
      </c>
      <c r="E367" s="832" t="s">
        <v>3230</v>
      </c>
      <c r="F367" s="849">
        <v>11</v>
      </c>
      <c r="G367" s="849">
        <v>1672</v>
      </c>
      <c r="H367" s="849">
        <v>3.6506550218340612</v>
      </c>
      <c r="I367" s="849">
        <v>152</v>
      </c>
      <c r="J367" s="849">
        <v>3</v>
      </c>
      <c r="K367" s="849">
        <v>458</v>
      </c>
      <c r="L367" s="849">
        <v>1</v>
      </c>
      <c r="M367" s="849">
        <v>152.66666666666666</v>
      </c>
      <c r="N367" s="849">
        <v>8</v>
      </c>
      <c r="O367" s="849">
        <v>1232</v>
      </c>
      <c r="P367" s="837">
        <v>2.6899563318777293</v>
      </c>
      <c r="Q367" s="850">
        <v>154</v>
      </c>
    </row>
    <row r="368" spans="1:17" ht="14.4" customHeight="1" x14ac:dyDescent="0.3">
      <c r="A368" s="831" t="s">
        <v>584</v>
      </c>
      <c r="B368" s="832" t="s">
        <v>3368</v>
      </c>
      <c r="C368" s="832" t="s">
        <v>3079</v>
      </c>
      <c r="D368" s="832" t="s">
        <v>3536</v>
      </c>
      <c r="E368" s="832" t="s">
        <v>3537</v>
      </c>
      <c r="F368" s="849">
        <v>5</v>
      </c>
      <c r="G368" s="849">
        <v>20725</v>
      </c>
      <c r="H368" s="849">
        <v>0.99783341357727495</v>
      </c>
      <c r="I368" s="849">
        <v>4145</v>
      </c>
      <c r="J368" s="849">
        <v>5</v>
      </c>
      <c r="K368" s="849">
        <v>20770</v>
      </c>
      <c r="L368" s="849">
        <v>1</v>
      </c>
      <c r="M368" s="849">
        <v>4154</v>
      </c>
      <c r="N368" s="849">
        <v>5</v>
      </c>
      <c r="O368" s="849">
        <v>20930</v>
      </c>
      <c r="P368" s="837">
        <v>1.0077034183919114</v>
      </c>
      <c r="Q368" s="850">
        <v>4186</v>
      </c>
    </row>
    <row r="369" spans="1:17" ht="14.4" customHeight="1" x14ac:dyDescent="0.3">
      <c r="A369" s="831" t="s">
        <v>584</v>
      </c>
      <c r="B369" s="832" t="s">
        <v>3368</v>
      </c>
      <c r="C369" s="832" t="s">
        <v>3079</v>
      </c>
      <c r="D369" s="832" t="s">
        <v>3538</v>
      </c>
      <c r="E369" s="832" t="s">
        <v>3539</v>
      </c>
      <c r="F369" s="849">
        <v>1</v>
      </c>
      <c r="G369" s="849">
        <v>310</v>
      </c>
      <c r="H369" s="849"/>
      <c r="I369" s="849">
        <v>310</v>
      </c>
      <c r="J369" s="849"/>
      <c r="K369" s="849"/>
      <c r="L369" s="849"/>
      <c r="M369" s="849"/>
      <c r="N369" s="849">
        <v>1</v>
      </c>
      <c r="O369" s="849">
        <v>315</v>
      </c>
      <c r="P369" s="837"/>
      <c r="Q369" s="850">
        <v>315</v>
      </c>
    </row>
    <row r="370" spans="1:17" ht="14.4" customHeight="1" x14ac:dyDescent="0.3">
      <c r="A370" s="831" t="s">
        <v>584</v>
      </c>
      <c r="B370" s="832" t="s">
        <v>3368</v>
      </c>
      <c r="C370" s="832" t="s">
        <v>3079</v>
      </c>
      <c r="D370" s="832" t="s">
        <v>3540</v>
      </c>
      <c r="E370" s="832" t="s">
        <v>3541</v>
      </c>
      <c r="F370" s="849">
        <v>6</v>
      </c>
      <c r="G370" s="849">
        <v>3684</v>
      </c>
      <c r="H370" s="849">
        <v>1.4951298701298701</v>
      </c>
      <c r="I370" s="849">
        <v>614</v>
      </c>
      <c r="J370" s="849">
        <v>4</v>
      </c>
      <c r="K370" s="849">
        <v>2464</v>
      </c>
      <c r="L370" s="849">
        <v>1</v>
      </c>
      <c r="M370" s="849">
        <v>616</v>
      </c>
      <c r="N370" s="849">
        <v>16</v>
      </c>
      <c r="O370" s="849">
        <v>9968</v>
      </c>
      <c r="P370" s="837">
        <v>4.0454545454545459</v>
      </c>
      <c r="Q370" s="850">
        <v>623</v>
      </c>
    </row>
    <row r="371" spans="1:17" ht="14.4" customHeight="1" x14ac:dyDescent="0.3">
      <c r="A371" s="831" t="s">
        <v>584</v>
      </c>
      <c r="B371" s="832" t="s">
        <v>3368</v>
      </c>
      <c r="C371" s="832" t="s">
        <v>3079</v>
      </c>
      <c r="D371" s="832" t="s">
        <v>3231</v>
      </c>
      <c r="E371" s="832" t="s">
        <v>3232</v>
      </c>
      <c r="F371" s="849"/>
      <c r="G371" s="849"/>
      <c r="H371" s="849"/>
      <c r="I371" s="849"/>
      <c r="J371" s="849"/>
      <c r="K371" s="849"/>
      <c r="L371" s="849"/>
      <c r="M371" s="849"/>
      <c r="N371" s="849">
        <v>2</v>
      </c>
      <c r="O371" s="849">
        <v>1658</v>
      </c>
      <c r="P371" s="837"/>
      <c r="Q371" s="850">
        <v>829</v>
      </c>
    </row>
    <row r="372" spans="1:17" ht="14.4" customHeight="1" x14ac:dyDescent="0.3">
      <c r="A372" s="831" t="s">
        <v>584</v>
      </c>
      <c r="B372" s="832" t="s">
        <v>3368</v>
      </c>
      <c r="C372" s="832" t="s">
        <v>3079</v>
      </c>
      <c r="D372" s="832" t="s">
        <v>3542</v>
      </c>
      <c r="E372" s="832" t="s">
        <v>3543</v>
      </c>
      <c r="F372" s="849">
        <v>30</v>
      </c>
      <c r="G372" s="849">
        <v>78030</v>
      </c>
      <c r="H372" s="849">
        <v>1.3589341692789969</v>
      </c>
      <c r="I372" s="849">
        <v>2601</v>
      </c>
      <c r="J372" s="849">
        <v>22</v>
      </c>
      <c r="K372" s="849">
        <v>57420</v>
      </c>
      <c r="L372" s="849">
        <v>1</v>
      </c>
      <c r="M372" s="849">
        <v>2610</v>
      </c>
      <c r="N372" s="849">
        <v>24</v>
      </c>
      <c r="O372" s="849">
        <v>63432</v>
      </c>
      <c r="P372" s="837">
        <v>1.1047021943573667</v>
      </c>
      <c r="Q372" s="850">
        <v>2643</v>
      </c>
    </row>
    <row r="373" spans="1:17" ht="14.4" customHeight="1" x14ac:dyDescent="0.3">
      <c r="A373" s="831" t="s">
        <v>584</v>
      </c>
      <c r="B373" s="832" t="s">
        <v>3368</v>
      </c>
      <c r="C373" s="832" t="s">
        <v>3079</v>
      </c>
      <c r="D373" s="832" t="s">
        <v>3544</v>
      </c>
      <c r="E373" s="832" t="s">
        <v>3545</v>
      </c>
      <c r="F373" s="849">
        <v>9</v>
      </c>
      <c r="G373" s="849">
        <v>4446</v>
      </c>
      <c r="H373" s="849">
        <v>0.74697580645161288</v>
      </c>
      <c r="I373" s="849">
        <v>494</v>
      </c>
      <c r="J373" s="849">
        <v>12</v>
      </c>
      <c r="K373" s="849">
        <v>5952</v>
      </c>
      <c r="L373" s="849">
        <v>1</v>
      </c>
      <c r="M373" s="849">
        <v>496</v>
      </c>
      <c r="N373" s="849">
        <v>18</v>
      </c>
      <c r="O373" s="849">
        <v>9018</v>
      </c>
      <c r="P373" s="837">
        <v>1.5151209677419355</v>
      </c>
      <c r="Q373" s="850">
        <v>501</v>
      </c>
    </row>
    <row r="374" spans="1:17" ht="14.4" customHeight="1" x14ac:dyDescent="0.3">
      <c r="A374" s="831" t="s">
        <v>584</v>
      </c>
      <c r="B374" s="832" t="s">
        <v>3368</v>
      </c>
      <c r="C374" s="832" t="s">
        <v>3079</v>
      </c>
      <c r="D374" s="832" t="s">
        <v>3546</v>
      </c>
      <c r="E374" s="832" t="s">
        <v>3547</v>
      </c>
      <c r="F374" s="849">
        <v>53</v>
      </c>
      <c r="G374" s="849">
        <v>27136</v>
      </c>
      <c r="H374" s="849">
        <v>1.5998113430020044</v>
      </c>
      <c r="I374" s="849">
        <v>512</v>
      </c>
      <c r="J374" s="849">
        <v>33</v>
      </c>
      <c r="K374" s="849">
        <v>16962</v>
      </c>
      <c r="L374" s="849">
        <v>1</v>
      </c>
      <c r="M374" s="849">
        <v>514</v>
      </c>
      <c r="N374" s="849">
        <v>64</v>
      </c>
      <c r="O374" s="849">
        <v>33344</v>
      </c>
      <c r="P374" s="837">
        <v>1.9658059191133122</v>
      </c>
      <c r="Q374" s="850">
        <v>521</v>
      </c>
    </row>
    <row r="375" spans="1:17" ht="14.4" customHeight="1" x14ac:dyDescent="0.3">
      <c r="A375" s="831" t="s">
        <v>584</v>
      </c>
      <c r="B375" s="832" t="s">
        <v>3368</v>
      </c>
      <c r="C375" s="832" t="s">
        <v>3079</v>
      </c>
      <c r="D375" s="832" t="s">
        <v>3548</v>
      </c>
      <c r="E375" s="832" t="s">
        <v>3549</v>
      </c>
      <c r="F375" s="849">
        <v>1</v>
      </c>
      <c r="G375" s="849">
        <v>1201</v>
      </c>
      <c r="H375" s="849"/>
      <c r="I375" s="849">
        <v>1201</v>
      </c>
      <c r="J375" s="849"/>
      <c r="K375" s="849"/>
      <c r="L375" s="849"/>
      <c r="M375" s="849"/>
      <c r="N375" s="849">
        <v>1</v>
      </c>
      <c r="O375" s="849">
        <v>1209</v>
      </c>
      <c r="P375" s="837"/>
      <c r="Q375" s="850">
        <v>1209</v>
      </c>
    </row>
    <row r="376" spans="1:17" ht="14.4" customHeight="1" x14ac:dyDescent="0.3">
      <c r="A376" s="831" t="s">
        <v>584</v>
      </c>
      <c r="B376" s="832" t="s">
        <v>3368</v>
      </c>
      <c r="C376" s="832" t="s">
        <v>3079</v>
      </c>
      <c r="D376" s="832" t="s">
        <v>3550</v>
      </c>
      <c r="E376" s="832" t="s">
        <v>3551</v>
      </c>
      <c r="F376" s="849">
        <v>8</v>
      </c>
      <c r="G376" s="849">
        <v>24192</v>
      </c>
      <c r="H376" s="849">
        <v>0.99637561779242179</v>
      </c>
      <c r="I376" s="849">
        <v>3024</v>
      </c>
      <c r="J376" s="849">
        <v>8</v>
      </c>
      <c r="K376" s="849">
        <v>24280</v>
      </c>
      <c r="L376" s="849">
        <v>1</v>
      </c>
      <c r="M376" s="849">
        <v>3035</v>
      </c>
      <c r="N376" s="849">
        <v>9</v>
      </c>
      <c r="O376" s="849">
        <v>27639</v>
      </c>
      <c r="P376" s="837">
        <v>1.13834431630972</v>
      </c>
      <c r="Q376" s="850">
        <v>3071</v>
      </c>
    </row>
    <row r="377" spans="1:17" ht="14.4" customHeight="1" x14ac:dyDescent="0.3">
      <c r="A377" s="831" t="s">
        <v>584</v>
      </c>
      <c r="B377" s="832" t="s">
        <v>3368</v>
      </c>
      <c r="C377" s="832" t="s">
        <v>3079</v>
      </c>
      <c r="D377" s="832" t="s">
        <v>3552</v>
      </c>
      <c r="E377" s="832" t="s">
        <v>3553</v>
      </c>
      <c r="F377" s="849">
        <v>3</v>
      </c>
      <c r="G377" s="849">
        <v>11121</v>
      </c>
      <c r="H377" s="849">
        <v>1.4963670613562972</v>
      </c>
      <c r="I377" s="849">
        <v>3707</v>
      </c>
      <c r="J377" s="849">
        <v>2</v>
      </c>
      <c r="K377" s="849">
        <v>7432</v>
      </c>
      <c r="L377" s="849">
        <v>1</v>
      </c>
      <c r="M377" s="849">
        <v>3716</v>
      </c>
      <c r="N377" s="849">
        <v>4</v>
      </c>
      <c r="O377" s="849">
        <v>14996</v>
      </c>
      <c r="P377" s="837">
        <v>2.0177610333692142</v>
      </c>
      <c r="Q377" s="850">
        <v>3749</v>
      </c>
    </row>
    <row r="378" spans="1:17" ht="14.4" customHeight="1" x14ac:dyDescent="0.3">
      <c r="A378" s="831" t="s">
        <v>584</v>
      </c>
      <c r="B378" s="832" t="s">
        <v>3368</v>
      </c>
      <c r="C378" s="832" t="s">
        <v>3079</v>
      </c>
      <c r="D378" s="832" t="s">
        <v>3554</v>
      </c>
      <c r="E378" s="832" t="s">
        <v>3555</v>
      </c>
      <c r="F378" s="849">
        <v>3</v>
      </c>
      <c r="G378" s="849">
        <v>9732</v>
      </c>
      <c r="H378" s="849">
        <v>0.59889230769230772</v>
      </c>
      <c r="I378" s="849">
        <v>3244</v>
      </c>
      <c r="J378" s="849">
        <v>5</v>
      </c>
      <c r="K378" s="849">
        <v>16250</v>
      </c>
      <c r="L378" s="849">
        <v>1</v>
      </c>
      <c r="M378" s="849">
        <v>3250</v>
      </c>
      <c r="N378" s="849">
        <v>4</v>
      </c>
      <c r="O378" s="849">
        <v>13088</v>
      </c>
      <c r="P378" s="837">
        <v>0.80541538461538464</v>
      </c>
      <c r="Q378" s="850">
        <v>3272</v>
      </c>
    </row>
    <row r="379" spans="1:17" ht="14.4" customHeight="1" x14ac:dyDescent="0.3">
      <c r="A379" s="831" t="s">
        <v>584</v>
      </c>
      <c r="B379" s="832" t="s">
        <v>3368</v>
      </c>
      <c r="C379" s="832" t="s">
        <v>3079</v>
      </c>
      <c r="D379" s="832" t="s">
        <v>3556</v>
      </c>
      <c r="E379" s="832" t="s">
        <v>3557</v>
      </c>
      <c r="F379" s="849">
        <v>1</v>
      </c>
      <c r="G379" s="849">
        <v>2259</v>
      </c>
      <c r="H379" s="849">
        <v>0.49867549668874173</v>
      </c>
      <c r="I379" s="849">
        <v>2259</v>
      </c>
      <c r="J379" s="849">
        <v>2</v>
      </c>
      <c r="K379" s="849">
        <v>4530</v>
      </c>
      <c r="L379" s="849">
        <v>1</v>
      </c>
      <c r="M379" s="849">
        <v>2265</v>
      </c>
      <c r="N379" s="849">
        <v>1</v>
      </c>
      <c r="O379" s="849">
        <v>2288</v>
      </c>
      <c r="P379" s="837">
        <v>0.50507726269315678</v>
      </c>
      <c r="Q379" s="850">
        <v>2288</v>
      </c>
    </row>
    <row r="380" spans="1:17" ht="14.4" customHeight="1" x14ac:dyDescent="0.3">
      <c r="A380" s="831" t="s">
        <v>584</v>
      </c>
      <c r="B380" s="832" t="s">
        <v>3368</v>
      </c>
      <c r="C380" s="832" t="s">
        <v>3079</v>
      </c>
      <c r="D380" s="832" t="s">
        <v>3558</v>
      </c>
      <c r="E380" s="832" t="s">
        <v>3559</v>
      </c>
      <c r="F380" s="849"/>
      <c r="G380" s="849"/>
      <c r="H380" s="849"/>
      <c r="I380" s="849"/>
      <c r="J380" s="849">
        <v>1</v>
      </c>
      <c r="K380" s="849">
        <v>1861</v>
      </c>
      <c r="L380" s="849">
        <v>1</v>
      </c>
      <c r="M380" s="849">
        <v>1861</v>
      </c>
      <c r="N380" s="849"/>
      <c r="O380" s="849"/>
      <c r="P380" s="837"/>
      <c r="Q380" s="850"/>
    </row>
    <row r="381" spans="1:17" ht="14.4" customHeight="1" x14ac:dyDescent="0.3">
      <c r="A381" s="831" t="s">
        <v>584</v>
      </c>
      <c r="B381" s="832" t="s">
        <v>3368</v>
      </c>
      <c r="C381" s="832" t="s">
        <v>3079</v>
      </c>
      <c r="D381" s="832" t="s">
        <v>3560</v>
      </c>
      <c r="E381" s="832" t="s">
        <v>3561</v>
      </c>
      <c r="F381" s="849">
        <v>1</v>
      </c>
      <c r="G381" s="849">
        <v>255</v>
      </c>
      <c r="H381" s="849">
        <v>0.166015625</v>
      </c>
      <c r="I381" s="849">
        <v>255</v>
      </c>
      <c r="J381" s="849">
        <v>6</v>
      </c>
      <c r="K381" s="849">
        <v>1536</v>
      </c>
      <c r="L381" s="849">
        <v>1</v>
      </c>
      <c r="M381" s="849">
        <v>256</v>
      </c>
      <c r="N381" s="849">
        <v>7</v>
      </c>
      <c r="O381" s="849">
        <v>1820</v>
      </c>
      <c r="P381" s="837">
        <v>1.1848958333333333</v>
      </c>
      <c r="Q381" s="850">
        <v>260</v>
      </c>
    </row>
    <row r="382" spans="1:17" ht="14.4" customHeight="1" x14ac:dyDescent="0.3">
      <c r="A382" s="831" t="s">
        <v>584</v>
      </c>
      <c r="B382" s="832" t="s">
        <v>3368</v>
      </c>
      <c r="C382" s="832" t="s">
        <v>3079</v>
      </c>
      <c r="D382" s="832" t="s">
        <v>3562</v>
      </c>
      <c r="E382" s="832" t="s">
        <v>3563</v>
      </c>
      <c r="F382" s="849">
        <v>2</v>
      </c>
      <c r="G382" s="849">
        <v>5342</v>
      </c>
      <c r="H382" s="849">
        <v>0.39925261584454408</v>
      </c>
      <c r="I382" s="849">
        <v>2671</v>
      </c>
      <c r="J382" s="849">
        <v>5</v>
      </c>
      <c r="K382" s="849">
        <v>13380</v>
      </c>
      <c r="L382" s="849">
        <v>1</v>
      </c>
      <c r="M382" s="849">
        <v>2676</v>
      </c>
      <c r="N382" s="849">
        <v>5</v>
      </c>
      <c r="O382" s="849">
        <v>13460</v>
      </c>
      <c r="P382" s="837">
        <v>1.0059790732436473</v>
      </c>
      <c r="Q382" s="850">
        <v>2692</v>
      </c>
    </row>
    <row r="383" spans="1:17" ht="14.4" customHeight="1" x14ac:dyDescent="0.3">
      <c r="A383" s="831" t="s">
        <v>584</v>
      </c>
      <c r="B383" s="832" t="s">
        <v>3368</v>
      </c>
      <c r="C383" s="832" t="s">
        <v>3079</v>
      </c>
      <c r="D383" s="832" t="s">
        <v>3564</v>
      </c>
      <c r="E383" s="832" t="s">
        <v>3565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922</v>
      </c>
      <c r="P383" s="837"/>
      <c r="Q383" s="850">
        <v>922</v>
      </c>
    </row>
    <row r="384" spans="1:17" ht="14.4" customHeight="1" x14ac:dyDescent="0.3">
      <c r="A384" s="831" t="s">
        <v>584</v>
      </c>
      <c r="B384" s="832" t="s">
        <v>3368</v>
      </c>
      <c r="C384" s="832" t="s">
        <v>3079</v>
      </c>
      <c r="D384" s="832" t="s">
        <v>3566</v>
      </c>
      <c r="E384" s="832" t="s">
        <v>3567</v>
      </c>
      <c r="F384" s="849">
        <v>1</v>
      </c>
      <c r="G384" s="849">
        <v>740</v>
      </c>
      <c r="H384" s="849"/>
      <c r="I384" s="849">
        <v>740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584</v>
      </c>
      <c r="B385" s="832" t="s">
        <v>3368</v>
      </c>
      <c r="C385" s="832" t="s">
        <v>3079</v>
      </c>
      <c r="D385" s="832" t="s">
        <v>3237</v>
      </c>
      <c r="E385" s="832" t="s">
        <v>3238</v>
      </c>
      <c r="F385" s="849">
        <v>1</v>
      </c>
      <c r="G385" s="849">
        <v>140</v>
      </c>
      <c r="H385" s="849">
        <v>0.99290780141843971</v>
      </c>
      <c r="I385" s="849">
        <v>140</v>
      </c>
      <c r="J385" s="849">
        <v>1</v>
      </c>
      <c r="K385" s="849">
        <v>141</v>
      </c>
      <c r="L385" s="849">
        <v>1</v>
      </c>
      <c r="M385" s="849">
        <v>141</v>
      </c>
      <c r="N385" s="849">
        <v>1</v>
      </c>
      <c r="O385" s="849">
        <v>141</v>
      </c>
      <c r="P385" s="837">
        <v>1</v>
      </c>
      <c r="Q385" s="850">
        <v>141</v>
      </c>
    </row>
    <row r="386" spans="1:17" ht="14.4" customHeight="1" x14ac:dyDescent="0.3">
      <c r="A386" s="831" t="s">
        <v>584</v>
      </c>
      <c r="B386" s="832" t="s">
        <v>3368</v>
      </c>
      <c r="C386" s="832" t="s">
        <v>3079</v>
      </c>
      <c r="D386" s="832" t="s">
        <v>3568</v>
      </c>
      <c r="E386" s="832" t="s">
        <v>3569</v>
      </c>
      <c r="F386" s="849"/>
      <c r="G386" s="849"/>
      <c r="H386" s="849"/>
      <c r="I386" s="849"/>
      <c r="J386" s="849">
        <v>1</v>
      </c>
      <c r="K386" s="849">
        <v>476</v>
      </c>
      <c r="L386" s="849">
        <v>1</v>
      </c>
      <c r="M386" s="849">
        <v>476</v>
      </c>
      <c r="N386" s="849"/>
      <c r="O386" s="849"/>
      <c r="P386" s="837"/>
      <c r="Q386" s="850"/>
    </row>
    <row r="387" spans="1:17" ht="14.4" customHeight="1" x14ac:dyDescent="0.3">
      <c r="A387" s="831" t="s">
        <v>584</v>
      </c>
      <c r="B387" s="832" t="s">
        <v>3368</v>
      </c>
      <c r="C387" s="832" t="s">
        <v>3079</v>
      </c>
      <c r="D387" s="832" t="s">
        <v>3570</v>
      </c>
      <c r="E387" s="832" t="s">
        <v>3571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7242</v>
      </c>
      <c r="P387" s="837"/>
      <c r="Q387" s="850">
        <v>3621</v>
      </c>
    </row>
    <row r="388" spans="1:17" ht="14.4" customHeight="1" x14ac:dyDescent="0.3">
      <c r="A388" s="831" t="s">
        <v>584</v>
      </c>
      <c r="B388" s="832" t="s">
        <v>3368</v>
      </c>
      <c r="C388" s="832" t="s">
        <v>3079</v>
      </c>
      <c r="D388" s="832" t="s">
        <v>3239</v>
      </c>
      <c r="E388" s="832" t="s">
        <v>3240</v>
      </c>
      <c r="F388" s="849"/>
      <c r="G388" s="849"/>
      <c r="H388" s="849"/>
      <c r="I388" s="849"/>
      <c r="J388" s="849">
        <v>1</v>
      </c>
      <c r="K388" s="849">
        <v>1311</v>
      </c>
      <c r="L388" s="849">
        <v>1</v>
      </c>
      <c r="M388" s="849">
        <v>1311</v>
      </c>
      <c r="N388" s="849"/>
      <c r="O388" s="849"/>
      <c r="P388" s="837"/>
      <c r="Q388" s="850"/>
    </row>
    <row r="389" spans="1:17" ht="14.4" customHeight="1" x14ac:dyDescent="0.3">
      <c r="A389" s="831" t="s">
        <v>584</v>
      </c>
      <c r="B389" s="832" t="s">
        <v>3368</v>
      </c>
      <c r="C389" s="832" t="s">
        <v>3079</v>
      </c>
      <c r="D389" s="832" t="s">
        <v>3241</v>
      </c>
      <c r="E389" s="832" t="s">
        <v>3242</v>
      </c>
      <c r="F389" s="849"/>
      <c r="G389" s="849"/>
      <c r="H389" s="849"/>
      <c r="I389" s="849"/>
      <c r="J389" s="849"/>
      <c r="K389" s="849"/>
      <c r="L389" s="849"/>
      <c r="M389" s="849"/>
      <c r="N389" s="849">
        <v>10</v>
      </c>
      <c r="O389" s="849">
        <v>1380</v>
      </c>
      <c r="P389" s="837"/>
      <c r="Q389" s="850">
        <v>138</v>
      </c>
    </row>
    <row r="390" spans="1:17" ht="14.4" customHeight="1" x14ac:dyDescent="0.3">
      <c r="A390" s="831" t="s">
        <v>584</v>
      </c>
      <c r="B390" s="832" t="s">
        <v>3368</v>
      </c>
      <c r="C390" s="832" t="s">
        <v>3079</v>
      </c>
      <c r="D390" s="832" t="s">
        <v>3572</v>
      </c>
      <c r="E390" s="832" t="s">
        <v>3573</v>
      </c>
      <c r="F390" s="849">
        <v>1</v>
      </c>
      <c r="G390" s="849">
        <v>1615</v>
      </c>
      <c r="H390" s="849">
        <v>0.99752933909820873</v>
      </c>
      <c r="I390" s="849">
        <v>1615</v>
      </c>
      <c r="J390" s="849">
        <v>1</v>
      </c>
      <c r="K390" s="849">
        <v>1619</v>
      </c>
      <c r="L390" s="849">
        <v>1</v>
      </c>
      <c r="M390" s="849">
        <v>1619</v>
      </c>
      <c r="N390" s="849"/>
      <c r="O390" s="849"/>
      <c r="P390" s="837"/>
      <c r="Q390" s="850"/>
    </row>
    <row r="391" spans="1:17" ht="14.4" customHeight="1" x14ac:dyDescent="0.3">
      <c r="A391" s="831" t="s">
        <v>584</v>
      </c>
      <c r="B391" s="832" t="s">
        <v>3368</v>
      </c>
      <c r="C391" s="832" t="s">
        <v>3079</v>
      </c>
      <c r="D391" s="832" t="s">
        <v>3243</v>
      </c>
      <c r="E391" s="832" t="s">
        <v>3244</v>
      </c>
      <c r="F391" s="849">
        <v>1</v>
      </c>
      <c r="G391" s="849">
        <v>312</v>
      </c>
      <c r="H391" s="849"/>
      <c r="I391" s="849">
        <v>312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584</v>
      </c>
      <c r="B392" s="832" t="s">
        <v>3368</v>
      </c>
      <c r="C392" s="832" t="s">
        <v>3079</v>
      </c>
      <c r="D392" s="832" t="s">
        <v>3574</v>
      </c>
      <c r="E392" s="832" t="s">
        <v>3575</v>
      </c>
      <c r="F392" s="849">
        <v>1</v>
      </c>
      <c r="G392" s="849">
        <v>719</v>
      </c>
      <c r="H392" s="849"/>
      <c r="I392" s="849">
        <v>719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584</v>
      </c>
      <c r="B393" s="832" t="s">
        <v>3368</v>
      </c>
      <c r="C393" s="832" t="s">
        <v>3079</v>
      </c>
      <c r="D393" s="832" t="s">
        <v>3576</v>
      </c>
      <c r="E393" s="832" t="s">
        <v>3577</v>
      </c>
      <c r="F393" s="849">
        <v>4</v>
      </c>
      <c r="G393" s="849">
        <v>10516</v>
      </c>
      <c r="H393" s="849"/>
      <c r="I393" s="849">
        <v>2629</v>
      </c>
      <c r="J393" s="849"/>
      <c r="K393" s="849"/>
      <c r="L393" s="849"/>
      <c r="M393" s="849"/>
      <c r="N393" s="849">
        <v>1</v>
      </c>
      <c r="O393" s="849">
        <v>2664</v>
      </c>
      <c r="P393" s="837"/>
      <c r="Q393" s="850">
        <v>2664</v>
      </c>
    </row>
    <row r="394" spans="1:17" ht="14.4" customHeight="1" x14ac:dyDescent="0.3">
      <c r="A394" s="831" t="s">
        <v>584</v>
      </c>
      <c r="B394" s="832" t="s">
        <v>3368</v>
      </c>
      <c r="C394" s="832" t="s">
        <v>3079</v>
      </c>
      <c r="D394" s="832" t="s">
        <v>3578</v>
      </c>
      <c r="E394" s="832" t="s">
        <v>3579</v>
      </c>
      <c r="F394" s="849"/>
      <c r="G394" s="849"/>
      <c r="H394" s="849"/>
      <c r="I394" s="849"/>
      <c r="J394" s="849">
        <v>1</v>
      </c>
      <c r="K394" s="849">
        <v>2758</v>
      </c>
      <c r="L394" s="849">
        <v>1</v>
      </c>
      <c r="M394" s="849">
        <v>2758</v>
      </c>
      <c r="N394" s="849">
        <v>1</v>
      </c>
      <c r="O394" s="849">
        <v>2782</v>
      </c>
      <c r="P394" s="837">
        <v>1.0087019579405365</v>
      </c>
      <c r="Q394" s="850">
        <v>2782</v>
      </c>
    </row>
    <row r="395" spans="1:17" ht="14.4" customHeight="1" x14ac:dyDescent="0.3">
      <c r="A395" s="831" t="s">
        <v>584</v>
      </c>
      <c r="B395" s="832" t="s">
        <v>3368</v>
      </c>
      <c r="C395" s="832" t="s">
        <v>3079</v>
      </c>
      <c r="D395" s="832" t="s">
        <v>3247</v>
      </c>
      <c r="E395" s="832" t="s">
        <v>3248</v>
      </c>
      <c r="F395" s="849">
        <v>1</v>
      </c>
      <c r="G395" s="849">
        <v>44</v>
      </c>
      <c r="H395" s="849"/>
      <c r="I395" s="849">
        <v>44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584</v>
      </c>
      <c r="B396" s="832" t="s">
        <v>3368</v>
      </c>
      <c r="C396" s="832" t="s">
        <v>3079</v>
      </c>
      <c r="D396" s="832" t="s">
        <v>3580</v>
      </c>
      <c r="E396" s="832" t="s">
        <v>3581</v>
      </c>
      <c r="F396" s="849">
        <v>1</v>
      </c>
      <c r="G396" s="849">
        <v>7762</v>
      </c>
      <c r="H396" s="849"/>
      <c r="I396" s="849">
        <v>7762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584</v>
      </c>
      <c r="B397" s="832" t="s">
        <v>3368</v>
      </c>
      <c r="C397" s="832" t="s">
        <v>3079</v>
      </c>
      <c r="D397" s="832" t="s">
        <v>3582</v>
      </c>
      <c r="E397" s="832" t="s">
        <v>3583</v>
      </c>
      <c r="F397" s="849"/>
      <c r="G397" s="849"/>
      <c r="H397" s="849"/>
      <c r="I397" s="849"/>
      <c r="J397" s="849">
        <v>1</v>
      </c>
      <c r="K397" s="849">
        <v>134</v>
      </c>
      <c r="L397" s="849">
        <v>1</v>
      </c>
      <c r="M397" s="849">
        <v>134</v>
      </c>
      <c r="N397" s="849"/>
      <c r="O397" s="849"/>
      <c r="P397" s="837"/>
      <c r="Q397" s="850"/>
    </row>
    <row r="398" spans="1:17" ht="14.4" customHeight="1" x14ac:dyDescent="0.3">
      <c r="A398" s="831" t="s">
        <v>584</v>
      </c>
      <c r="B398" s="832" t="s">
        <v>3368</v>
      </c>
      <c r="C398" s="832" t="s">
        <v>3079</v>
      </c>
      <c r="D398" s="832" t="s">
        <v>3584</v>
      </c>
      <c r="E398" s="832" t="s">
        <v>3585</v>
      </c>
      <c r="F398" s="849">
        <v>1</v>
      </c>
      <c r="G398" s="849">
        <v>1239</v>
      </c>
      <c r="H398" s="849"/>
      <c r="I398" s="849">
        <v>1239</v>
      </c>
      <c r="J398" s="849"/>
      <c r="K398" s="849"/>
      <c r="L398" s="849"/>
      <c r="M398" s="849"/>
      <c r="N398" s="849">
        <v>1</v>
      </c>
      <c r="O398" s="849">
        <v>1253</v>
      </c>
      <c r="P398" s="837"/>
      <c r="Q398" s="850">
        <v>1253</v>
      </c>
    </row>
    <row r="399" spans="1:17" ht="14.4" customHeight="1" x14ac:dyDescent="0.3">
      <c r="A399" s="831" t="s">
        <v>584</v>
      </c>
      <c r="B399" s="832" t="s">
        <v>3368</v>
      </c>
      <c r="C399" s="832" t="s">
        <v>3079</v>
      </c>
      <c r="D399" s="832" t="s">
        <v>3586</v>
      </c>
      <c r="E399" s="832" t="s">
        <v>3587</v>
      </c>
      <c r="F399" s="849"/>
      <c r="G399" s="849"/>
      <c r="H399" s="849"/>
      <c r="I399" s="849"/>
      <c r="J399" s="849">
        <v>1</v>
      </c>
      <c r="K399" s="849">
        <v>2887</v>
      </c>
      <c r="L399" s="849">
        <v>1</v>
      </c>
      <c r="M399" s="849">
        <v>2887</v>
      </c>
      <c r="N399" s="849"/>
      <c r="O399" s="849"/>
      <c r="P399" s="837"/>
      <c r="Q399" s="850"/>
    </row>
    <row r="400" spans="1:17" ht="14.4" customHeight="1" x14ac:dyDescent="0.3">
      <c r="A400" s="831" t="s">
        <v>584</v>
      </c>
      <c r="B400" s="832" t="s">
        <v>3368</v>
      </c>
      <c r="C400" s="832" t="s">
        <v>3079</v>
      </c>
      <c r="D400" s="832" t="s">
        <v>3251</v>
      </c>
      <c r="E400" s="832" t="s">
        <v>3252</v>
      </c>
      <c r="F400" s="849"/>
      <c r="G400" s="849"/>
      <c r="H400" s="849"/>
      <c r="I400" s="849"/>
      <c r="J400" s="849"/>
      <c r="K400" s="849"/>
      <c r="L400" s="849"/>
      <c r="M400" s="849"/>
      <c r="N400" s="849">
        <v>3</v>
      </c>
      <c r="O400" s="849">
        <v>804</v>
      </c>
      <c r="P400" s="837"/>
      <c r="Q400" s="850">
        <v>268</v>
      </c>
    </row>
    <row r="401" spans="1:17" ht="14.4" customHeight="1" x14ac:dyDescent="0.3">
      <c r="A401" s="831" t="s">
        <v>584</v>
      </c>
      <c r="B401" s="832" t="s">
        <v>3368</v>
      </c>
      <c r="C401" s="832" t="s">
        <v>3079</v>
      </c>
      <c r="D401" s="832" t="s">
        <v>3588</v>
      </c>
      <c r="E401" s="832" t="s">
        <v>3589</v>
      </c>
      <c r="F401" s="849"/>
      <c r="G401" s="849"/>
      <c r="H401" s="849"/>
      <c r="I401" s="849"/>
      <c r="J401" s="849">
        <v>1</v>
      </c>
      <c r="K401" s="849">
        <v>4053</v>
      </c>
      <c r="L401" s="849">
        <v>1</v>
      </c>
      <c r="M401" s="849">
        <v>4053</v>
      </c>
      <c r="N401" s="849"/>
      <c r="O401" s="849"/>
      <c r="P401" s="837"/>
      <c r="Q401" s="850"/>
    </row>
    <row r="402" spans="1:17" ht="14.4" customHeight="1" x14ac:dyDescent="0.3">
      <c r="A402" s="831" t="s">
        <v>584</v>
      </c>
      <c r="B402" s="832" t="s">
        <v>3368</v>
      </c>
      <c r="C402" s="832" t="s">
        <v>3079</v>
      </c>
      <c r="D402" s="832" t="s">
        <v>3590</v>
      </c>
      <c r="E402" s="832" t="s">
        <v>3591</v>
      </c>
      <c r="F402" s="849"/>
      <c r="G402" s="849"/>
      <c r="H402" s="849"/>
      <c r="I402" s="849"/>
      <c r="J402" s="849"/>
      <c r="K402" s="849"/>
      <c r="L402" s="849"/>
      <c r="M402" s="849"/>
      <c r="N402" s="849">
        <v>7</v>
      </c>
      <c r="O402" s="849">
        <v>25998</v>
      </c>
      <c r="P402" s="837"/>
      <c r="Q402" s="850">
        <v>3714</v>
      </c>
    </row>
    <row r="403" spans="1:17" ht="14.4" customHeight="1" x14ac:dyDescent="0.3">
      <c r="A403" s="831" t="s">
        <v>584</v>
      </c>
      <c r="B403" s="832" t="s">
        <v>3368</v>
      </c>
      <c r="C403" s="832" t="s">
        <v>3079</v>
      </c>
      <c r="D403" s="832" t="s">
        <v>3592</v>
      </c>
      <c r="E403" s="832" t="s">
        <v>3593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2883</v>
      </c>
      <c r="P403" s="837"/>
      <c r="Q403" s="850">
        <v>2883</v>
      </c>
    </row>
    <row r="404" spans="1:17" ht="14.4" customHeight="1" x14ac:dyDescent="0.3">
      <c r="A404" s="831" t="s">
        <v>584</v>
      </c>
      <c r="B404" s="832" t="s">
        <v>3368</v>
      </c>
      <c r="C404" s="832" t="s">
        <v>3079</v>
      </c>
      <c r="D404" s="832" t="s">
        <v>3594</v>
      </c>
      <c r="E404" s="832" t="s">
        <v>3595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13545</v>
      </c>
      <c r="P404" s="837"/>
      <c r="Q404" s="850">
        <v>13545</v>
      </c>
    </row>
    <row r="405" spans="1:17" ht="14.4" customHeight="1" x14ac:dyDescent="0.3">
      <c r="A405" s="831" t="s">
        <v>584</v>
      </c>
      <c r="B405" s="832" t="s">
        <v>3368</v>
      </c>
      <c r="C405" s="832" t="s">
        <v>3079</v>
      </c>
      <c r="D405" s="832" t="s">
        <v>3596</v>
      </c>
      <c r="E405" s="832" t="s">
        <v>3597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437</v>
      </c>
      <c r="P405" s="837"/>
      <c r="Q405" s="850">
        <v>437</v>
      </c>
    </row>
    <row r="406" spans="1:17" ht="14.4" customHeight="1" x14ac:dyDescent="0.3">
      <c r="A406" s="831" t="s">
        <v>584</v>
      </c>
      <c r="B406" s="832" t="s">
        <v>3598</v>
      </c>
      <c r="C406" s="832" t="s">
        <v>3079</v>
      </c>
      <c r="D406" s="832" t="s">
        <v>3599</v>
      </c>
      <c r="E406" s="832" t="s">
        <v>3600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694</v>
      </c>
      <c r="P406" s="837"/>
      <c r="Q406" s="850">
        <v>694</v>
      </c>
    </row>
    <row r="407" spans="1:17" ht="14.4" customHeight="1" x14ac:dyDescent="0.3">
      <c r="A407" s="831" t="s">
        <v>3601</v>
      </c>
      <c r="B407" s="832" t="s">
        <v>3032</v>
      </c>
      <c r="C407" s="832" t="s">
        <v>3079</v>
      </c>
      <c r="D407" s="832" t="s">
        <v>3090</v>
      </c>
      <c r="E407" s="832" t="s">
        <v>3091</v>
      </c>
      <c r="F407" s="849">
        <v>1</v>
      </c>
      <c r="G407" s="849">
        <v>37</v>
      </c>
      <c r="H407" s="849"/>
      <c r="I407" s="849">
        <v>37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3602</v>
      </c>
      <c r="B408" s="832" t="s">
        <v>3032</v>
      </c>
      <c r="C408" s="832" t="s">
        <v>3079</v>
      </c>
      <c r="D408" s="832" t="s">
        <v>3090</v>
      </c>
      <c r="E408" s="832" t="s">
        <v>3091</v>
      </c>
      <c r="F408" s="849">
        <v>1</v>
      </c>
      <c r="G408" s="849">
        <v>37</v>
      </c>
      <c r="H408" s="849"/>
      <c r="I408" s="849">
        <v>37</v>
      </c>
      <c r="J408" s="849"/>
      <c r="K408" s="849"/>
      <c r="L408" s="849"/>
      <c r="M408" s="849"/>
      <c r="N408" s="849">
        <v>1</v>
      </c>
      <c r="O408" s="849">
        <v>38</v>
      </c>
      <c r="P408" s="837"/>
      <c r="Q408" s="850">
        <v>38</v>
      </c>
    </row>
    <row r="409" spans="1:17" ht="14.4" customHeight="1" x14ac:dyDescent="0.3">
      <c r="A409" s="831" t="s">
        <v>3602</v>
      </c>
      <c r="B409" s="832" t="s">
        <v>3032</v>
      </c>
      <c r="C409" s="832" t="s">
        <v>3079</v>
      </c>
      <c r="D409" s="832" t="s">
        <v>3101</v>
      </c>
      <c r="E409" s="832" t="s">
        <v>3102</v>
      </c>
      <c r="F409" s="849">
        <v>18</v>
      </c>
      <c r="G409" s="849">
        <v>6714</v>
      </c>
      <c r="H409" s="849">
        <v>2.9919786096256686</v>
      </c>
      <c r="I409" s="849">
        <v>373</v>
      </c>
      <c r="J409" s="849">
        <v>6</v>
      </c>
      <c r="K409" s="849">
        <v>2244</v>
      </c>
      <c r="L409" s="849">
        <v>1</v>
      </c>
      <c r="M409" s="849">
        <v>374</v>
      </c>
      <c r="N409" s="849"/>
      <c r="O409" s="849"/>
      <c r="P409" s="837"/>
      <c r="Q409" s="850"/>
    </row>
    <row r="410" spans="1:17" ht="14.4" customHeight="1" x14ac:dyDescent="0.3">
      <c r="A410" s="831" t="s">
        <v>3602</v>
      </c>
      <c r="B410" s="832" t="s">
        <v>3032</v>
      </c>
      <c r="C410" s="832" t="s">
        <v>3079</v>
      </c>
      <c r="D410" s="832" t="s">
        <v>3103</v>
      </c>
      <c r="E410" s="832" t="s">
        <v>3104</v>
      </c>
      <c r="F410" s="849">
        <v>140</v>
      </c>
      <c r="G410" s="849">
        <v>35140</v>
      </c>
      <c r="H410" s="849">
        <v>0.82511505588428669</v>
      </c>
      <c r="I410" s="849">
        <v>251</v>
      </c>
      <c r="J410" s="849">
        <v>169</v>
      </c>
      <c r="K410" s="849">
        <v>42588</v>
      </c>
      <c r="L410" s="849">
        <v>1</v>
      </c>
      <c r="M410" s="849">
        <v>252</v>
      </c>
      <c r="N410" s="849">
        <v>205</v>
      </c>
      <c r="O410" s="849">
        <v>52070</v>
      </c>
      <c r="P410" s="837">
        <v>1.2226448764910303</v>
      </c>
      <c r="Q410" s="850">
        <v>254</v>
      </c>
    </row>
    <row r="411" spans="1:17" ht="14.4" customHeight="1" x14ac:dyDescent="0.3">
      <c r="A411" s="831" t="s">
        <v>3602</v>
      </c>
      <c r="B411" s="832" t="s">
        <v>3032</v>
      </c>
      <c r="C411" s="832" t="s">
        <v>3079</v>
      </c>
      <c r="D411" s="832" t="s">
        <v>3105</v>
      </c>
      <c r="E411" s="832" t="s">
        <v>3106</v>
      </c>
      <c r="F411" s="849">
        <v>7</v>
      </c>
      <c r="G411" s="849">
        <v>882</v>
      </c>
      <c r="H411" s="849">
        <v>0.86811023622047245</v>
      </c>
      <c r="I411" s="849">
        <v>126</v>
      </c>
      <c r="J411" s="849">
        <v>8</v>
      </c>
      <c r="K411" s="849">
        <v>1016</v>
      </c>
      <c r="L411" s="849">
        <v>1</v>
      </c>
      <c r="M411" s="849">
        <v>127</v>
      </c>
      <c r="N411" s="849">
        <v>5</v>
      </c>
      <c r="O411" s="849">
        <v>630</v>
      </c>
      <c r="P411" s="837">
        <v>0.62007874015748032</v>
      </c>
      <c r="Q411" s="850">
        <v>126</v>
      </c>
    </row>
    <row r="412" spans="1:17" ht="14.4" customHeight="1" x14ac:dyDescent="0.3">
      <c r="A412" s="831" t="s">
        <v>3602</v>
      </c>
      <c r="B412" s="832" t="s">
        <v>3032</v>
      </c>
      <c r="C412" s="832" t="s">
        <v>3079</v>
      </c>
      <c r="D412" s="832" t="s">
        <v>3107</v>
      </c>
      <c r="E412" s="832" t="s">
        <v>3108</v>
      </c>
      <c r="F412" s="849">
        <v>6</v>
      </c>
      <c r="G412" s="849">
        <v>546</v>
      </c>
      <c r="H412" s="849">
        <v>2.9673913043478262</v>
      </c>
      <c r="I412" s="849">
        <v>91</v>
      </c>
      <c r="J412" s="849">
        <v>2</v>
      </c>
      <c r="K412" s="849">
        <v>184</v>
      </c>
      <c r="L412" s="849">
        <v>1</v>
      </c>
      <c r="M412" s="849">
        <v>92</v>
      </c>
      <c r="N412" s="849">
        <v>3</v>
      </c>
      <c r="O412" s="849">
        <v>279</v>
      </c>
      <c r="P412" s="837">
        <v>1.5163043478260869</v>
      </c>
      <c r="Q412" s="850">
        <v>93</v>
      </c>
    </row>
    <row r="413" spans="1:17" ht="14.4" customHeight="1" x14ac:dyDescent="0.3">
      <c r="A413" s="831" t="s">
        <v>3602</v>
      </c>
      <c r="B413" s="832" t="s">
        <v>3032</v>
      </c>
      <c r="C413" s="832" t="s">
        <v>3079</v>
      </c>
      <c r="D413" s="832" t="s">
        <v>3109</v>
      </c>
      <c r="E413" s="832" t="s">
        <v>3110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214</v>
      </c>
      <c r="P413" s="837"/>
      <c r="Q413" s="850">
        <v>214</v>
      </c>
    </row>
    <row r="414" spans="1:17" ht="14.4" customHeight="1" x14ac:dyDescent="0.3">
      <c r="A414" s="831" t="s">
        <v>3602</v>
      </c>
      <c r="B414" s="832" t="s">
        <v>3032</v>
      </c>
      <c r="C414" s="832" t="s">
        <v>3079</v>
      </c>
      <c r="D414" s="832" t="s">
        <v>3115</v>
      </c>
      <c r="E414" s="832" t="s">
        <v>3116</v>
      </c>
      <c r="F414" s="849">
        <v>63</v>
      </c>
      <c r="G414" s="849">
        <v>3717</v>
      </c>
      <c r="H414" s="849">
        <v>1.3766666666666667</v>
      </c>
      <c r="I414" s="849">
        <v>59</v>
      </c>
      <c r="J414" s="849">
        <v>45</v>
      </c>
      <c r="K414" s="849">
        <v>2700</v>
      </c>
      <c r="L414" s="849">
        <v>1</v>
      </c>
      <c r="M414" s="849">
        <v>60</v>
      </c>
      <c r="N414" s="849">
        <v>46</v>
      </c>
      <c r="O414" s="849">
        <v>2760</v>
      </c>
      <c r="P414" s="837">
        <v>1.0222222222222221</v>
      </c>
      <c r="Q414" s="850">
        <v>60</v>
      </c>
    </row>
    <row r="415" spans="1:17" ht="14.4" customHeight="1" x14ac:dyDescent="0.3">
      <c r="A415" s="831" t="s">
        <v>3602</v>
      </c>
      <c r="B415" s="832" t="s">
        <v>3032</v>
      </c>
      <c r="C415" s="832" t="s">
        <v>3079</v>
      </c>
      <c r="D415" s="832" t="s">
        <v>3119</v>
      </c>
      <c r="E415" s="832" t="s">
        <v>3120</v>
      </c>
      <c r="F415" s="849">
        <v>1</v>
      </c>
      <c r="G415" s="849">
        <v>40</v>
      </c>
      <c r="H415" s="849"/>
      <c r="I415" s="849">
        <v>40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3602</v>
      </c>
      <c r="B416" s="832" t="s">
        <v>3032</v>
      </c>
      <c r="C416" s="832" t="s">
        <v>3079</v>
      </c>
      <c r="D416" s="832" t="s">
        <v>3123</v>
      </c>
      <c r="E416" s="832" t="s">
        <v>3124</v>
      </c>
      <c r="F416" s="849">
        <v>141</v>
      </c>
      <c r="G416" s="849">
        <v>54285</v>
      </c>
      <c r="H416" s="849">
        <v>0.95669874167283497</v>
      </c>
      <c r="I416" s="849">
        <v>385</v>
      </c>
      <c r="J416" s="849">
        <v>147</v>
      </c>
      <c r="K416" s="849">
        <v>56742</v>
      </c>
      <c r="L416" s="849">
        <v>1</v>
      </c>
      <c r="M416" s="849">
        <v>386</v>
      </c>
      <c r="N416" s="849">
        <v>148</v>
      </c>
      <c r="O416" s="849">
        <v>57276</v>
      </c>
      <c r="P416" s="837">
        <v>1.0094110182933278</v>
      </c>
      <c r="Q416" s="850">
        <v>387</v>
      </c>
    </row>
    <row r="417" spans="1:17" ht="14.4" customHeight="1" x14ac:dyDescent="0.3">
      <c r="A417" s="831" t="s">
        <v>3602</v>
      </c>
      <c r="B417" s="832" t="s">
        <v>3032</v>
      </c>
      <c r="C417" s="832" t="s">
        <v>3079</v>
      </c>
      <c r="D417" s="832" t="s">
        <v>3125</v>
      </c>
      <c r="E417" s="832" t="s">
        <v>3126</v>
      </c>
      <c r="F417" s="849">
        <v>127</v>
      </c>
      <c r="G417" s="849">
        <v>49530</v>
      </c>
      <c r="H417" s="849">
        <v>0.89840561571529631</v>
      </c>
      <c r="I417" s="849">
        <v>390</v>
      </c>
      <c r="J417" s="849">
        <v>141</v>
      </c>
      <c r="K417" s="849">
        <v>55131</v>
      </c>
      <c r="L417" s="849">
        <v>1</v>
      </c>
      <c r="M417" s="849">
        <v>391</v>
      </c>
      <c r="N417" s="849">
        <v>134</v>
      </c>
      <c r="O417" s="849">
        <v>52528</v>
      </c>
      <c r="P417" s="837">
        <v>0.95278518437902449</v>
      </c>
      <c r="Q417" s="850">
        <v>392</v>
      </c>
    </row>
    <row r="418" spans="1:17" ht="14.4" customHeight="1" x14ac:dyDescent="0.3">
      <c r="A418" s="831" t="s">
        <v>3602</v>
      </c>
      <c r="B418" s="832" t="s">
        <v>3032</v>
      </c>
      <c r="C418" s="832" t="s">
        <v>3079</v>
      </c>
      <c r="D418" s="832" t="s">
        <v>3127</v>
      </c>
      <c r="E418" s="832" t="s">
        <v>3128</v>
      </c>
      <c r="F418" s="849">
        <v>1</v>
      </c>
      <c r="G418" s="849">
        <v>63</v>
      </c>
      <c r="H418" s="849">
        <v>1</v>
      </c>
      <c r="I418" s="849">
        <v>63</v>
      </c>
      <c r="J418" s="849">
        <v>1</v>
      </c>
      <c r="K418" s="849">
        <v>63</v>
      </c>
      <c r="L418" s="849">
        <v>1</v>
      </c>
      <c r="M418" s="849">
        <v>63</v>
      </c>
      <c r="N418" s="849">
        <v>2</v>
      </c>
      <c r="O418" s="849">
        <v>128</v>
      </c>
      <c r="P418" s="837">
        <v>2.0317460317460316</v>
      </c>
      <c r="Q418" s="850">
        <v>64</v>
      </c>
    </row>
    <row r="419" spans="1:17" ht="14.4" customHeight="1" x14ac:dyDescent="0.3">
      <c r="A419" s="831" t="s">
        <v>3602</v>
      </c>
      <c r="B419" s="832" t="s">
        <v>3032</v>
      </c>
      <c r="C419" s="832" t="s">
        <v>3079</v>
      </c>
      <c r="D419" s="832" t="s">
        <v>3135</v>
      </c>
      <c r="E419" s="832" t="s">
        <v>3136</v>
      </c>
      <c r="F419" s="849">
        <v>1</v>
      </c>
      <c r="G419" s="849">
        <v>138</v>
      </c>
      <c r="H419" s="849"/>
      <c r="I419" s="849">
        <v>138</v>
      </c>
      <c r="J419" s="849"/>
      <c r="K419" s="849"/>
      <c r="L419" s="849"/>
      <c r="M419" s="849"/>
      <c r="N419" s="849">
        <v>1</v>
      </c>
      <c r="O419" s="849">
        <v>139</v>
      </c>
      <c r="P419" s="837"/>
      <c r="Q419" s="850">
        <v>139</v>
      </c>
    </row>
    <row r="420" spans="1:17" ht="14.4" customHeight="1" x14ac:dyDescent="0.3">
      <c r="A420" s="831" t="s">
        <v>3602</v>
      </c>
      <c r="B420" s="832" t="s">
        <v>3032</v>
      </c>
      <c r="C420" s="832" t="s">
        <v>3079</v>
      </c>
      <c r="D420" s="832" t="s">
        <v>3155</v>
      </c>
      <c r="E420" s="832" t="s">
        <v>3156</v>
      </c>
      <c r="F420" s="849">
        <v>1</v>
      </c>
      <c r="G420" s="849">
        <v>43</v>
      </c>
      <c r="H420" s="849"/>
      <c r="I420" s="849">
        <v>43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3602</v>
      </c>
      <c r="B421" s="832" t="s">
        <v>3032</v>
      </c>
      <c r="C421" s="832" t="s">
        <v>3079</v>
      </c>
      <c r="D421" s="832" t="s">
        <v>3157</v>
      </c>
      <c r="E421" s="832" t="s">
        <v>3158</v>
      </c>
      <c r="F421" s="849">
        <v>1</v>
      </c>
      <c r="G421" s="849">
        <v>58</v>
      </c>
      <c r="H421" s="849"/>
      <c r="I421" s="849">
        <v>58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3602</v>
      </c>
      <c r="B422" s="832" t="s">
        <v>3032</v>
      </c>
      <c r="C422" s="832" t="s">
        <v>3079</v>
      </c>
      <c r="D422" s="832" t="s">
        <v>3169</v>
      </c>
      <c r="E422" s="832" t="s">
        <v>3170</v>
      </c>
      <c r="F422" s="849"/>
      <c r="G422" s="849"/>
      <c r="H422" s="849"/>
      <c r="I422" s="849"/>
      <c r="J422" s="849">
        <v>2</v>
      </c>
      <c r="K422" s="849">
        <v>66.66</v>
      </c>
      <c r="L422" s="849">
        <v>1</v>
      </c>
      <c r="M422" s="849">
        <v>33.33</v>
      </c>
      <c r="N422" s="849"/>
      <c r="O422" s="849"/>
      <c r="P422" s="837"/>
      <c r="Q422" s="850"/>
    </row>
    <row r="423" spans="1:17" ht="14.4" customHeight="1" x14ac:dyDescent="0.3">
      <c r="A423" s="831" t="s">
        <v>3602</v>
      </c>
      <c r="B423" s="832" t="s">
        <v>3032</v>
      </c>
      <c r="C423" s="832" t="s">
        <v>3079</v>
      </c>
      <c r="D423" s="832" t="s">
        <v>3215</v>
      </c>
      <c r="E423" s="832" t="s">
        <v>3216</v>
      </c>
      <c r="F423" s="849">
        <v>4</v>
      </c>
      <c r="G423" s="849">
        <v>572</v>
      </c>
      <c r="H423" s="849">
        <v>3.9722222222222223</v>
      </c>
      <c r="I423" s="849">
        <v>143</v>
      </c>
      <c r="J423" s="849">
        <v>1</v>
      </c>
      <c r="K423" s="849">
        <v>144</v>
      </c>
      <c r="L423" s="849">
        <v>1</v>
      </c>
      <c r="M423" s="849">
        <v>144</v>
      </c>
      <c r="N423" s="849">
        <v>1</v>
      </c>
      <c r="O423" s="849">
        <v>146</v>
      </c>
      <c r="P423" s="837">
        <v>1.0138888888888888</v>
      </c>
      <c r="Q423" s="850">
        <v>146</v>
      </c>
    </row>
    <row r="424" spans="1:17" ht="14.4" customHeight="1" x14ac:dyDescent="0.3">
      <c r="A424" s="831" t="s">
        <v>3602</v>
      </c>
      <c r="B424" s="832" t="s">
        <v>3032</v>
      </c>
      <c r="C424" s="832" t="s">
        <v>3079</v>
      </c>
      <c r="D424" s="832" t="s">
        <v>3225</v>
      </c>
      <c r="E424" s="832" t="s">
        <v>3226</v>
      </c>
      <c r="F424" s="849">
        <v>1</v>
      </c>
      <c r="G424" s="849">
        <v>99</v>
      </c>
      <c r="H424" s="849">
        <v>0.33</v>
      </c>
      <c r="I424" s="849">
        <v>99</v>
      </c>
      <c r="J424" s="849">
        <v>3</v>
      </c>
      <c r="K424" s="849">
        <v>300</v>
      </c>
      <c r="L424" s="849">
        <v>1</v>
      </c>
      <c r="M424" s="849">
        <v>100</v>
      </c>
      <c r="N424" s="849">
        <v>4</v>
      </c>
      <c r="O424" s="849">
        <v>400</v>
      </c>
      <c r="P424" s="837">
        <v>1.3333333333333333</v>
      </c>
      <c r="Q424" s="850">
        <v>100</v>
      </c>
    </row>
    <row r="425" spans="1:17" ht="14.4" customHeight="1" x14ac:dyDescent="0.3">
      <c r="A425" s="831" t="s">
        <v>3602</v>
      </c>
      <c r="B425" s="832" t="s">
        <v>3032</v>
      </c>
      <c r="C425" s="832" t="s">
        <v>3079</v>
      </c>
      <c r="D425" s="832" t="s">
        <v>3227</v>
      </c>
      <c r="E425" s="832" t="s">
        <v>3228</v>
      </c>
      <c r="F425" s="849">
        <v>6</v>
      </c>
      <c r="G425" s="849">
        <v>2370</v>
      </c>
      <c r="H425" s="849">
        <v>7.6728826728826735E-2</v>
      </c>
      <c r="I425" s="849">
        <v>395</v>
      </c>
      <c r="J425" s="849">
        <v>78</v>
      </c>
      <c r="K425" s="849">
        <v>30888</v>
      </c>
      <c r="L425" s="849">
        <v>1</v>
      </c>
      <c r="M425" s="849">
        <v>396</v>
      </c>
      <c r="N425" s="849">
        <v>42</v>
      </c>
      <c r="O425" s="849">
        <v>16674</v>
      </c>
      <c r="P425" s="837">
        <v>0.53982128982128985</v>
      </c>
      <c r="Q425" s="850">
        <v>397</v>
      </c>
    </row>
    <row r="426" spans="1:17" ht="14.4" customHeight="1" x14ac:dyDescent="0.3">
      <c r="A426" s="831" t="s">
        <v>3603</v>
      </c>
      <c r="B426" s="832" t="s">
        <v>3032</v>
      </c>
      <c r="C426" s="832" t="s">
        <v>3079</v>
      </c>
      <c r="D426" s="832" t="s">
        <v>3090</v>
      </c>
      <c r="E426" s="832" t="s">
        <v>3091</v>
      </c>
      <c r="F426" s="849"/>
      <c r="G426" s="849"/>
      <c r="H426" s="849"/>
      <c r="I426" s="849"/>
      <c r="J426" s="849">
        <v>1</v>
      </c>
      <c r="K426" s="849">
        <v>37</v>
      </c>
      <c r="L426" s="849">
        <v>1</v>
      </c>
      <c r="M426" s="849">
        <v>37</v>
      </c>
      <c r="N426" s="849"/>
      <c r="O426" s="849"/>
      <c r="P426" s="837"/>
      <c r="Q426" s="850"/>
    </row>
    <row r="427" spans="1:17" ht="14.4" customHeight="1" x14ac:dyDescent="0.3">
      <c r="A427" s="831" t="s">
        <v>3603</v>
      </c>
      <c r="B427" s="832" t="s">
        <v>3032</v>
      </c>
      <c r="C427" s="832" t="s">
        <v>3079</v>
      </c>
      <c r="D427" s="832" t="s">
        <v>3103</v>
      </c>
      <c r="E427" s="832" t="s">
        <v>3104</v>
      </c>
      <c r="F427" s="849">
        <v>22</v>
      </c>
      <c r="G427" s="849">
        <v>5522</v>
      </c>
      <c r="H427" s="849">
        <v>0.8427960927960928</v>
      </c>
      <c r="I427" s="849">
        <v>251</v>
      </c>
      <c r="J427" s="849">
        <v>26</v>
      </c>
      <c r="K427" s="849">
        <v>6552</v>
      </c>
      <c r="L427" s="849">
        <v>1</v>
      </c>
      <c r="M427" s="849">
        <v>252</v>
      </c>
      <c r="N427" s="849">
        <v>16</v>
      </c>
      <c r="O427" s="849">
        <v>4064</v>
      </c>
      <c r="P427" s="837">
        <v>0.62026862026862029</v>
      </c>
      <c r="Q427" s="850">
        <v>254</v>
      </c>
    </row>
    <row r="428" spans="1:17" ht="14.4" customHeight="1" x14ac:dyDescent="0.3">
      <c r="A428" s="831" t="s">
        <v>3603</v>
      </c>
      <c r="B428" s="832" t="s">
        <v>3032</v>
      </c>
      <c r="C428" s="832" t="s">
        <v>3079</v>
      </c>
      <c r="D428" s="832" t="s">
        <v>3105</v>
      </c>
      <c r="E428" s="832" t="s">
        <v>3106</v>
      </c>
      <c r="F428" s="849">
        <v>9</v>
      </c>
      <c r="G428" s="849">
        <v>1134</v>
      </c>
      <c r="H428" s="849"/>
      <c r="I428" s="849">
        <v>126</v>
      </c>
      <c r="J428" s="849"/>
      <c r="K428" s="849"/>
      <c r="L428" s="849"/>
      <c r="M428" s="849"/>
      <c r="N428" s="849">
        <v>4</v>
      </c>
      <c r="O428" s="849">
        <v>504</v>
      </c>
      <c r="P428" s="837"/>
      <c r="Q428" s="850">
        <v>126</v>
      </c>
    </row>
    <row r="429" spans="1:17" ht="14.4" customHeight="1" x14ac:dyDescent="0.3">
      <c r="A429" s="831" t="s">
        <v>3603</v>
      </c>
      <c r="B429" s="832" t="s">
        <v>3032</v>
      </c>
      <c r="C429" s="832" t="s">
        <v>3079</v>
      </c>
      <c r="D429" s="832" t="s">
        <v>3107</v>
      </c>
      <c r="E429" s="832" t="s">
        <v>3108</v>
      </c>
      <c r="F429" s="849">
        <v>8</v>
      </c>
      <c r="G429" s="849">
        <v>728</v>
      </c>
      <c r="H429" s="849">
        <v>0.98913043478260865</v>
      </c>
      <c r="I429" s="849">
        <v>91</v>
      </c>
      <c r="J429" s="849">
        <v>8</v>
      </c>
      <c r="K429" s="849">
        <v>736</v>
      </c>
      <c r="L429" s="849">
        <v>1</v>
      </c>
      <c r="M429" s="849">
        <v>92</v>
      </c>
      <c r="N429" s="849">
        <v>7</v>
      </c>
      <c r="O429" s="849">
        <v>651</v>
      </c>
      <c r="P429" s="837">
        <v>0.88451086956521741</v>
      </c>
      <c r="Q429" s="850">
        <v>93</v>
      </c>
    </row>
    <row r="430" spans="1:17" ht="14.4" customHeight="1" x14ac:dyDescent="0.3">
      <c r="A430" s="831" t="s">
        <v>3603</v>
      </c>
      <c r="B430" s="832" t="s">
        <v>3032</v>
      </c>
      <c r="C430" s="832" t="s">
        <v>3079</v>
      </c>
      <c r="D430" s="832" t="s">
        <v>3115</v>
      </c>
      <c r="E430" s="832" t="s">
        <v>3116</v>
      </c>
      <c r="F430" s="849">
        <v>18</v>
      </c>
      <c r="G430" s="849">
        <v>1062</v>
      </c>
      <c r="H430" s="849">
        <v>1.10625</v>
      </c>
      <c r="I430" s="849">
        <v>59</v>
      </c>
      <c r="J430" s="849">
        <v>16</v>
      </c>
      <c r="K430" s="849">
        <v>960</v>
      </c>
      <c r="L430" s="849">
        <v>1</v>
      </c>
      <c r="M430" s="849">
        <v>60</v>
      </c>
      <c r="N430" s="849">
        <v>4</v>
      </c>
      <c r="O430" s="849">
        <v>240</v>
      </c>
      <c r="P430" s="837">
        <v>0.25</v>
      </c>
      <c r="Q430" s="850">
        <v>60</v>
      </c>
    </row>
    <row r="431" spans="1:17" ht="14.4" customHeight="1" x14ac:dyDescent="0.3">
      <c r="A431" s="831" t="s">
        <v>3603</v>
      </c>
      <c r="B431" s="832" t="s">
        <v>3032</v>
      </c>
      <c r="C431" s="832" t="s">
        <v>3079</v>
      </c>
      <c r="D431" s="832" t="s">
        <v>3123</v>
      </c>
      <c r="E431" s="832" t="s">
        <v>3124</v>
      </c>
      <c r="F431" s="849">
        <v>12</v>
      </c>
      <c r="G431" s="849">
        <v>4620</v>
      </c>
      <c r="H431" s="849">
        <v>5.9844559585492227</v>
      </c>
      <c r="I431" s="849">
        <v>385</v>
      </c>
      <c r="J431" s="849">
        <v>2</v>
      </c>
      <c r="K431" s="849">
        <v>772</v>
      </c>
      <c r="L431" s="849">
        <v>1</v>
      </c>
      <c r="M431" s="849">
        <v>386</v>
      </c>
      <c r="N431" s="849">
        <v>6</v>
      </c>
      <c r="O431" s="849">
        <v>2322</v>
      </c>
      <c r="P431" s="837">
        <v>3.0077720207253886</v>
      </c>
      <c r="Q431" s="850">
        <v>387</v>
      </c>
    </row>
    <row r="432" spans="1:17" ht="14.4" customHeight="1" x14ac:dyDescent="0.3">
      <c r="A432" s="831" t="s">
        <v>3603</v>
      </c>
      <c r="B432" s="832" t="s">
        <v>3032</v>
      </c>
      <c r="C432" s="832" t="s">
        <v>3079</v>
      </c>
      <c r="D432" s="832" t="s">
        <v>3125</v>
      </c>
      <c r="E432" s="832" t="s">
        <v>3126</v>
      </c>
      <c r="F432" s="849">
        <v>12</v>
      </c>
      <c r="G432" s="849">
        <v>4680</v>
      </c>
      <c r="H432" s="849">
        <v>2.3938618925831201</v>
      </c>
      <c r="I432" s="849">
        <v>390</v>
      </c>
      <c r="J432" s="849">
        <v>5</v>
      </c>
      <c r="K432" s="849">
        <v>1955</v>
      </c>
      <c r="L432" s="849">
        <v>1</v>
      </c>
      <c r="M432" s="849">
        <v>391</v>
      </c>
      <c r="N432" s="849">
        <v>6</v>
      </c>
      <c r="O432" s="849">
        <v>2352</v>
      </c>
      <c r="P432" s="837">
        <v>1.2030690537084399</v>
      </c>
      <c r="Q432" s="850">
        <v>392</v>
      </c>
    </row>
    <row r="433" spans="1:17" ht="14.4" customHeight="1" x14ac:dyDescent="0.3">
      <c r="A433" s="831" t="s">
        <v>3603</v>
      </c>
      <c r="B433" s="832" t="s">
        <v>3032</v>
      </c>
      <c r="C433" s="832" t="s">
        <v>3079</v>
      </c>
      <c r="D433" s="832" t="s">
        <v>3155</v>
      </c>
      <c r="E433" s="832" t="s">
        <v>3156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44</v>
      </c>
      <c r="P433" s="837"/>
      <c r="Q433" s="850">
        <v>44</v>
      </c>
    </row>
    <row r="434" spans="1:17" ht="14.4" customHeight="1" x14ac:dyDescent="0.3">
      <c r="A434" s="831" t="s">
        <v>3603</v>
      </c>
      <c r="B434" s="832" t="s">
        <v>3032</v>
      </c>
      <c r="C434" s="832" t="s">
        <v>3079</v>
      </c>
      <c r="D434" s="832" t="s">
        <v>3181</v>
      </c>
      <c r="E434" s="832" t="s">
        <v>3182</v>
      </c>
      <c r="F434" s="849"/>
      <c r="G434" s="849"/>
      <c r="H434" s="849"/>
      <c r="I434" s="849"/>
      <c r="J434" s="849"/>
      <c r="K434" s="849"/>
      <c r="L434" s="849"/>
      <c r="M434" s="849"/>
      <c r="N434" s="849">
        <v>0</v>
      </c>
      <c r="O434" s="849">
        <v>0</v>
      </c>
      <c r="P434" s="837"/>
      <c r="Q434" s="850"/>
    </row>
    <row r="435" spans="1:17" ht="14.4" customHeight="1" x14ac:dyDescent="0.3">
      <c r="A435" s="831" t="s">
        <v>3603</v>
      </c>
      <c r="B435" s="832" t="s">
        <v>3032</v>
      </c>
      <c r="C435" s="832" t="s">
        <v>3079</v>
      </c>
      <c r="D435" s="832" t="s">
        <v>3201</v>
      </c>
      <c r="E435" s="832" t="s">
        <v>3202</v>
      </c>
      <c r="F435" s="849">
        <v>6</v>
      </c>
      <c r="G435" s="849">
        <v>336</v>
      </c>
      <c r="H435" s="849">
        <v>2.9473684210526314</v>
      </c>
      <c r="I435" s="849">
        <v>56</v>
      </c>
      <c r="J435" s="849">
        <v>2</v>
      </c>
      <c r="K435" s="849">
        <v>114</v>
      </c>
      <c r="L435" s="849">
        <v>1</v>
      </c>
      <c r="M435" s="849">
        <v>57</v>
      </c>
      <c r="N435" s="849"/>
      <c r="O435" s="849"/>
      <c r="P435" s="837"/>
      <c r="Q435" s="850"/>
    </row>
    <row r="436" spans="1:17" ht="14.4" customHeight="1" x14ac:dyDescent="0.3">
      <c r="A436" s="831" t="s">
        <v>3603</v>
      </c>
      <c r="B436" s="832" t="s">
        <v>3032</v>
      </c>
      <c r="C436" s="832" t="s">
        <v>3079</v>
      </c>
      <c r="D436" s="832" t="s">
        <v>3205</v>
      </c>
      <c r="E436" s="832" t="s">
        <v>3206</v>
      </c>
      <c r="F436" s="849">
        <v>6</v>
      </c>
      <c r="G436" s="849">
        <v>720</v>
      </c>
      <c r="H436" s="849">
        <v>0.54094665664913599</v>
      </c>
      <c r="I436" s="849">
        <v>120</v>
      </c>
      <c r="J436" s="849">
        <v>11</v>
      </c>
      <c r="K436" s="849">
        <v>1331</v>
      </c>
      <c r="L436" s="849">
        <v>1</v>
      </c>
      <c r="M436" s="849">
        <v>121</v>
      </c>
      <c r="N436" s="849">
        <v>6</v>
      </c>
      <c r="O436" s="849">
        <v>732</v>
      </c>
      <c r="P436" s="837">
        <v>0.54996243425995495</v>
      </c>
      <c r="Q436" s="850">
        <v>122</v>
      </c>
    </row>
    <row r="437" spans="1:17" ht="14.4" customHeight="1" x14ac:dyDescent="0.3">
      <c r="A437" s="831" t="s">
        <v>3603</v>
      </c>
      <c r="B437" s="832" t="s">
        <v>3032</v>
      </c>
      <c r="C437" s="832" t="s">
        <v>3079</v>
      </c>
      <c r="D437" s="832" t="s">
        <v>3215</v>
      </c>
      <c r="E437" s="832" t="s">
        <v>3216</v>
      </c>
      <c r="F437" s="849">
        <v>4</v>
      </c>
      <c r="G437" s="849">
        <v>572</v>
      </c>
      <c r="H437" s="849">
        <v>0.99305555555555558</v>
      </c>
      <c r="I437" s="849">
        <v>143</v>
      </c>
      <c r="J437" s="849">
        <v>4</v>
      </c>
      <c r="K437" s="849">
        <v>576</v>
      </c>
      <c r="L437" s="849">
        <v>1</v>
      </c>
      <c r="M437" s="849">
        <v>144</v>
      </c>
      <c r="N437" s="849">
        <v>3</v>
      </c>
      <c r="O437" s="849">
        <v>438</v>
      </c>
      <c r="P437" s="837">
        <v>0.76041666666666663</v>
      </c>
      <c r="Q437" s="850">
        <v>146</v>
      </c>
    </row>
    <row r="438" spans="1:17" ht="14.4" customHeight="1" x14ac:dyDescent="0.3">
      <c r="A438" s="831" t="s">
        <v>3603</v>
      </c>
      <c r="B438" s="832" t="s">
        <v>3032</v>
      </c>
      <c r="C438" s="832" t="s">
        <v>3079</v>
      </c>
      <c r="D438" s="832" t="s">
        <v>3225</v>
      </c>
      <c r="E438" s="832" t="s">
        <v>3226</v>
      </c>
      <c r="F438" s="849">
        <v>1</v>
      </c>
      <c r="G438" s="849">
        <v>99</v>
      </c>
      <c r="H438" s="849"/>
      <c r="I438" s="849">
        <v>99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3603</v>
      </c>
      <c r="B439" s="832" t="s">
        <v>3032</v>
      </c>
      <c r="C439" s="832" t="s">
        <v>3079</v>
      </c>
      <c r="D439" s="832" t="s">
        <v>3227</v>
      </c>
      <c r="E439" s="832" t="s">
        <v>3228</v>
      </c>
      <c r="F439" s="849">
        <v>3</v>
      </c>
      <c r="G439" s="849">
        <v>1185</v>
      </c>
      <c r="H439" s="849">
        <v>0.99747474747474751</v>
      </c>
      <c r="I439" s="849">
        <v>395</v>
      </c>
      <c r="J439" s="849">
        <v>3</v>
      </c>
      <c r="K439" s="849">
        <v>1188</v>
      </c>
      <c r="L439" s="849">
        <v>1</v>
      </c>
      <c r="M439" s="849">
        <v>396</v>
      </c>
      <c r="N439" s="849">
        <v>3</v>
      </c>
      <c r="O439" s="849">
        <v>1191</v>
      </c>
      <c r="P439" s="837">
        <v>1.0025252525252526</v>
      </c>
      <c r="Q439" s="850">
        <v>397</v>
      </c>
    </row>
    <row r="440" spans="1:17" ht="14.4" customHeight="1" x14ac:dyDescent="0.3">
      <c r="A440" s="831" t="s">
        <v>3603</v>
      </c>
      <c r="B440" s="832" t="s">
        <v>3032</v>
      </c>
      <c r="C440" s="832" t="s">
        <v>3079</v>
      </c>
      <c r="D440" s="832" t="s">
        <v>3241</v>
      </c>
      <c r="E440" s="832" t="s">
        <v>3242</v>
      </c>
      <c r="F440" s="849"/>
      <c r="G440" s="849"/>
      <c r="H440" s="849"/>
      <c r="I440" s="849"/>
      <c r="J440" s="849">
        <v>8</v>
      </c>
      <c r="K440" s="849">
        <v>1080</v>
      </c>
      <c r="L440" s="849">
        <v>1</v>
      </c>
      <c r="M440" s="849">
        <v>135</v>
      </c>
      <c r="N440" s="849">
        <v>6</v>
      </c>
      <c r="O440" s="849">
        <v>828</v>
      </c>
      <c r="P440" s="837">
        <v>0.76666666666666672</v>
      </c>
      <c r="Q440" s="850">
        <v>138</v>
      </c>
    </row>
    <row r="441" spans="1:17" ht="14.4" customHeight="1" x14ac:dyDescent="0.3">
      <c r="A441" s="831" t="s">
        <v>3603</v>
      </c>
      <c r="B441" s="832" t="s">
        <v>3032</v>
      </c>
      <c r="C441" s="832" t="s">
        <v>3079</v>
      </c>
      <c r="D441" s="832" t="s">
        <v>3251</v>
      </c>
      <c r="E441" s="832" t="s">
        <v>3252</v>
      </c>
      <c r="F441" s="849"/>
      <c r="G441" s="849"/>
      <c r="H441" s="849"/>
      <c r="I441" s="849"/>
      <c r="J441" s="849">
        <v>1</v>
      </c>
      <c r="K441" s="849">
        <v>267</v>
      </c>
      <c r="L441" s="849">
        <v>1</v>
      </c>
      <c r="M441" s="849">
        <v>267</v>
      </c>
      <c r="N441" s="849">
        <v>1</v>
      </c>
      <c r="O441" s="849">
        <v>268</v>
      </c>
      <c r="P441" s="837">
        <v>1.0037453183520599</v>
      </c>
      <c r="Q441" s="850">
        <v>268</v>
      </c>
    </row>
    <row r="442" spans="1:17" ht="14.4" customHeight="1" x14ac:dyDescent="0.3">
      <c r="A442" s="831" t="s">
        <v>3603</v>
      </c>
      <c r="B442" s="832" t="s">
        <v>3032</v>
      </c>
      <c r="C442" s="832" t="s">
        <v>3079</v>
      </c>
      <c r="D442" s="832" t="s">
        <v>3253</v>
      </c>
      <c r="E442" s="832" t="s">
        <v>3254</v>
      </c>
      <c r="F442" s="849"/>
      <c r="G442" s="849"/>
      <c r="H442" s="849"/>
      <c r="I442" s="849"/>
      <c r="J442" s="849"/>
      <c r="K442" s="849"/>
      <c r="L442" s="849"/>
      <c r="M442" s="849"/>
      <c r="N442" s="849">
        <v>6</v>
      </c>
      <c r="O442" s="849">
        <v>3726</v>
      </c>
      <c r="P442" s="837"/>
      <c r="Q442" s="850">
        <v>621</v>
      </c>
    </row>
    <row r="443" spans="1:17" ht="14.4" customHeight="1" x14ac:dyDescent="0.3">
      <c r="A443" s="831" t="s">
        <v>3603</v>
      </c>
      <c r="B443" s="832" t="s">
        <v>3032</v>
      </c>
      <c r="C443" s="832" t="s">
        <v>3079</v>
      </c>
      <c r="D443" s="832" t="s">
        <v>3255</v>
      </c>
      <c r="E443" s="832" t="s">
        <v>3256</v>
      </c>
      <c r="F443" s="849"/>
      <c r="G443" s="849"/>
      <c r="H443" s="849"/>
      <c r="I443" s="849"/>
      <c r="J443" s="849"/>
      <c r="K443" s="849"/>
      <c r="L443" s="849"/>
      <c r="M443" s="849"/>
      <c r="N443" s="849">
        <v>5</v>
      </c>
      <c r="O443" s="849">
        <v>2410</v>
      </c>
      <c r="P443" s="837"/>
      <c r="Q443" s="850">
        <v>482</v>
      </c>
    </row>
    <row r="444" spans="1:17" ht="14.4" customHeight="1" x14ac:dyDescent="0.3">
      <c r="A444" s="831" t="s">
        <v>3603</v>
      </c>
      <c r="B444" s="832" t="s">
        <v>3261</v>
      </c>
      <c r="C444" s="832" t="s">
        <v>3079</v>
      </c>
      <c r="D444" s="832" t="s">
        <v>3272</v>
      </c>
      <c r="E444" s="832" t="s">
        <v>3273</v>
      </c>
      <c r="F444" s="849"/>
      <c r="G444" s="849"/>
      <c r="H444" s="849"/>
      <c r="I444" s="849"/>
      <c r="J444" s="849">
        <v>1</v>
      </c>
      <c r="K444" s="849">
        <v>288</v>
      </c>
      <c r="L444" s="849">
        <v>1</v>
      </c>
      <c r="M444" s="849">
        <v>288</v>
      </c>
      <c r="N444" s="849"/>
      <c r="O444" s="849"/>
      <c r="P444" s="837"/>
      <c r="Q444" s="850"/>
    </row>
    <row r="445" spans="1:17" ht="14.4" customHeight="1" x14ac:dyDescent="0.3">
      <c r="A445" s="831" t="s">
        <v>3603</v>
      </c>
      <c r="B445" s="832" t="s">
        <v>3261</v>
      </c>
      <c r="C445" s="832" t="s">
        <v>3079</v>
      </c>
      <c r="D445" s="832" t="s">
        <v>3278</v>
      </c>
      <c r="E445" s="832" t="s">
        <v>3279</v>
      </c>
      <c r="F445" s="849"/>
      <c r="G445" s="849"/>
      <c r="H445" s="849"/>
      <c r="I445" s="849"/>
      <c r="J445" s="849">
        <v>1</v>
      </c>
      <c r="K445" s="849">
        <v>242</v>
      </c>
      <c r="L445" s="849">
        <v>1</v>
      </c>
      <c r="M445" s="849">
        <v>242</v>
      </c>
      <c r="N445" s="849"/>
      <c r="O445" s="849"/>
      <c r="P445" s="837"/>
      <c r="Q445" s="850"/>
    </row>
    <row r="446" spans="1:17" ht="14.4" customHeight="1" x14ac:dyDescent="0.3">
      <c r="A446" s="831" t="s">
        <v>3603</v>
      </c>
      <c r="B446" s="832" t="s">
        <v>3261</v>
      </c>
      <c r="C446" s="832" t="s">
        <v>3079</v>
      </c>
      <c r="D446" s="832" t="s">
        <v>3280</v>
      </c>
      <c r="E446" s="832" t="s">
        <v>3281</v>
      </c>
      <c r="F446" s="849"/>
      <c r="G446" s="849"/>
      <c r="H446" s="849"/>
      <c r="I446" s="849"/>
      <c r="J446" s="849">
        <v>2</v>
      </c>
      <c r="K446" s="849">
        <v>732</v>
      </c>
      <c r="L446" s="849">
        <v>1</v>
      </c>
      <c r="M446" s="849">
        <v>366</v>
      </c>
      <c r="N446" s="849"/>
      <c r="O446" s="849"/>
      <c r="P446" s="837"/>
      <c r="Q446" s="850"/>
    </row>
    <row r="447" spans="1:17" ht="14.4" customHeight="1" x14ac:dyDescent="0.3">
      <c r="A447" s="831" t="s">
        <v>3603</v>
      </c>
      <c r="B447" s="832" t="s">
        <v>3261</v>
      </c>
      <c r="C447" s="832" t="s">
        <v>3079</v>
      </c>
      <c r="D447" s="832" t="s">
        <v>3288</v>
      </c>
      <c r="E447" s="832" t="s">
        <v>3289</v>
      </c>
      <c r="F447" s="849"/>
      <c r="G447" s="849"/>
      <c r="H447" s="849"/>
      <c r="I447" s="849"/>
      <c r="J447" s="849">
        <v>1</v>
      </c>
      <c r="K447" s="849">
        <v>123</v>
      </c>
      <c r="L447" s="849">
        <v>1</v>
      </c>
      <c r="M447" s="849">
        <v>123</v>
      </c>
      <c r="N447" s="849"/>
      <c r="O447" s="849"/>
      <c r="P447" s="837"/>
      <c r="Q447" s="850"/>
    </row>
    <row r="448" spans="1:17" ht="14.4" customHeight="1" x14ac:dyDescent="0.3">
      <c r="A448" s="831" t="s">
        <v>3604</v>
      </c>
      <c r="B448" s="832" t="s">
        <v>3032</v>
      </c>
      <c r="C448" s="832" t="s">
        <v>3079</v>
      </c>
      <c r="D448" s="832" t="s">
        <v>3103</v>
      </c>
      <c r="E448" s="832" t="s">
        <v>3104</v>
      </c>
      <c r="F448" s="849">
        <v>6</v>
      </c>
      <c r="G448" s="849">
        <v>1506</v>
      </c>
      <c r="H448" s="849">
        <v>0.99603174603174605</v>
      </c>
      <c r="I448" s="849">
        <v>251</v>
      </c>
      <c r="J448" s="849">
        <v>6</v>
      </c>
      <c r="K448" s="849">
        <v>1512</v>
      </c>
      <c r="L448" s="849">
        <v>1</v>
      </c>
      <c r="M448" s="849">
        <v>252</v>
      </c>
      <c r="N448" s="849">
        <v>4</v>
      </c>
      <c r="O448" s="849">
        <v>1016</v>
      </c>
      <c r="P448" s="837">
        <v>0.67195767195767198</v>
      </c>
      <c r="Q448" s="850">
        <v>254</v>
      </c>
    </row>
    <row r="449" spans="1:17" ht="14.4" customHeight="1" x14ac:dyDescent="0.3">
      <c r="A449" s="831" t="s">
        <v>3604</v>
      </c>
      <c r="B449" s="832" t="s">
        <v>3032</v>
      </c>
      <c r="C449" s="832" t="s">
        <v>3079</v>
      </c>
      <c r="D449" s="832" t="s">
        <v>3105</v>
      </c>
      <c r="E449" s="832" t="s">
        <v>3106</v>
      </c>
      <c r="F449" s="849"/>
      <c r="G449" s="849"/>
      <c r="H449" s="849"/>
      <c r="I449" s="849"/>
      <c r="J449" s="849">
        <v>4</v>
      </c>
      <c r="K449" s="849">
        <v>508</v>
      </c>
      <c r="L449" s="849">
        <v>1</v>
      </c>
      <c r="M449" s="849">
        <v>127</v>
      </c>
      <c r="N449" s="849"/>
      <c r="O449" s="849"/>
      <c r="P449" s="837"/>
      <c r="Q449" s="850"/>
    </row>
    <row r="450" spans="1:17" ht="14.4" customHeight="1" x14ac:dyDescent="0.3">
      <c r="A450" s="831" t="s">
        <v>3604</v>
      </c>
      <c r="B450" s="832" t="s">
        <v>3032</v>
      </c>
      <c r="C450" s="832" t="s">
        <v>3079</v>
      </c>
      <c r="D450" s="832" t="s">
        <v>3107</v>
      </c>
      <c r="E450" s="832" t="s">
        <v>3108</v>
      </c>
      <c r="F450" s="849">
        <v>2</v>
      </c>
      <c r="G450" s="849">
        <v>182</v>
      </c>
      <c r="H450" s="849">
        <v>1.9782608695652173</v>
      </c>
      <c r="I450" s="849">
        <v>91</v>
      </c>
      <c r="J450" s="849">
        <v>1</v>
      </c>
      <c r="K450" s="849">
        <v>92</v>
      </c>
      <c r="L450" s="849">
        <v>1</v>
      </c>
      <c r="M450" s="849">
        <v>92</v>
      </c>
      <c r="N450" s="849"/>
      <c r="O450" s="849"/>
      <c r="P450" s="837"/>
      <c r="Q450" s="850"/>
    </row>
    <row r="451" spans="1:17" ht="14.4" customHeight="1" x14ac:dyDescent="0.3">
      <c r="A451" s="831" t="s">
        <v>3604</v>
      </c>
      <c r="B451" s="832" t="s">
        <v>3032</v>
      </c>
      <c r="C451" s="832" t="s">
        <v>3079</v>
      </c>
      <c r="D451" s="832" t="s">
        <v>3115</v>
      </c>
      <c r="E451" s="832" t="s">
        <v>3116</v>
      </c>
      <c r="F451" s="849">
        <v>3</v>
      </c>
      <c r="G451" s="849">
        <v>177</v>
      </c>
      <c r="H451" s="849"/>
      <c r="I451" s="849">
        <v>59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3604</v>
      </c>
      <c r="B452" s="832" t="s">
        <v>3032</v>
      </c>
      <c r="C452" s="832" t="s">
        <v>3079</v>
      </c>
      <c r="D452" s="832" t="s">
        <v>3123</v>
      </c>
      <c r="E452" s="832" t="s">
        <v>3124</v>
      </c>
      <c r="F452" s="849">
        <v>1</v>
      </c>
      <c r="G452" s="849">
        <v>385</v>
      </c>
      <c r="H452" s="849">
        <v>0.16623488773747841</v>
      </c>
      <c r="I452" s="849">
        <v>385</v>
      </c>
      <c r="J452" s="849">
        <v>6</v>
      </c>
      <c r="K452" s="849">
        <v>2316</v>
      </c>
      <c r="L452" s="849">
        <v>1</v>
      </c>
      <c r="M452" s="849">
        <v>386</v>
      </c>
      <c r="N452" s="849"/>
      <c r="O452" s="849"/>
      <c r="P452" s="837"/>
      <c r="Q452" s="850"/>
    </row>
    <row r="453" spans="1:17" ht="14.4" customHeight="1" x14ac:dyDescent="0.3">
      <c r="A453" s="831" t="s">
        <v>3604</v>
      </c>
      <c r="B453" s="832" t="s">
        <v>3032</v>
      </c>
      <c r="C453" s="832" t="s">
        <v>3079</v>
      </c>
      <c r="D453" s="832" t="s">
        <v>3125</v>
      </c>
      <c r="E453" s="832" t="s">
        <v>3126</v>
      </c>
      <c r="F453" s="849">
        <v>1</v>
      </c>
      <c r="G453" s="849">
        <v>390</v>
      </c>
      <c r="H453" s="849">
        <v>0.99744245524296671</v>
      </c>
      <c r="I453" s="849">
        <v>390</v>
      </c>
      <c r="J453" s="849">
        <v>1</v>
      </c>
      <c r="K453" s="849">
        <v>391</v>
      </c>
      <c r="L453" s="849">
        <v>1</v>
      </c>
      <c r="M453" s="849">
        <v>391</v>
      </c>
      <c r="N453" s="849"/>
      <c r="O453" s="849"/>
      <c r="P453" s="837"/>
      <c r="Q453" s="850"/>
    </row>
    <row r="454" spans="1:17" ht="14.4" customHeight="1" x14ac:dyDescent="0.3">
      <c r="A454" s="831" t="s">
        <v>3604</v>
      </c>
      <c r="B454" s="832" t="s">
        <v>3032</v>
      </c>
      <c r="C454" s="832" t="s">
        <v>3079</v>
      </c>
      <c r="D454" s="832" t="s">
        <v>3131</v>
      </c>
      <c r="E454" s="832" t="s">
        <v>3132</v>
      </c>
      <c r="F454" s="849">
        <v>1</v>
      </c>
      <c r="G454" s="849">
        <v>153</v>
      </c>
      <c r="H454" s="849"/>
      <c r="I454" s="849">
        <v>153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3604</v>
      </c>
      <c r="B455" s="832" t="s">
        <v>3032</v>
      </c>
      <c r="C455" s="832" t="s">
        <v>3079</v>
      </c>
      <c r="D455" s="832" t="s">
        <v>3149</v>
      </c>
      <c r="E455" s="832" t="s">
        <v>3150</v>
      </c>
      <c r="F455" s="849"/>
      <c r="G455" s="849"/>
      <c r="H455" s="849"/>
      <c r="I455" s="849"/>
      <c r="J455" s="849">
        <v>1</v>
      </c>
      <c r="K455" s="849">
        <v>307</v>
      </c>
      <c r="L455" s="849">
        <v>1</v>
      </c>
      <c r="M455" s="849">
        <v>307</v>
      </c>
      <c r="N455" s="849"/>
      <c r="O455" s="849"/>
      <c r="P455" s="837"/>
      <c r="Q455" s="850"/>
    </row>
    <row r="456" spans="1:17" ht="14.4" customHeight="1" x14ac:dyDescent="0.3">
      <c r="A456" s="831" t="s">
        <v>3604</v>
      </c>
      <c r="B456" s="832" t="s">
        <v>3032</v>
      </c>
      <c r="C456" s="832" t="s">
        <v>3079</v>
      </c>
      <c r="D456" s="832" t="s">
        <v>3201</v>
      </c>
      <c r="E456" s="832" t="s">
        <v>3202</v>
      </c>
      <c r="F456" s="849">
        <v>1</v>
      </c>
      <c r="G456" s="849">
        <v>56</v>
      </c>
      <c r="H456" s="849"/>
      <c r="I456" s="849">
        <v>56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3604</v>
      </c>
      <c r="B457" s="832" t="s">
        <v>3032</v>
      </c>
      <c r="C457" s="832" t="s">
        <v>3079</v>
      </c>
      <c r="D457" s="832" t="s">
        <v>3205</v>
      </c>
      <c r="E457" s="832" t="s">
        <v>3206</v>
      </c>
      <c r="F457" s="849">
        <v>1</v>
      </c>
      <c r="G457" s="849">
        <v>120</v>
      </c>
      <c r="H457" s="849"/>
      <c r="I457" s="849">
        <v>120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3604</v>
      </c>
      <c r="B458" s="832" t="s">
        <v>3032</v>
      </c>
      <c r="C458" s="832" t="s">
        <v>3079</v>
      </c>
      <c r="D458" s="832" t="s">
        <v>3213</v>
      </c>
      <c r="E458" s="832" t="s">
        <v>3214</v>
      </c>
      <c r="F458" s="849">
        <v>0</v>
      </c>
      <c r="G458" s="849">
        <v>0</v>
      </c>
      <c r="H458" s="849"/>
      <c r="I458" s="849"/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3604</v>
      </c>
      <c r="B459" s="832" t="s">
        <v>3032</v>
      </c>
      <c r="C459" s="832" t="s">
        <v>3079</v>
      </c>
      <c r="D459" s="832" t="s">
        <v>3215</v>
      </c>
      <c r="E459" s="832" t="s">
        <v>3216</v>
      </c>
      <c r="F459" s="849">
        <v>1</v>
      </c>
      <c r="G459" s="849">
        <v>143</v>
      </c>
      <c r="H459" s="849"/>
      <c r="I459" s="849">
        <v>143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3604</v>
      </c>
      <c r="B460" s="832" t="s">
        <v>3032</v>
      </c>
      <c r="C460" s="832" t="s">
        <v>3079</v>
      </c>
      <c r="D460" s="832" t="s">
        <v>3227</v>
      </c>
      <c r="E460" s="832" t="s">
        <v>3228</v>
      </c>
      <c r="F460" s="849">
        <v>1</v>
      </c>
      <c r="G460" s="849">
        <v>395</v>
      </c>
      <c r="H460" s="849"/>
      <c r="I460" s="849">
        <v>395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3604</v>
      </c>
      <c r="B461" s="832" t="s">
        <v>3032</v>
      </c>
      <c r="C461" s="832" t="s">
        <v>3079</v>
      </c>
      <c r="D461" s="832" t="s">
        <v>3229</v>
      </c>
      <c r="E461" s="832" t="s">
        <v>3230</v>
      </c>
      <c r="F461" s="849"/>
      <c r="G461" s="849"/>
      <c r="H461" s="849"/>
      <c r="I461" s="849"/>
      <c r="J461" s="849">
        <v>2</v>
      </c>
      <c r="K461" s="849">
        <v>306</v>
      </c>
      <c r="L461" s="849">
        <v>1</v>
      </c>
      <c r="M461" s="849">
        <v>153</v>
      </c>
      <c r="N461" s="849"/>
      <c r="O461" s="849"/>
      <c r="P461" s="837"/>
      <c r="Q461" s="850"/>
    </row>
    <row r="462" spans="1:17" ht="14.4" customHeight="1" x14ac:dyDescent="0.3">
      <c r="A462" s="831" t="s">
        <v>3605</v>
      </c>
      <c r="B462" s="832" t="s">
        <v>3032</v>
      </c>
      <c r="C462" s="832" t="s">
        <v>3079</v>
      </c>
      <c r="D462" s="832" t="s">
        <v>3103</v>
      </c>
      <c r="E462" s="832" t="s">
        <v>3104</v>
      </c>
      <c r="F462" s="849">
        <v>2</v>
      </c>
      <c r="G462" s="849">
        <v>502</v>
      </c>
      <c r="H462" s="849">
        <v>1.9920634920634921</v>
      </c>
      <c r="I462" s="849">
        <v>251</v>
      </c>
      <c r="J462" s="849">
        <v>1</v>
      </c>
      <c r="K462" s="849">
        <v>252</v>
      </c>
      <c r="L462" s="849">
        <v>1</v>
      </c>
      <c r="M462" s="849">
        <v>252</v>
      </c>
      <c r="N462" s="849">
        <v>2</v>
      </c>
      <c r="O462" s="849">
        <v>508</v>
      </c>
      <c r="P462" s="837">
        <v>2.0158730158730158</v>
      </c>
      <c r="Q462" s="850">
        <v>254</v>
      </c>
    </row>
    <row r="463" spans="1:17" ht="14.4" customHeight="1" x14ac:dyDescent="0.3">
      <c r="A463" s="831" t="s">
        <v>3605</v>
      </c>
      <c r="B463" s="832" t="s">
        <v>3032</v>
      </c>
      <c r="C463" s="832" t="s">
        <v>3079</v>
      </c>
      <c r="D463" s="832" t="s">
        <v>3105</v>
      </c>
      <c r="E463" s="832" t="s">
        <v>3106</v>
      </c>
      <c r="F463" s="849">
        <v>1</v>
      </c>
      <c r="G463" s="849">
        <v>126</v>
      </c>
      <c r="H463" s="849"/>
      <c r="I463" s="849">
        <v>126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3605</v>
      </c>
      <c r="B464" s="832" t="s">
        <v>3032</v>
      </c>
      <c r="C464" s="832" t="s">
        <v>3079</v>
      </c>
      <c r="D464" s="832" t="s">
        <v>3115</v>
      </c>
      <c r="E464" s="832" t="s">
        <v>3116</v>
      </c>
      <c r="F464" s="849">
        <v>1</v>
      </c>
      <c r="G464" s="849">
        <v>59</v>
      </c>
      <c r="H464" s="849">
        <v>0.98333333333333328</v>
      </c>
      <c r="I464" s="849">
        <v>59</v>
      </c>
      <c r="J464" s="849">
        <v>1</v>
      </c>
      <c r="K464" s="849">
        <v>60</v>
      </c>
      <c r="L464" s="849">
        <v>1</v>
      </c>
      <c r="M464" s="849">
        <v>60</v>
      </c>
      <c r="N464" s="849">
        <v>1</v>
      </c>
      <c r="O464" s="849">
        <v>60</v>
      </c>
      <c r="P464" s="837">
        <v>1</v>
      </c>
      <c r="Q464" s="850">
        <v>60</v>
      </c>
    </row>
    <row r="465" spans="1:17" ht="14.4" customHeight="1" x14ac:dyDescent="0.3">
      <c r="A465" s="831" t="s">
        <v>3605</v>
      </c>
      <c r="B465" s="832" t="s">
        <v>3032</v>
      </c>
      <c r="C465" s="832" t="s">
        <v>3079</v>
      </c>
      <c r="D465" s="832" t="s">
        <v>3123</v>
      </c>
      <c r="E465" s="832" t="s">
        <v>3124</v>
      </c>
      <c r="F465" s="849">
        <v>2</v>
      </c>
      <c r="G465" s="849">
        <v>770</v>
      </c>
      <c r="H465" s="849">
        <v>1.9948186528497409</v>
      </c>
      <c r="I465" s="849">
        <v>385</v>
      </c>
      <c r="J465" s="849">
        <v>1</v>
      </c>
      <c r="K465" s="849">
        <v>386</v>
      </c>
      <c r="L465" s="849">
        <v>1</v>
      </c>
      <c r="M465" s="849">
        <v>386</v>
      </c>
      <c r="N465" s="849">
        <v>1</v>
      </c>
      <c r="O465" s="849">
        <v>387</v>
      </c>
      <c r="P465" s="837">
        <v>1.0025906735751295</v>
      </c>
      <c r="Q465" s="850">
        <v>387</v>
      </c>
    </row>
    <row r="466" spans="1:17" ht="14.4" customHeight="1" x14ac:dyDescent="0.3">
      <c r="A466" s="831" t="s">
        <v>3605</v>
      </c>
      <c r="B466" s="832" t="s">
        <v>3032</v>
      </c>
      <c r="C466" s="832" t="s">
        <v>3079</v>
      </c>
      <c r="D466" s="832" t="s">
        <v>3125</v>
      </c>
      <c r="E466" s="832" t="s">
        <v>3126</v>
      </c>
      <c r="F466" s="849">
        <v>1</v>
      </c>
      <c r="G466" s="849">
        <v>390</v>
      </c>
      <c r="H466" s="849">
        <v>0.99744245524296671</v>
      </c>
      <c r="I466" s="849">
        <v>390</v>
      </c>
      <c r="J466" s="849">
        <v>1</v>
      </c>
      <c r="K466" s="849">
        <v>391</v>
      </c>
      <c r="L466" s="849">
        <v>1</v>
      </c>
      <c r="M466" s="849">
        <v>391</v>
      </c>
      <c r="N466" s="849">
        <v>1</v>
      </c>
      <c r="O466" s="849">
        <v>392</v>
      </c>
      <c r="P466" s="837">
        <v>1.0025575447570332</v>
      </c>
      <c r="Q466" s="850">
        <v>392</v>
      </c>
    </row>
    <row r="467" spans="1:17" ht="14.4" customHeight="1" x14ac:dyDescent="0.3">
      <c r="A467" s="831" t="s">
        <v>3605</v>
      </c>
      <c r="B467" s="832" t="s">
        <v>3032</v>
      </c>
      <c r="C467" s="832" t="s">
        <v>3079</v>
      </c>
      <c r="D467" s="832" t="s">
        <v>3227</v>
      </c>
      <c r="E467" s="832" t="s">
        <v>3228</v>
      </c>
      <c r="F467" s="849"/>
      <c r="G467" s="849"/>
      <c r="H467" s="849"/>
      <c r="I467" s="849"/>
      <c r="J467" s="849">
        <v>1</v>
      </c>
      <c r="K467" s="849">
        <v>396</v>
      </c>
      <c r="L467" s="849">
        <v>1</v>
      </c>
      <c r="M467" s="849">
        <v>396</v>
      </c>
      <c r="N467" s="849"/>
      <c r="O467" s="849"/>
      <c r="P467" s="837"/>
      <c r="Q467" s="850"/>
    </row>
    <row r="468" spans="1:17" ht="14.4" customHeight="1" x14ac:dyDescent="0.3">
      <c r="A468" s="831" t="s">
        <v>3606</v>
      </c>
      <c r="B468" s="832" t="s">
        <v>3032</v>
      </c>
      <c r="C468" s="832" t="s">
        <v>3079</v>
      </c>
      <c r="D468" s="832" t="s">
        <v>3090</v>
      </c>
      <c r="E468" s="832" t="s">
        <v>3091</v>
      </c>
      <c r="F468" s="849">
        <v>1</v>
      </c>
      <c r="G468" s="849">
        <v>37</v>
      </c>
      <c r="H468" s="849">
        <v>0.33333333333333331</v>
      </c>
      <c r="I468" s="849">
        <v>37</v>
      </c>
      <c r="J468" s="849">
        <v>3</v>
      </c>
      <c r="K468" s="849">
        <v>111</v>
      </c>
      <c r="L468" s="849">
        <v>1</v>
      </c>
      <c r="M468" s="849">
        <v>37</v>
      </c>
      <c r="N468" s="849">
        <v>1</v>
      </c>
      <c r="O468" s="849">
        <v>38</v>
      </c>
      <c r="P468" s="837">
        <v>0.34234234234234234</v>
      </c>
      <c r="Q468" s="850">
        <v>38</v>
      </c>
    </row>
    <row r="469" spans="1:17" ht="14.4" customHeight="1" x14ac:dyDescent="0.3">
      <c r="A469" s="831" t="s">
        <v>3606</v>
      </c>
      <c r="B469" s="832" t="s">
        <v>3032</v>
      </c>
      <c r="C469" s="832" t="s">
        <v>3079</v>
      </c>
      <c r="D469" s="832" t="s">
        <v>3101</v>
      </c>
      <c r="E469" s="832" t="s">
        <v>3102</v>
      </c>
      <c r="F469" s="849">
        <v>1</v>
      </c>
      <c r="G469" s="849">
        <v>373</v>
      </c>
      <c r="H469" s="849">
        <v>0.99732620320855614</v>
      </c>
      <c r="I469" s="849">
        <v>373</v>
      </c>
      <c r="J469" s="849">
        <v>1</v>
      </c>
      <c r="K469" s="849">
        <v>374</v>
      </c>
      <c r="L469" s="849">
        <v>1</v>
      </c>
      <c r="M469" s="849">
        <v>374</v>
      </c>
      <c r="N469" s="849"/>
      <c r="O469" s="849"/>
      <c r="P469" s="837"/>
      <c r="Q469" s="850"/>
    </row>
    <row r="470" spans="1:17" ht="14.4" customHeight="1" x14ac:dyDescent="0.3">
      <c r="A470" s="831" t="s">
        <v>3606</v>
      </c>
      <c r="B470" s="832" t="s">
        <v>3032</v>
      </c>
      <c r="C470" s="832" t="s">
        <v>3079</v>
      </c>
      <c r="D470" s="832" t="s">
        <v>3103</v>
      </c>
      <c r="E470" s="832" t="s">
        <v>3104</v>
      </c>
      <c r="F470" s="849">
        <v>6</v>
      </c>
      <c r="G470" s="849">
        <v>1506</v>
      </c>
      <c r="H470" s="849">
        <v>0.74702380952380953</v>
      </c>
      <c r="I470" s="849">
        <v>251</v>
      </c>
      <c r="J470" s="849">
        <v>8</v>
      </c>
      <c r="K470" s="849">
        <v>2016</v>
      </c>
      <c r="L470" s="849">
        <v>1</v>
      </c>
      <c r="M470" s="849">
        <v>252</v>
      </c>
      <c r="N470" s="849">
        <v>7</v>
      </c>
      <c r="O470" s="849">
        <v>1778</v>
      </c>
      <c r="P470" s="837">
        <v>0.88194444444444442</v>
      </c>
      <c r="Q470" s="850">
        <v>254</v>
      </c>
    </row>
    <row r="471" spans="1:17" ht="14.4" customHeight="1" x14ac:dyDescent="0.3">
      <c r="A471" s="831" t="s">
        <v>3606</v>
      </c>
      <c r="B471" s="832" t="s">
        <v>3032</v>
      </c>
      <c r="C471" s="832" t="s">
        <v>3079</v>
      </c>
      <c r="D471" s="832" t="s">
        <v>3105</v>
      </c>
      <c r="E471" s="832" t="s">
        <v>3106</v>
      </c>
      <c r="F471" s="849">
        <v>11</v>
      </c>
      <c r="G471" s="849">
        <v>1386</v>
      </c>
      <c r="H471" s="849">
        <v>2.1826771653543307</v>
      </c>
      <c r="I471" s="849">
        <v>126</v>
      </c>
      <c r="J471" s="849">
        <v>5</v>
      </c>
      <c r="K471" s="849">
        <v>635</v>
      </c>
      <c r="L471" s="849">
        <v>1</v>
      </c>
      <c r="M471" s="849">
        <v>127</v>
      </c>
      <c r="N471" s="849">
        <v>2</v>
      </c>
      <c r="O471" s="849">
        <v>252</v>
      </c>
      <c r="P471" s="837">
        <v>0.3968503937007874</v>
      </c>
      <c r="Q471" s="850">
        <v>126</v>
      </c>
    </row>
    <row r="472" spans="1:17" ht="14.4" customHeight="1" x14ac:dyDescent="0.3">
      <c r="A472" s="831" t="s">
        <v>3606</v>
      </c>
      <c r="B472" s="832" t="s">
        <v>3032</v>
      </c>
      <c r="C472" s="832" t="s">
        <v>3079</v>
      </c>
      <c r="D472" s="832" t="s">
        <v>3115</v>
      </c>
      <c r="E472" s="832" t="s">
        <v>3116</v>
      </c>
      <c r="F472" s="849">
        <v>2</v>
      </c>
      <c r="G472" s="849">
        <v>118</v>
      </c>
      <c r="H472" s="849">
        <v>1.9666666666666666</v>
      </c>
      <c r="I472" s="849">
        <v>59</v>
      </c>
      <c r="J472" s="849">
        <v>1</v>
      </c>
      <c r="K472" s="849">
        <v>60</v>
      </c>
      <c r="L472" s="849">
        <v>1</v>
      </c>
      <c r="M472" s="849">
        <v>60</v>
      </c>
      <c r="N472" s="849"/>
      <c r="O472" s="849"/>
      <c r="P472" s="837"/>
      <c r="Q472" s="850"/>
    </row>
    <row r="473" spans="1:17" ht="14.4" customHeight="1" x14ac:dyDescent="0.3">
      <c r="A473" s="831" t="s">
        <v>3606</v>
      </c>
      <c r="B473" s="832" t="s">
        <v>3032</v>
      </c>
      <c r="C473" s="832" t="s">
        <v>3079</v>
      </c>
      <c r="D473" s="832" t="s">
        <v>3123</v>
      </c>
      <c r="E473" s="832" t="s">
        <v>3124</v>
      </c>
      <c r="F473" s="849">
        <v>6</v>
      </c>
      <c r="G473" s="849">
        <v>2310</v>
      </c>
      <c r="H473" s="849">
        <v>0.99740932642487046</v>
      </c>
      <c r="I473" s="849">
        <v>385</v>
      </c>
      <c r="J473" s="849">
        <v>6</v>
      </c>
      <c r="K473" s="849">
        <v>2316</v>
      </c>
      <c r="L473" s="849">
        <v>1</v>
      </c>
      <c r="M473" s="849">
        <v>386</v>
      </c>
      <c r="N473" s="849"/>
      <c r="O473" s="849"/>
      <c r="P473" s="837"/>
      <c r="Q473" s="850"/>
    </row>
    <row r="474" spans="1:17" ht="14.4" customHeight="1" x14ac:dyDescent="0.3">
      <c r="A474" s="831" t="s">
        <v>3606</v>
      </c>
      <c r="B474" s="832" t="s">
        <v>3032</v>
      </c>
      <c r="C474" s="832" t="s">
        <v>3079</v>
      </c>
      <c r="D474" s="832" t="s">
        <v>3125</v>
      </c>
      <c r="E474" s="832" t="s">
        <v>3126</v>
      </c>
      <c r="F474" s="849">
        <v>2</v>
      </c>
      <c r="G474" s="849">
        <v>780</v>
      </c>
      <c r="H474" s="849">
        <v>0.66496163682864451</v>
      </c>
      <c r="I474" s="849">
        <v>390</v>
      </c>
      <c r="J474" s="849">
        <v>3</v>
      </c>
      <c r="K474" s="849">
        <v>1173</v>
      </c>
      <c r="L474" s="849">
        <v>1</v>
      </c>
      <c r="M474" s="849">
        <v>391</v>
      </c>
      <c r="N474" s="849"/>
      <c r="O474" s="849"/>
      <c r="P474" s="837"/>
      <c r="Q474" s="850"/>
    </row>
    <row r="475" spans="1:17" ht="14.4" customHeight="1" x14ac:dyDescent="0.3">
      <c r="A475" s="831" t="s">
        <v>3606</v>
      </c>
      <c r="B475" s="832" t="s">
        <v>3032</v>
      </c>
      <c r="C475" s="832" t="s">
        <v>3079</v>
      </c>
      <c r="D475" s="832" t="s">
        <v>3135</v>
      </c>
      <c r="E475" s="832" t="s">
        <v>3136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139</v>
      </c>
      <c r="P475" s="837"/>
      <c r="Q475" s="850">
        <v>139</v>
      </c>
    </row>
    <row r="476" spans="1:17" ht="14.4" customHeight="1" x14ac:dyDescent="0.3">
      <c r="A476" s="831" t="s">
        <v>3606</v>
      </c>
      <c r="B476" s="832" t="s">
        <v>3032</v>
      </c>
      <c r="C476" s="832" t="s">
        <v>3079</v>
      </c>
      <c r="D476" s="832" t="s">
        <v>3175</v>
      </c>
      <c r="E476" s="832" t="s">
        <v>3176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59</v>
      </c>
      <c r="P476" s="837"/>
      <c r="Q476" s="850">
        <v>59</v>
      </c>
    </row>
    <row r="477" spans="1:17" ht="14.4" customHeight="1" x14ac:dyDescent="0.3">
      <c r="A477" s="831" t="s">
        <v>3606</v>
      </c>
      <c r="B477" s="832" t="s">
        <v>3032</v>
      </c>
      <c r="C477" s="832" t="s">
        <v>3079</v>
      </c>
      <c r="D477" s="832" t="s">
        <v>3191</v>
      </c>
      <c r="E477" s="832" t="s">
        <v>3192</v>
      </c>
      <c r="F477" s="849">
        <v>8</v>
      </c>
      <c r="G477" s="849">
        <v>904</v>
      </c>
      <c r="H477" s="849">
        <v>1.3216374269005848</v>
      </c>
      <c r="I477" s="849">
        <v>113</v>
      </c>
      <c r="J477" s="849">
        <v>6</v>
      </c>
      <c r="K477" s="849">
        <v>684</v>
      </c>
      <c r="L477" s="849">
        <v>1</v>
      </c>
      <c r="M477" s="849">
        <v>114</v>
      </c>
      <c r="N477" s="849">
        <v>4</v>
      </c>
      <c r="O477" s="849">
        <v>456</v>
      </c>
      <c r="P477" s="837">
        <v>0.66666666666666663</v>
      </c>
      <c r="Q477" s="850">
        <v>114</v>
      </c>
    </row>
    <row r="478" spans="1:17" ht="14.4" customHeight="1" x14ac:dyDescent="0.3">
      <c r="A478" s="831" t="s">
        <v>3606</v>
      </c>
      <c r="B478" s="832" t="s">
        <v>3032</v>
      </c>
      <c r="C478" s="832" t="s">
        <v>3079</v>
      </c>
      <c r="D478" s="832" t="s">
        <v>3221</v>
      </c>
      <c r="E478" s="832" t="s">
        <v>3222</v>
      </c>
      <c r="F478" s="849">
        <v>1</v>
      </c>
      <c r="G478" s="849">
        <v>312</v>
      </c>
      <c r="H478" s="849"/>
      <c r="I478" s="849">
        <v>312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3606</v>
      </c>
      <c r="B479" s="832" t="s">
        <v>3032</v>
      </c>
      <c r="C479" s="832" t="s">
        <v>3079</v>
      </c>
      <c r="D479" s="832" t="s">
        <v>3225</v>
      </c>
      <c r="E479" s="832" t="s">
        <v>3226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100</v>
      </c>
      <c r="P479" s="837"/>
      <c r="Q479" s="850">
        <v>100</v>
      </c>
    </row>
    <row r="480" spans="1:17" ht="14.4" customHeight="1" x14ac:dyDescent="0.3">
      <c r="A480" s="831" t="s">
        <v>3606</v>
      </c>
      <c r="B480" s="832" t="s">
        <v>3032</v>
      </c>
      <c r="C480" s="832" t="s">
        <v>3079</v>
      </c>
      <c r="D480" s="832" t="s">
        <v>3227</v>
      </c>
      <c r="E480" s="832" t="s">
        <v>3228</v>
      </c>
      <c r="F480" s="849">
        <v>1</v>
      </c>
      <c r="G480" s="849">
        <v>395</v>
      </c>
      <c r="H480" s="849">
        <v>0.1994949494949495</v>
      </c>
      <c r="I480" s="849">
        <v>395</v>
      </c>
      <c r="J480" s="849">
        <v>5</v>
      </c>
      <c r="K480" s="849">
        <v>1980</v>
      </c>
      <c r="L480" s="849">
        <v>1</v>
      </c>
      <c r="M480" s="849">
        <v>396</v>
      </c>
      <c r="N480" s="849">
        <v>3</v>
      </c>
      <c r="O480" s="849">
        <v>1191</v>
      </c>
      <c r="P480" s="837">
        <v>0.60151515151515156</v>
      </c>
      <c r="Q480" s="850">
        <v>397</v>
      </c>
    </row>
    <row r="481" spans="1:17" ht="14.4" customHeight="1" x14ac:dyDescent="0.3">
      <c r="A481" s="831" t="s">
        <v>3606</v>
      </c>
      <c r="B481" s="832" t="s">
        <v>3032</v>
      </c>
      <c r="C481" s="832" t="s">
        <v>3079</v>
      </c>
      <c r="D481" s="832" t="s">
        <v>3249</v>
      </c>
      <c r="E481" s="832" t="s">
        <v>3250</v>
      </c>
      <c r="F481" s="849">
        <v>1</v>
      </c>
      <c r="G481" s="849">
        <v>352</v>
      </c>
      <c r="H481" s="849"/>
      <c r="I481" s="849">
        <v>352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3606</v>
      </c>
      <c r="B482" s="832" t="s">
        <v>3261</v>
      </c>
      <c r="C482" s="832" t="s">
        <v>3079</v>
      </c>
      <c r="D482" s="832" t="s">
        <v>3278</v>
      </c>
      <c r="E482" s="832" t="s">
        <v>3279</v>
      </c>
      <c r="F482" s="849">
        <v>1</v>
      </c>
      <c r="G482" s="849">
        <v>241</v>
      </c>
      <c r="H482" s="849"/>
      <c r="I482" s="849">
        <v>241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3606</v>
      </c>
      <c r="B483" s="832" t="s">
        <v>3261</v>
      </c>
      <c r="C483" s="832" t="s">
        <v>3079</v>
      </c>
      <c r="D483" s="832" t="s">
        <v>3280</v>
      </c>
      <c r="E483" s="832" t="s">
        <v>3281</v>
      </c>
      <c r="F483" s="849">
        <v>1</v>
      </c>
      <c r="G483" s="849">
        <v>365</v>
      </c>
      <c r="H483" s="849"/>
      <c r="I483" s="849">
        <v>365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3607</v>
      </c>
      <c r="B484" s="832" t="s">
        <v>3032</v>
      </c>
      <c r="C484" s="832" t="s">
        <v>3079</v>
      </c>
      <c r="D484" s="832" t="s">
        <v>3103</v>
      </c>
      <c r="E484" s="832" t="s">
        <v>3104</v>
      </c>
      <c r="F484" s="849">
        <v>1</v>
      </c>
      <c r="G484" s="849">
        <v>251</v>
      </c>
      <c r="H484" s="849"/>
      <c r="I484" s="849">
        <v>251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3607</v>
      </c>
      <c r="B485" s="832" t="s">
        <v>3032</v>
      </c>
      <c r="C485" s="832" t="s">
        <v>3079</v>
      </c>
      <c r="D485" s="832" t="s">
        <v>3115</v>
      </c>
      <c r="E485" s="832" t="s">
        <v>3116</v>
      </c>
      <c r="F485" s="849">
        <v>1</v>
      </c>
      <c r="G485" s="849">
        <v>59</v>
      </c>
      <c r="H485" s="849"/>
      <c r="I485" s="849">
        <v>59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3607</v>
      </c>
      <c r="B486" s="832" t="s">
        <v>3032</v>
      </c>
      <c r="C486" s="832" t="s">
        <v>3079</v>
      </c>
      <c r="D486" s="832" t="s">
        <v>3125</v>
      </c>
      <c r="E486" s="832" t="s">
        <v>3126</v>
      </c>
      <c r="F486" s="849">
        <v>1</v>
      </c>
      <c r="G486" s="849">
        <v>390</v>
      </c>
      <c r="H486" s="849"/>
      <c r="I486" s="849">
        <v>390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3607</v>
      </c>
      <c r="B487" s="832" t="s">
        <v>3261</v>
      </c>
      <c r="C487" s="832" t="s">
        <v>3079</v>
      </c>
      <c r="D487" s="832" t="s">
        <v>3103</v>
      </c>
      <c r="E487" s="832" t="s">
        <v>3104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254</v>
      </c>
      <c r="P487" s="837"/>
      <c r="Q487" s="850">
        <v>254</v>
      </c>
    </row>
    <row r="488" spans="1:17" ht="14.4" customHeight="1" x14ac:dyDescent="0.3">
      <c r="A488" s="831" t="s">
        <v>3607</v>
      </c>
      <c r="B488" s="832" t="s">
        <v>3261</v>
      </c>
      <c r="C488" s="832" t="s">
        <v>3079</v>
      </c>
      <c r="D488" s="832" t="s">
        <v>3280</v>
      </c>
      <c r="E488" s="832" t="s">
        <v>3281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368</v>
      </c>
      <c r="P488" s="837"/>
      <c r="Q488" s="850">
        <v>368</v>
      </c>
    </row>
    <row r="489" spans="1:17" ht="14.4" customHeight="1" x14ac:dyDescent="0.3">
      <c r="A489" s="831" t="s">
        <v>3607</v>
      </c>
      <c r="B489" s="832" t="s">
        <v>3261</v>
      </c>
      <c r="C489" s="832" t="s">
        <v>3079</v>
      </c>
      <c r="D489" s="832" t="s">
        <v>3288</v>
      </c>
      <c r="E489" s="832" t="s">
        <v>3289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122</v>
      </c>
      <c r="P489" s="837"/>
      <c r="Q489" s="850">
        <v>122</v>
      </c>
    </row>
    <row r="490" spans="1:17" ht="14.4" customHeight="1" x14ac:dyDescent="0.3">
      <c r="A490" s="831" t="s">
        <v>3608</v>
      </c>
      <c r="B490" s="832" t="s">
        <v>3032</v>
      </c>
      <c r="C490" s="832" t="s">
        <v>3079</v>
      </c>
      <c r="D490" s="832" t="s">
        <v>3090</v>
      </c>
      <c r="E490" s="832" t="s">
        <v>3091</v>
      </c>
      <c r="F490" s="849"/>
      <c r="G490" s="849"/>
      <c r="H490" s="849"/>
      <c r="I490" s="849"/>
      <c r="J490" s="849">
        <v>2</v>
      </c>
      <c r="K490" s="849">
        <v>74</v>
      </c>
      <c r="L490" s="849">
        <v>1</v>
      </c>
      <c r="M490" s="849">
        <v>37</v>
      </c>
      <c r="N490" s="849"/>
      <c r="O490" s="849"/>
      <c r="P490" s="837"/>
      <c r="Q490" s="850"/>
    </row>
    <row r="491" spans="1:17" ht="14.4" customHeight="1" x14ac:dyDescent="0.3">
      <c r="A491" s="831" t="s">
        <v>3608</v>
      </c>
      <c r="B491" s="832" t="s">
        <v>3032</v>
      </c>
      <c r="C491" s="832" t="s">
        <v>3079</v>
      </c>
      <c r="D491" s="832" t="s">
        <v>3103</v>
      </c>
      <c r="E491" s="832" t="s">
        <v>3104</v>
      </c>
      <c r="F491" s="849">
        <v>5</v>
      </c>
      <c r="G491" s="849">
        <v>1255</v>
      </c>
      <c r="H491" s="849">
        <v>0.830026455026455</v>
      </c>
      <c r="I491" s="849">
        <v>251</v>
      </c>
      <c r="J491" s="849">
        <v>6</v>
      </c>
      <c r="K491" s="849">
        <v>1512</v>
      </c>
      <c r="L491" s="849">
        <v>1</v>
      </c>
      <c r="M491" s="849">
        <v>252</v>
      </c>
      <c r="N491" s="849">
        <v>9</v>
      </c>
      <c r="O491" s="849">
        <v>2286</v>
      </c>
      <c r="P491" s="837">
        <v>1.5119047619047619</v>
      </c>
      <c r="Q491" s="850">
        <v>254</v>
      </c>
    </row>
    <row r="492" spans="1:17" ht="14.4" customHeight="1" x14ac:dyDescent="0.3">
      <c r="A492" s="831" t="s">
        <v>3608</v>
      </c>
      <c r="B492" s="832" t="s">
        <v>3032</v>
      </c>
      <c r="C492" s="832" t="s">
        <v>3079</v>
      </c>
      <c r="D492" s="832" t="s">
        <v>3105</v>
      </c>
      <c r="E492" s="832" t="s">
        <v>3106</v>
      </c>
      <c r="F492" s="849"/>
      <c r="G492" s="849"/>
      <c r="H492" s="849"/>
      <c r="I492" s="849"/>
      <c r="J492" s="849"/>
      <c r="K492" s="849"/>
      <c r="L492" s="849"/>
      <c r="M492" s="849"/>
      <c r="N492" s="849">
        <v>3</v>
      </c>
      <c r="O492" s="849">
        <v>378</v>
      </c>
      <c r="P492" s="837"/>
      <c r="Q492" s="850">
        <v>126</v>
      </c>
    </row>
    <row r="493" spans="1:17" ht="14.4" customHeight="1" x14ac:dyDescent="0.3">
      <c r="A493" s="831" t="s">
        <v>3608</v>
      </c>
      <c r="B493" s="832" t="s">
        <v>3032</v>
      </c>
      <c r="C493" s="832" t="s">
        <v>3079</v>
      </c>
      <c r="D493" s="832" t="s">
        <v>3115</v>
      </c>
      <c r="E493" s="832" t="s">
        <v>3116</v>
      </c>
      <c r="F493" s="849">
        <v>1</v>
      </c>
      <c r="G493" s="849">
        <v>59</v>
      </c>
      <c r="H493" s="849">
        <v>0.49166666666666664</v>
      </c>
      <c r="I493" s="849">
        <v>59</v>
      </c>
      <c r="J493" s="849">
        <v>2</v>
      </c>
      <c r="K493" s="849">
        <v>120</v>
      </c>
      <c r="L493" s="849">
        <v>1</v>
      </c>
      <c r="M493" s="849">
        <v>60</v>
      </c>
      <c r="N493" s="849"/>
      <c r="O493" s="849"/>
      <c r="P493" s="837"/>
      <c r="Q493" s="850"/>
    </row>
    <row r="494" spans="1:17" ht="14.4" customHeight="1" x14ac:dyDescent="0.3">
      <c r="A494" s="831" t="s">
        <v>3608</v>
      </c>
      <c r="B494" s="832" t="s">
        <v>3032</v>
      </c>
      <c r="C494" s="832" t="s">
        <v>3079</v>
      </c>
      <c r="D494" s="832" t="s">
        <v>3123</v>
      </c>
      <c r="E494" s="832" t="s">
        <v>3124</v>
      </c>
      <c r="F494" s="849">
        <v>3</v>
      </c>
      <c r="G494" s="849">
        <v>1155</v>
      </c>
      <c r="H494" s="849">
        <v>0.74805699481865284</v>
      </c>
      <c r="I494" s="849">
        <v>385</v>
      </c>
      <c r="J494" s="849">
        <v>4</v>
      </c>
      <c r="K494" s="849">
        <v>1544</v>
      </c>
      <c r="L494" s="849">
        <v>1</v>
      </c>
      <c r="M494" s="849">
        <v>386</v>
      </c>
      <c r="N494" s="849">
        <v>3</v>
      </c>
      <c r="O494" s="849">
        <v>1161</v>
      </c>
      <c r="P494" s="837">
        <v>0.75194300518134716</v>
      </c>
      <c r="Q494" s="850">
        <v>387</v>
      </c>
    </row>
    <row r="495" spans="1:17" ht="14.4" customHeight="1" x14ac:dyDescent="0.3">
      <c r="A495" s="831" t="s">
        <v>3608</v>
      </c>
      <c r="B495" s="832" t="s">
        <v>3032</v>
      </c>
      <c r="C495" s="832" t="s">
        <v>3079</v>
      </c>
      <c r="D495" s="832" t="s">
        <v>3125</v>
      </c>
      <c r="E495" s="832" t="s">
        <v>3126</v>
      </c>
      <c r="F495" s="849">
        <v>1</v>
      </c>
      <c r="G495" s="849">
        <v>390</v>
      </c>
      <c r="H495" s="849"/>
      <c r="I495" s="849">
        <v>390</v>
      </c>
      <c r="J495" s="849"/>
      <c r="K495" s="849"/>
      <c r="L495" s="849"/>
      <c r="M495" s="849"/>
      <c r="N495" s="849">
        <v>6</v>
      </c>
      <c r="O495" s="849">
        <v>2352</v>
      </c>
      <c r="P495" s="837"/>
      <c r="Q495" s="850">
        <v>392</v>
      </c>
    </row>
    <row r="496" spans="1:17" ht="14.4" customHeight="1" x14ac:dyDescent="0.3">
      <c r="A496" s="831" t="s">
        <v>3608</v>
      </c>
      <c r="B496" s="832" t="s">
        <v>3032</v>
      </c>
      <c r="C496" s="832" t="s">
        <v>3079</v>
      </c>
      <c r="D496" s="832" t="s">
        <v>3137</v>
      </c>
      <c r="E496" s="832" t="s">
        <v>3138</v>
      </c>
      <c r="F496" s="849">
        <v>1</v>
      </c>
      <c r="G496" s="849">
        <v>418</v>
      </c>
      <c r="H496" s="849"/>
      <c r="I496" s="849">
        <v>418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3608</v>
      </c>
      <c r="B497" s="832" t="s">
        <v>3032</v>
      </c>
      <c r="C497" s="832" t="s">
        <v>3079</v>
      </c>
      <c r="D497" s="832" t="s">
        <v>3181</v>
      </c>
      <c r="E497" s="832" t="s">
        <v>3182</v>
      </c>
      <c r="F497" s="849"/>
      <c r="G497" s="849"/>
      <c r="H497" s="849"/>
      <c r="I497" s="849"/>
      <c r="J497" s="849">
        <v>1</v>
      </c>
      <c r="K497" s="849">
        <v>0</v>
      </c>
      <c r="L497" s="849"/>
      <c r="M497" s="849">
        <v>0</v>
      </c>
      <c r="N497" s="849"/>
      <c r="O497" s="849"/>
      <c r="P497" s="837"/>
      <c r="Q497" s="850"/>
    </row>
    <row r="498" spans="1:17" ht="14.4" customHeight="1" x14ac:dyDescent="0.3">
      <c r="A498" s="831" t="s">
        <v>3608</v>
      </c>
      <c r="B498" s="832" t="s">
        <v>3032</v>
      </c>
      <c r="C498" s="832" t="s">
        <v>3079</v>
      </c>
      <c r="D498" s="832" t="s">
        <v>3191</v>
      </c>
      <c r="E498" s="832" t="s">
        <v>3192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114</v>
      </c>
      <c r="P498" s="837"/>
      <c r="Q498" s="850">
        <v>114</v>
      </c>
    </row>
    <row r="499" spans="1:17" ht="14.4" customHeight="1" x14ac:dyDescent="0.3">
      <c r="A499" s="831" t="s">
        <v>3608</v>
      </c>
      <c r="B499" s="832" t="s">
        <v>3032</v>
      </c>
      <c r="C499" s="832" t="s">
        <v>3079</v>
      </c>
      <c r="D499" s="832" t="s">
        <v>3225</v>
      </c>
      <c r="E499" s="832" t="s">
        <v>3226</v>
      </c>
      <c r="F499" s="849"/>
      <c r="G499" s="849"/>
      <c r="H499" s="849"/>
      <c r="I499" s="849"/>
      <c r="J499" s="849"/>
      <c r="K499" s="849"/>
      <c r="L499" s="849"/>
      <c r="M499" s="849"/>
      <c r="N499" s="849">
        <v>2</v>
      </c>
      <c r="O499" s="849">
        <v>200</v>
      </c>
      <c r="P499" s="837"/>
      <c r="Q499" s="850">
        <v>100</v>
      </c>
    </row>
    <row r="500" spans="1:17" ht="14.4" customHeight="1" x14ac:dyDescent="0.3">
      <c r="A500" s="831" t="s">
        <v>3608</v>
      </c>
      <c r="B500" s="832" t="s">
        <v>3032</v>
      </c>
      <c r="C500" s="832" t="s">
        <v>3079</v>
      </c>
      <c r="D500" s="832" t="s">
        <v>3227</v>
      </c>
      <c r="E500" s="832" t="s">
        <v>3228</v>
      </c>
      <c r="F500" s="849">
        <v>1</v>
      </c>
      <c r="G500" s="849">
        <v>395</v>
      </c>
      <c r="H500" s="849">
        <v>0.99747474747474751</v>
      </c>
      <c r="I500" s="849">
        <v>395</v>
      </c>
      <c r="J500" s="849">
        <v>1</v>
      </c>
      <c r="K500" s="849">
        <v>396</v>
      </c>
      <c r="L500" s="849">
        <v>1</v>
      </c>
      <c r="M500" s="849">
        <v>396</v>
      </c>
      <c r="N500" s="849">
        <v>1</v>
      </c>
      <c r="O500" s="849">
        <v>397</v>
      </c>
      <c r="P500" s="837">
        <v>1.0025252525252526</v>
      </c>
      <c r="Q500" s="850">
        <v>397</v>
      </c>
    </row>
    <row r="501" spans="1:17" ht="14.4" customHeight="1" x14ac:dyDescent="0.3">
      <c r="A501" s="831" t="s">
        <v>3609</v>
      </c>
      <c r="B501" s="832" t="s">
        <v>3032</v>
      </c>
      <c r="C501" s="832" t="s">
        <v>3079</v>
      </c>
      <c r="D501" s="832" t="s">
        <v>3101</v>
      </c>
      <c r="E501" s="832" t="s">
        <v>3102</v>
      </c>
      <c r="F501" s="849">
        <v>1</v>
      </c>
      <c r="G501" s="849">
        <v>373</v>
      </c>
      <c r="H501" s="849"/>
      <c r="I501" s="849">
        <v>373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3609</v>
      </c>
      <c r="B502" s="832" t="s">
        <v>3032</v>
      </c>
      <c r="C502" s="832" t="s">
        <v>3079</v>
      </c>
      <c r="D502" s="832" t="s">
        <v>3103</v>
      </c>
      <c r="E502" s="832" t="s">
        <v>3104</v>
      </c>
      <c r="F502" s="849">
        <v>2</v>
      </c>
      <c r="G502" s="849">
        <v>502</v>
      </c>
      <c r="H502" s="849">
        <v>0.99603174603174605</v>
      </c>
      <c r="I502" s="849">
        <v>251</v>
      </c>
      <c r="J502" s="849">
        <v>2</v>
      </c>
      <c r="K502" s="849">
        <v>504</v>
      </c>
      <c r="L502" s="849">
        <v>1</v>
      </c>
      <c r="M502" s="849">
        <v>252</v>
      </c>
      <c r="N502" s="849">
        <v>3</v>
      </c>
      <c r="O502" s="849">
        <v>762</v>
      </c>
      <c r="P502" s="837">
        <v>1.5119047619047619</v>
      </c>
      <c r="Q502" s="850">
        <v>254</v>
      </c>
    </row>
    <row r="503" spans="1:17" ht="14.4" customHeight="1" x14ac:dyDescent="0.3">
      <c r="A503" s="831" t="s">
        <v>3609</v>
      </c>
      <c r="B503" s="832" t="s">
        <v>3032</v>
      </c>
      <c r="C503" s="832" t="s">
        <v>3079</v>
      </c>
      <c r="D503" s="832" t="s">
        <v>3107</v>
      </c>
      <c r="E503" s="832" t="s">
        <v>3108</v>
      </c>
      <c r="F503" s="849">
        <v>3</v>
      </c>
      <c r="G503" s="849">
        <v>273</v>
      </c>
      <c r="H503" s="849">
        <v>2.9673913043478262</v>
      </c>
      <c r="I503" s="849">
        <v>91</v>
      </c>
      <c r="J503" s="849">
        <v>1</v>
      </c>
      <c r="K503" s="849">
        <v>92</v>
      </c>
      <c r="L503" s="849">
        <v>1</v>
      </c>
      <c r="M503" s="849">
        <v>92</v>
      </c>
      <c r="N503" s="849"/>
      <c r="O503" s="849"/>
      <c r="P503" s="837"/>
      <c r="Q503" s="850"/>
    </row>
    <row r="504" spans="1:17" ht="14.4" customHeight="1" x14ac:dyDescent="0.3">
      <c r="A504" s="831" t="s">
        <v>3609</v>
      </c>
      <c r="B504" s="832" t="s">
        <v>3032</v>
      </c>
      <c r="C504" s="832" t="s">
        <v>3079</v>
      </c>
      <c r="D504" s="832" t="s">
        <v>3115</v>
      </c>
      <c r="E504" s="832" t="s">
        <v>3116</v>
      </c>
      <c r="F504" s="849">
        <v>3</v>
      </c>
      <c r="G504" s="849">
        <v>177</v>
      </c>
      <c r="H504" s="849">
        <v>0.98333333333333328</v>
      </c>
      <c r="I504" s="849">
        <v>59</v>
      </c>
      <c r="J504" s="849">
        <v>3</v>
      </c>
      <c r="K504" s="849">
        <v>180</v>
      </c>
      <c r="L504" s="849">
        <v>1</v>
      </c>
      <c r="M504" s="849">
        <v>60</v>
      </c>
      <c r="N504" s="849"/>
      <c r="O504" s="849"/>
      <c r="P504" s="837"/>
      <c r="Q504" s="850"/>
    </row>
    <row r="505" spans="1:17" ht="14.4" customHeight="1" x14ac:dyDescent="0.3">
      <c r="A505" s="831" t="s">
        <v>3609</v>
      </c>
      <c r="B505" s="832" t="s">
        <v>3032</v>
      </c>
      <c r="C505" s="832" t="s">
        <v>3079</v>
      </c>
      <c r="D505" s="832" t="s">
        <v>3123</v>
      </c>
      <c r="E505" s="832" t="s">
        <v>3124</v>
      </c>
      <c r="F505" s="849">
        <v>2</v>
      </c>
      <c r="G505" s="849">
        <v>770</v>
      </c>
      <c r="H505" s="849"/>
      <c r="I505" s="849">
        <v>385</v>
      </c>
      <c r="J505" s="849"/>
      <c r="K505" s="849"/>
      <c r="L505" s="849"/>
      <c r="M505" s="849"/>
      <c r="N505" s="849">
        <v>2</v>
      </c>
      <c r="O505" s="849">
        <v>774</v>
      </c>
      <c r="P505" s="837"/>
      <c r="Q505" s="850">
        <v>387</v>
      </c>
    </row>
    <row r="506" spans="1:17" ht="14.4" customHeight="1" x14ac:dyDescent="0.3">
      <c r="A506" s="831" t="s">
        <v>3609</v>
      </c>
      <c r="B506" s="832" t="s">
        <v>3032</v>
      </c>
      <c r="C506" s="832" t="s">
        <v>3079</v>
      </c>
      <c r="D506" s="832" t="s">
        <v>3125</v>
      </c>
      <c r="E506" s="832" t="s">
        <v>3126</v>
      </c>
      <c r="F506" s="849">
        <v>1</v>
      </c>
      <c r="G506" s="849">
        <v>390</v>
      </c>
      <c r="H506" s="849"/>
      <c r="I506" s="849">
        <v>390</v>
      </c>
      <c r="J506" s="849"/>
      <c r="K506" s="849"/>
      <c r="L506" s="849"/>
      <c r="M506" s="849"/>
      <c r="N506" s="849">
        <v>1</v>
      </c>
      <c r="O506" s="849">
        <v>392</v>
      </c>
      <c r="P506" s="837"/>
      <c r="Q506" s="850">
        <v>392</v>
      </c>
    </row>
    <row r="507" spans="1:17" ht="14.4" customHeight="1" x14ac:dyDescent="0.3">
      <c r="A507" s="831" t="s">
        <v>3609</v>
      </c>
      <c r="B507" s="832" t="s">
        <v>3032</v>
      </c>
      <c r="C507" s="832" t="s">
        <v>3079</v>
      </c>
      <c r="D507" s="832" t="s">
        <v>3127</v>
      </c>
      <c r="E507" s="832" t="s">
        <v>3128</v>
      </c>
      <c r="F507" s="849"/>
      <c r="G507" s="849"/>
      <c r="H507" s="849"/>
      <c r="I507" s="849"/>
      <c r="J507" s="849">
        <v>1</v>
      </c>
      <c r="K507" s="849">
        <v>63</v>
      </c>
      <c r="L507" s="849">
        <v>1</v>
      </c>
      <c r="M507" s="849">
        <v>63</v>
      </c>
      <c r="N507" s="849"/>
      <c r="O507" s="849"/>
      <c r="P507" s="837"/>
      <c r="Q507" s="850"/>
    </row>
    <row r="508" spans="1:17" ht="14.4" customHeight="1" x14ac:dyDescent="0.3">
      <c r="A508" s="831" t="s">
        <v>3609</v>
      </c>
      <c r="B508" s="832" t="s">
        <v>3032</v>
      </c>
      <c r="C508" s="832" t="s">
        <v>3079</v>
      </c>
      <c r="D508" s="832" t="s">
        <v>3155</v>
      </c>
      <c r="E508" s="832" t="s">
        <v>3156</v>
      </c>
      <c r="F508" s="849">
        <v>1</v>
      </c>
      <c r="G508" s="849">
        <v>43</v>
      </c>
      <c r="H508" s="849"/>
      <c r="I508" s="849">
        <v>43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3609</v>
      </c>
      <c r="B509" s="832" t="s">
        <v>3032</v>
      </c>
      <c r="C509" s="832" t="s">
        <v>3079</v>
      </c>
      <c r="D509" s="832" t="s">
        <v>3201</v>
      </c>
      <c r="E509" s="832" t="s">
        <v>3202</v>
      </c>
      <c r="F509" s="849">
        <v>1</v>
      </c>
      <c r="G509" s="849">
        <v>56</v>
      </c>
      <c r="H509" s="849"/>
      <c r="I509" s="849">
        <v>56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3609</v>
      </c>
      <c r="B510" s="832" t="s">
        <v>3032</v>
      </c>
      <c r="C510" s="832" t="s">
        <v>3079</v>
      </c>
      <c r="D510" s="832" t="s">
        <v>3227</v>
      </c>
      <c r="E510" s="832" t="s">
        <v>3228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397</v>
      </c>
      <c r="P510" s="837"/>
      <c r="Q510" s="850">
        <v>397</v>
      </c>
    </row>
    <row r="511" spans="1:17" ht="14.4" customHeight="1" x14ac:dyDescent="0.3">
      <c r="A511" s="831" t="s">
        <v>3610</v>
      </c>
      <c r="B511" s="832" t="s">
        <v>3032</v>
      </c>
      <c r="C511" s="832" t="s">
        <v>3079</v>
      </c>
      <c r="D511" s="832" t="s">
        <v>3101</v>
      </c>
      <c r="E511" s="832" t="s">
        <v>3102</v>
      </c>
      <c r="F511" s="849"/>
      <c r="G511" s="849"/>
      <c r="H511" s="849"/>
      <c r="I511" s="849"/>
      <c r="J511" s="849">
        <v>1</v>
      </c>
      <c r="K511" s="849">
        <v>374</v>
      </c>
      <c r="L511" s="849">
        <v>1</v>
      </c>
      <c r="M511" s="849">
        <v>374</v>
      </c>
      <c r="N511" s="849"/>
      <c r="O511" s="849"/>
      <c r="P511" s="837"/>
      <c r="Q511" s="850"/>
    </row>
    <row r="512" spans="1:17" ht="14.4" customHeight="1" x14ac:dyDescent="0.3">
      <c r="A512" s="831" t="s">
        <v>3610</v>
      </c>
      <c r="B512" s="832" t="s">
        <v>3032</v>
      </c>
      <c r="C512" s="832" t="s">
        <v>3079</v>
      </c>
      <c r="D512" s="832" t="s">
        <v>3103</v>
      </c>
      <c r="E512" s="832" t="s">
        <v>3104</v>
      </c>
      <c r="F512" s="849">
        <v>2</v>
      </c>
      <c r="G512" s="849">
        <v>502</v>
      </c>
      <c r="H512" s="849">
        <v>0.18109668109668109</v>
      </c>
      <c r="I512" s="849">
        <v>251</v>
      </c>
      <c r="J512" s="849">
        <v>11</v>
      </c>
      <c r="K512" s="849">
        <v>2772</v>
      </c>
      <c r="L512" s="849">
        <v>1</v>
      </c>
      <c r="M512" s="849">
        <v>252</v>
      </c>
      <c r="N512" s="849">
        <v>7</v>
      </c>
      <c r="O512" s="849">
        <v>1778</v>
      </c>
      <c r="P512" s="837">
        <v>0.64141414141414144</v>
      </c>
      <c r="Q512" s="850">
        <v>254</v>
      </c>
    </row>
    <row r="513" spans="1:17" ht="14.4" customHeight="1" x14ac:dyDescent="0.3">
      <c r="A513" s="831" t="s">
        <v>3610</v>
      </c>
      <c r="B513" s="832" t="s">
        <v>3032</v>
      </c>
      <c r="C513" s="832" t="s">
        <v>3079</v>
      </c>
      <c r="D513" s="832" t="s">
        <v>3105</v>
      </c>
      <c r="E513" s="832" t="s">
        <v>3106</v>
      </c>
      <c r="F513" s="849">
        <v>1</v>
      </c>
      <c r="G513" s="849">
        <v>126</v>
      </c>
      <c r="H513" s="849"/>
      <c r="I513" s="849">
        <v>126</v>
      </c>
      <c r="J513" s="849"/>
      <c r="K513" s="849"/>
      <c r="L513" s="849"/>
      <c r="M513" s="849"/>
      <c r="N513" s="849">
        <v>2</v>
      </c>
      <c r="O513" s="849">
        <v>252</v>
      </c>
      <c r="P513" s="837"/>
      <c r="Q513" s="850">
        <v>126</v>
      </c>
    </row>
    <row r="514" spans="1:17" ht="14.4" customHeight="1" x14ac:dyDescent="0.3">
      <c r="A514" s="831" t="s">
        <v>3610</v>
      </c>
      <c r="B514" s="832" t="s">
        <v>3032</v>
      </c>
      <c r="C514" s="832" t="s">
        <v>3079</v>
      </c>
      <c r="D514" s="832" t="s">
        <v>3107</v>
      </c>
      <c r="E514" s="832" t="s">
        <v>3108</v>
      </c>
      <c r="F514" s="849"/>
      <c r="G514" s="849"/>
      <c r="H514" s="849"/>
      <c r="I514" s="849"/>
      <c r="J514" s="849">
        <v>2</v>
      </c>
      <c r="K514" s="849">
        <v>184</v>
      </c>
      <c r="L514" s="849">
        <v>1</v>
      </c>
      <c r="M514" s="849">
        <v>92</v>
      </c>
      <c r="N514" s="849"/>
      <c r="O514" s="849"/>
      <c r="P514" s="837"/>
      <c r="Q514" s="850"/>
    </row>
    <row r="515" spans="1:17" ht="14.4" customHeight="1" x14ac:dyDescent="0.3">
      <c r="A515" s="831" t="s">
        <v>3610</v>
      </c>
      <c r="B515" s="832" t="s">
        <v>3032</v>
      </c>
      <c r="C515" s="832" t="s">
        <v>3079</v>
      </c>
      <c r="D515" s="832" t="s">
        <v>3115</v>
      </c>
      <c r="E515" s="832" t="s">
        <v>3116</v>
      </c>
      <c r="F515" s="849">
        <v>2</v>
      </c>
      <c r="G515" s="849">
        <v>118</v>
      </c>
      <c r="H515" s="849">
        <v>0.32777777777777778</v>
      </c>
      <c r="I515" s="849">
        <v>59</v>
      </c>
      <c r="J515" s="849">
        <v>6</v>
      </c>
      <c r="K515" s="849">
        <v>360</v>
      </c>
      <c r="L515" s="849">
        <v>1</v>
      </c>
      <c r="M515" s="849">
        <v>60</v>
      </c>
      <c r="N515" s="849">
        <v>5</v>
      </c>
      <c r="O515" s="849">
        <v>300</v>
      </c>
      <c r="P515" s="837">
        <v>0.83333333333333337</v>
      </c>
      <c r="Q515" s="850">
        <v>60</v>
      </c>
    </row>
    <row r="516" spans="1:17" ht="14.4" customHeight="1" x14ac:dyDescent="0.3">
      <c r="A516" s="831" t="s">
        <v>3610</v>
      </c>
      <c r="B516" s="832" t="s">
        <v>3032</v>
      </c>
      <c r="C516" s="832" t="s">
        <v>3079</v>
      </c>
      <c r="D516" s="832" t="s">
        <v>3123</v>
      </c>
      <c r="E516" s="832" t="s">
        <v>3124</v>
      </c>
      <c r="F516" s="849"/>
      <c r="G516" s="849"/>
      <c r="H516" s="849"/>
      <c r="I516" s="849"/>
      <c r="J516" s="849">
        <v>2</v>
      </c>
      <c r="K516" s="849">
        <v>772</v>
      </c>
      <c r="L516" s="849">
        <v>1</v>
      </c>
      <c r="M516" s="849">
        <v>386</v>
      </c>
      <c r="N516" s="849">
        <v>5</v>
      </c>
      <c r="O516" s="849">
        <v>1935</v>
      </c>
      <c r="P516" s="837">
        <v>2.5064766839378239</v>
      </c>
      <c r="Q516" s="850">
        <v>387</v>
      </c>
    </row>
    <row r="517" spans="1:17" ht="14.4" customHeight="1" x14ac:dyDescent="0.3">
      <c r="A517" s="831" t="s">
        <v>3610</v>
      </c>
      <c r="B517" s="832" t="s">
        <v>3032</v>
      </c>
      <c r="C517" s="832" t="s">
        <v>3079</v>
      </c>
      <c r="D517" s="832" t="s">
        <v>3125</v>
      </c>
      <c r="E517" s="832" t="s">
        <v>3126</v>
      </c>
      <c r="F517" s="849">
        <v>2</v>
      </c>
      <c r="G517" s="849">
        <v>780</v>
      </c>
      <c r="H517" s="849">
        <v>0.49872122762148335</v>
      </c>
      <c r="I517" s="849">
        <v>390</v>
      </c>
      <c r="J517" s="849">
        <v>4</v>
      </c>
      <c r="K517" s="849">
        <v>1564</v>
      </c>
      <c r="L517" s="849">
        <v>1</v>
      </c>
      <c r="M517" s="849">
        <v>391</v>
      </c>
      <c r="N517" s="849">
        <v>5</v>
      </c>
      <c r="O517" s="849">
        <v>1960</v>
      </c>
      <c r="P517" s="837">
        <v>1.2531969309462916</v>
      </c>
      <c r="Q517" s="850">
        <v>392</v>
      </c>
    </row>
    <row r="518" spans="1:17" ht="14.4" customHeight="1" x14ac:dyDescent="0.3">
      <c r="A518" s="831" t="s">
        <v>3610</v>
      </c>
      <c r="B518" s="832" t="s">
        <v>3032</v>
      </c>
      <c r="C518" s="832" t="s">
        <v>3079</v>
      </c>
      <c r="D518" s="832" t="s">
        <v>3127</v>
      </c>
      <c r="E518" s="832" t="s">
        <v>3128</v>
      </c>
      <c r="F518" s="849"/>
      <c r="G518" s="849"/>
      <c r="H518" s="849"/>
      <c r="I518" s="849"/>
      <c r="J518" s="849">
        <v>1</v>
      </c>
      <c r="K518" s="849">
        <v>63</v>
      </c>
      <c r="L518" s="849">
        <v>1</v>
      </c>
      <c r="M518" s="849">
        <v>63</v>
      </c>
      <c r="N518" s="849">
        <v>1</v>
      </c>
      <c r="O518" s="849">
        <v>64</v>
      </c>
      <c r="P518" s="837">
        <v>1.0158730158730158</v>
      </c>
      <c r="Q518" s="850">
        <v>64</v>
      </c>
    </row>
    <row r="519" spans="1:17" ht="14.4" customHeight="1" x14ac:dyDescent="0.3">
      <c r="A519" s="831" t="s">
        <v>3610</v>
      </c>
      <c r="B519" s="832" t="s">
        <v>3032</v>
      </c>
      <c r="C519" s="832" t="s">
        <v>3079</v>
      </c>
      <c r="D519" s="832" t="s">
        <v>3131</v>
      </c>
      <c r="E519" s="832" t="s">
        <v>3132</v>
      </c>
      <c r="F519" s="849"/>
      <c r="G519" s="849"/>
      <c r="H519" s="849"/>
      <c r="I519" s="849"/>
      <c r="J519" s="849"/>
      <c r="K519" s="849"/>
      <c r="L519" s="849"/>
      <c r="M519" s="849"/>
      <c r="N519" s="849">
        <v>2</v>
      </c>
      <c r="O519" s="849">
        <v>308</v>
      </c>
      <c r="P519" s="837"/>
      <c r="Q519" s="850">
        <v>154</v>
      </c>
    </row>
    <row r="520" spans="1:17" ht="14.4" customHeight="1" x14ac:dyDescent="0.3">
      <c r="A520" s="831" t="s">
        <v>3610</v>
      </c>
      <c r="B520" s="832" t="s">
        <v>3032</v>
      </c>
      <c r="C520" s="832" t="s">
        <v>3079</v>
      </c>
      <c r="D520" s="832" t="s">
        <v>3135</v>
      </c>
      <c r="E520" s="832" t="s">
        <v>3136</v>
      </c>
      <c r="F520" s="849"/>
      <c r="G520" s="849"/>
      <c r="H520" s="849"/>
      <c r="I520" s="849"/>
      <c r="J520" s="849">
        <v>1</v>
      </c>
      <c r="K520" s="849">
        <v>139</v>
      </c>
      <c r="L520" s="849">
        <v>1</v>
      </c>
      <c r="M520" s="849">
        <v>139</v>
      </c>
      <c r="N520" s="849">
        <v>1</v>
      </c>
      <c r="O520" s="849">
        <v>139</v>
      </c>
      <c r="P520" s="837">
        <v>1</v>
      </c>
      <c r="Q520" s="850">
        <v>139</v>
      </c>
    </row>
    <row r="521" spans="1:17" ht="14.4" customHeight="1" x14ac:dyDescent="0.3">
      <c r="A521" s="831" t="s">
        <v>3610</v>
      </c>
      <c r="B521" s="832" t="s">
        <v>3032</v>
      </c>
      <c r="C521" s="832" t="s">
        <v>3079</v>
      </c>
      <c r="D521" s="832" t="s">
        <v>3157</v>
      </c>
      <c r="E521" s="832" t="s">
        <v>3158</v>
      </c>
      <c r="F521" s="849"/>
      <c r="G521" s="849"/>
      <c r="H521" s="849"/>
      <c r="I521" s="849"/>
      <c r="J521" s="849">
        <v>1</v>
      </c>
      <c r="K521" s="849">
        <v>59</v>
      </c>
      <c r="L521" s="849">
        <v>1</v>
      </c>
      <c r="M521" s="849">
        <v>59</v>
      </c>
      <c r="N521" s="849"/>
      <c r="O521" s="849"/>
      <c r="P521" s="837"/>
      <c r="Q521" s="850"/>
    </row>
    <row r="522" spans="1:17" ht="14.4" customHeight="1" x14ac:dyDescent="0.3">
      <c r="A522" s="831" t="s">
        <v>3610</v>
      </c>
      <c r="B522" s="832" t="s">
        <v>3032</v>
      </c>
      <c r="C522" s="832" t="s">
        <v>3079</v>
      </c>
      <c r="D522" s="832" t="s">
        <v>3201</v>
      </c>
      <c r="E522" s="832" t="s">
        <v>3202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57</v>
      </c>
      <c r="P522" s="837"/>
      <c r="Q522" s="850">
        <v>57</v>
      </c>
    </row>
    <row r="523" spans="1:17" ht="14.4" customHeight="1" x14ac:dyDescent="0.3">
      <c r="A523" s="831" t="s">
        <v>3610</v>
      </c>
      <c r="B523" s="832" t="s">
        <v>3032</v>
      </c>
      <c r="C523" s="832" t="s">
        <v>3079</v>
      </c>
      <c r="D523" s="832" t="s">
        <v>3213</v>
      </c>
      <c r="E523" s="832" t="s">
        <v>3214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155</v>
      </c>
      <c r="P523" s="837"/>
      <c r="Q523" s="850">
        <v>155</v>
      </c>
    </row>
    <row r="524" spans="1:17" ht="14.4" customHeight="1" x14ac:dyDescent="0.3">
      <c r="A524" s="831" t="s">
        <v>3610</v>
      </c>
      <c r="B524" s="832" t="s">
        <v>3032</v>
      </c>
      <c r="C524" s="832" t="s">
        <v>3079</v>
      </c>
      <c r="D524" s="832" t="s">
        <v>3215</v>
      </c>
      <c r="E524" s="832" t="s">
        <v>3216</v>
      </c>
      <c r="F524" s="849"/>
      <c r="G524" s="849"/>
      <c r="H524" s="849"/>
      <c r="I524" s="849"/>
      <c r="J524" s="849">
        <v>2</v>
      </c>
      <c r="K524" s="849">
        <v>288</v>
      </c>
      <c r="L524" s="849">
        <v>1</v>
      </c>
      <c r="M524" s="849">
        <v>144</v>
      </c>
      <c r="N524" s="849"/>
      <c r="O524" s="849"/>
      <c r="P524" s="837"/>
      <c r="Q524" s="850"/>
    </row>
    <row r="525" spans="1:17" ht="14.4" customHeight="1" x14ac:dyDescent="0.3">
      <c r="A525" s="831" t="s">
        <v>3610</v>
      </c>
      <c r="B525" s="832" t="s">
        <v>3032</v>
      </c>
      <c r="C525" s="832" t="s">
        <v>3079</v>
      </c>
      <c r="D525" s="832" t="s">
        <v>3225</v>
      </c>
      <c r="E525" s="832" t="s">
        <v>3226</v>
      </c>
      <c r="F525" s="849"/>
      <c r="G525" s="849"/>
      <c r="H525" s="849"/>
      <c r="I525" s="849"/>
      <c r="J525" s="849">
        <v>1</v>
      </c>
      <c r="K525" s="849">
        <v>100</v>
      </c>
      <c r="L525" s="849">
        <v>1</v>
      </c>
      <c r="M525" s="849">
        <v>100</v>
      </c>
      <c r="N525" s="849"/>
      <c r="O525" s="849"/>
      <c r="P525" s="837"/>
      <c r="Q525" s="850"/>
    </row>
    <row r="526" spans="1:17" ht="14.4" customHeight="1" x14ac:dyDescent="0.3">
      <c r="A526" s="831" t="s">
        <v>3610</v>
      </c>
      <c r="B526" s="832" t="s">
        <v>3032</v>
      </c>
      <c r="C526" s="832" t="s">
        <v>3079</v>
      </c>
      <c r="D526" s="832" t="s">
        <v>3227</v>
      </c>
      <c r="E526" s="832" t="s">
        <v>3228</v>
      </c>
      <c r="F526" s="849">
        <v>1</v>
      </c>
      <c r="G526" s="849">
        <v>395</v>
      </c>
      <c r="H526" s="849">
        <v>0.3324915824915825</v>
      </c>
      <c r="I526" s="849">
        <v>395</v>
      </c>
      <c r="J526" s="849">
        <v>3</v>
      </c>
      <c r="K526" s="849">
        <v>1188</v>
      </c>
      <c r="L526" s="849">
        <v>1</v>
      </c>
      <c r="M526" s="849">
        <v>396</v>
      </c>
      <c r="N526" s="849">
        <v>2</v>
      </c>
      <c r="O526" s="849">
        <v>794</v>
      </c>
      <c r="P526" s="837">
        <v>0.66835016835016836</v>
      </c>
      <c r="Q526" s="850">
        <v>397</v>
      </c>
    </row>
    <row r="527" spans="1:17" ht="14.4" customHeight="1" x14ac:dyDescent="0.3">
      <c r="A527" s="831" t="s">
        <v>3610</v>
      </c>
      <c r="B527" s="832" t="s">
        <v>3032</v>
      </c>
      <c r="C527" s="832" t="s">
        <v>3079</v>
      </c>
      <c r="D527" s="832" t="s">
        <v>3241</v>
      </c>
      <c r="E527" s="832" t="s">
        <v>3242</v>
      </c>
      <c r="F527" s="849"/>
      <c r="G527" s="849"/>
      <c r="H527" s="849"/>
      <c r="I527" s="849"/>
      <c r="J527" s="849">
        <v>1</v>
      </c>
      <c r="K527" s="849">
        <v>135</v>
      </c>
      <c r="L527" s="849">
        <v>1</v>
      </c>
      <c r="M527" s="849">
        <v>135</v>
      </c>
      <c r="N527" s="849"/>
      <c r="O527" s="849"/>
      <c r="P527" s="837"/>
      <c r="Q527" s="850"/>
    </row>
    <row r="528" spans="1:17" ht="14.4" customHeight="1" x14ac:dyDescent="0.3">
      <c r="A528" s="831" t="s">
        <v>3610</v>
      </c>
      <c r="B528" s="832" t="s">
        <v>3261</v>
      </c>
      <c r="C528" s="832" t="s">
        <v>3079</v>
      </c>
      <c r="D528" s="832" t="s">
        <v>3123</v>
      </c>
      <c r="E528" s="832" t="s">
        <v>3124</v>
      </c>
      <c r="F528" s="849">
        <v>1</v>
      </c>
      <c r="G528" s="849">
        <v>385</v>
      </c>
      <c r="H528" s="849"/>
      <c r="I528" s="849">
        <v>385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3610</v>
      </c>
      <c r="B529" s="832" t="s">
        <v>3261</v>
      </c>
      <c r="C529" s="832" t="s">
        <v>3079</v>
      </c>
      <c r="D529" s="832" t="s">
        <v>3262</v>
      </c>
      <c r="E529" s="832" t="s">
        <v>3263</v>
      </c>
      <c r="F529" s="849">
        <v>1</v>
      </c>
      <c r="G529" s="849">
        <v>1827</v>
      </c>
      <c r="H529" s="849"/>
      <c r="I529" s="849">
        <v>1827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3610</v>
      </c>
      <c r="B530" s="832" t="s">
        <v>3261</v>
      </c>
      <c r="C530" s="832" t="s">
        <v>3079</v>
      </c>
      <c r="D530" s="832" t="s">
        <v>3274</v>
      </c>
      <c r="E530" s="832" t="s">
        <v>3275</v>
      </c>
      <c r="F530" s="849">
        <v>1</v>
      </c>
      <c r="G530" s="849">
        <v>150</v>
      </c>
      <c r="H530" s="849"/>
      <c r="I530" s="849">
        <v>150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3610</v>
      </c>
      <c r="B531" s="832" t="s">
        <v>3261</v>
      </c>
      <c r="C531" s="832" t="s">
        <v>3079</v>
      </c>
      <c r="D531" s="832" t="s">
        <v>3278</v>
      </c>
      <c r="E531" s="832" t="s">
        <v>3279</v>
      </c>
      <c r="F531" s="849">
        <v>2</v>
      </c>
      <c r="G531" s="849">
        <v>482</v>
      </c>
      <c r="H531" s="849">
        <v>1.9917355371900827</v>
      </c>
      <c r="I531" s="849">
        <v>241</v>
      </c>
      <c r="J531" s="849">
        <v>1</v>
      </c>
      <c r="K531" s="849">
        <v>242</v>
      </c>
      <c r="L531" s="849">
        <v>1</v>
      </c>
      <c r="M531" s="849">
        <v>242</v>
      </c>
      <c r="N531" s="849"/>
      <c r="O531" s="849"/>
      <c r="P531" s="837"/>
      <c r="Q531" s="850"/>
    </row>
    <row r="532" spans="1:17" ht="14.4" customHeight="1" x14ac:dyDescent="0.3">
      <c r="A532" s="831" t="s">
        <v>3610</v>
      </c>
      <c r="B532" s="832" t="s">
        <v>3261</v>
      </c>
      <c r="C532" s="832" t="s">
        <v>3079</v>
      </c>
      <c r="D532" s="832" t="s">
        <v>3280</v>
      </c>
      <c r="E532" s="832" t="s">
        <v>3281</v>
      </c>
      <c r="F532" s="849">
        <v>2</v>
      </c>
      <c r="G532" s="849">
        <v>730</v>
      </c>
      <c r="H532" s="849"/>
      <c r="I532" s="849">
        <v>365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3611</v>
      </c>
      <c r="B533" s="832" t="s">
        <v>3032</v>
      </c>
      <c r="C533" s="832" t="s">
        <v>3079</v>
      </c>
      <c r="D533" s="832" t="s">
        <v>3103</v>
      </c>
      <c r="E533" s="832" t="s">
        <v>3104</v>
      </c>
      <c r="F533" s="849">
        <v>3</v>
      </c>
      <c r="G533" s="849">
        <v>753</v>
      </c>
      <c r="H533" s="849">
        <v>0.49801587301587302</v>
      </c>
      <c r="I533" s="849">
        <v>251</v>
      </c>
      <c r="J533" s="849">
        <v>6</v>
      </c>
      <c r="K533" s="849">
        <v>1512</v>
      </c>
      <c r="L533" s="849">
        <v>1</v>
      </c>
      <c r="M533" s="849">
        <v>252</v>
      </c>
      <c r="N533" s="849">
        <v>6</v>
      </c>
      <c r="O533" s="849">
        <v>1524</v>
      </c>
      <c r="P533" s="837">
        <v>1.0079365079365079</v>
      </c>
      <c r="Q533" s="850">
        <v>254</v>
      </c>
    </row>
    <row r="534" spans="1:17" ht="14.4" customHeight="1" x14ac:dyDescent="0.3">
      <c r="A534" s="831" t="s">
        <v>3611</v>
      </c>
      <c r="B534" s="832" t="s">
        <v>3032</v>
      </c>
      <c r="C534" s="832" t="s">
        <v>3079</v>
      </c>
      <c r="D534" s="832" t="s">
        <v>3105</v>
      </c>
      <c r="E534" s="832" t="s">
        <v>3106</v>
      </c>
      <c r="F534" s="849"/>
      <c r="G534" s="849"/>
      <c r="H534" s="849"/>
      <c r="I534" s="849"/>
      <c r="J534" s="849">
        <v>2</v>
      </c>
      <c r="K534" s="849">
        <v>254</v>
      </c>
      <c r="L534" s="849">
        <v>1</v>
      </c>
      <c r="M534" s="849">
        <v>127</v>
      </c>
      <c r="N534" s="849">
        <v>1</v>
      </c>
      <c r="O534" s="849">
        <v>126</v>
      </c>
      <c r="P534" s="837">
        <v>0.49606299212598426</v>
      </c>
      <c r="Q534" s="850">
        <v>126</v>
      </c>
    </row>
    <row r="535" spans="1:17" ht="14.4" customHeight="1" x14ac:dyDescent="0.3">
      <c r="A535" s="831" t="s">
        <v>3611</v>
      </c>
      <c r="B535" s="832" t="s">
        <v>3032</v>
      </c>
      <c r="C535" s="832" t="s">
        <v>3079</v>
      </c>
      <c r="D535" s="832" t="s">
        <v>3107</v>
      </c>
      <c r="E535" s="832" t="s">
        <v>3108</v>
      </c>
      <c r="F535" s="849"/>
      <c r="G535" s="849"/>
      <c r="H535" s="849"/>
      <c r="I535" s="849"/>
      <c r="J535" s="849">
        <v>1</v>
      </c>
      <c r="K535" s="849">
        <v>92</v>
      </c>
      <c r="L535" s="849">
        <v>1</v>
      </c>
      <c r="M535" s="849">
        <v>92</v>
      </c>
      <c r="N535" s="849"/>
      <c r="O535" s="849"/>
      <c r="P535" s="837"/>
      <c r="Q535" s="850"/>
    </row>
    <row r="536" spans="1:17" ht="14.4" customHeight="1" x14ac:dyDescent="0.3">
      <c r="A536" s="831" t="s">
        <v>3611</v>
      </c>
      <c r="B536" s="832" t="s">
        <v>3032</v>
      </c>
      <c r="C536" s="832" t="s">
        <v>3079</v>
      </c>
      <c r="D536" s="832" t="s">
        <v>3115</v>
      </c>
      <c r="E536" s="832" t="s">
        <v>3116</v>
      </c>
      <c r="F536" s="849">
        <v>1</v>
      </c>
      <c r="G536" s="849">
        <v>59</v>
      </c>
      <c r="H536" s="849">
        <v>0.49166666666666664</v>
      </c>
      <c r="I536" s="849">
        <v>59</v>
      </c>
      <c r="J536" s="849">
        <v>2</v>
      </c>
      <c r="K536" s="849">
        <v>120</v>
      </c>
      <c r="L536" s="849">
        <v>1</v>
      </c>
      <c r="M536" s="849">
        <v>60</v>
      </c>
      <c r="N536" s="849"/>
      <c r="O536" s="849"/>
      <c r="P536" s="837"/>
      <c r="Q536" s="850"/>
    </row>
    <row r="537" spans="1:17" ht="14.4" customHeight="1" x14ac:dyDescent="0.3">
      <c r="A537" s="831" t="s">
        <v>3611</v>
      </c>
      <c r="B537" s="832" t="s">
        <v>3032</v>
      </c>
      <c r="C537" s="832" t="s">
        <v>3079</v>
      </c>
      <c r="D537" s="832" t="s">
        <v>3123</v>
      </c>
      <c r="E537" s="832" t="s">
        <v>3124</v>
      </c>
      <c r="F537" s="849">
        <v>1</v>
      </c>
      <c r="G537" s="849">
        <v>385</v>
      </c>
      <c r="H537" s="849">
        <v>0.33246977547495682</v>
      </c>
      <c r="I537" s="849">
        <v>385</v>
      </c>
      <c r="J537" s="849">
        <v>3</v>
      </c>
      <c r="K537" s="849">
        <v>1158</v>
      </c>
      <c r="L537" s="849">
        <v>1</v>
      </c>
      <c r="M537" s="849">
        <v>386</v>
      </c>
      <c r="N537" s="849">
        <v>3</v>
      </c>
      <c r="O537" s="849">
        <v>1161</v>
      </c>
      <c r="P537" s="837">
        <v>1.0025906735751295</v>
      </c>
      <c r="Q537" s="850">
        <v>387</v>
      </c>
    </row>
    <row r="538" spans="1:17" ht="14.4" customHeight="1" x14ac:dyDescent="0.3">
      <c r="A538" s="831" t="s">
        <v>3611</v>
      </c>
      <c r="B538" s="832" t="s">
        <v>3032</v>
      </c>
      <c r="C538" s="832" t="s">
        <v>3079</v>
      </c>
      <c r="D538" s="832" t="s">
        <v>3125</v>
      </c>
      <c r="E538" s="832" t="s">
        <v>3126</v>
      </c>
      <c r="F538" s="849">
        <v>2</v>
      </c>
      <c r="G538" s="849">
        <v>780</v>
      </c>
      <c r="H538" s="849">
        <v>0.49872122762148335</v>
      </c>
      <c r="I538" s="849">
        <v>390</v>
      </c>
      <c r="J538" s="849">
        <v>4</v>
      </c>
      <c r="K538" s="849">
        <v>1564</v>
      </c>
      <c r="L538" s="849">
        <v>1</v>
      </c>
      <c r="M538" s="849">
        <v>391</v>
      </c>
      <c r="N538" s="849">
        <v>3</v>
      </c>
      <c r="O538" s="849">
        <v>1176</v>
      </c>
      <c r="P538" s="837">
        <v>0.75191815856777489</v>
      </c>
      <c r="Q538" s="850">
        <v>392</v>
      </c>
    </row>
    <row r="539" spans="1:17" ht="14.4" customHeight="1" x14ac:dyDescent="0.3">
      <c r="A539" s="831" t="s">
        <v>3611</v>
      </c>
      <c r="B539" s="832" t="s">
        <v>3032</v>
      </c>
      <c r="C539" s="832" t="s">
        <v>3079</v>
      </c>
      <c r="D539" s="832" t="s">
        <v>3137</v>
      </c>
      <c r="E539" s="832" t="s">
        <v>3138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422</v>
      </c>
      <c r="P539" s="837"/>
      <c r="Q539" s="850">
        <v>422</v>
      </c>
    </row>
    <row r="540" spans="1:17" ht="14.4" customHeight="1" x14ac:dyDescent="0.3">
      <c r="A540" s="831" t="s">
        <v>3611</v>
      </c>
      <c r="B540" s="832" t="s">
        <v>3032</v>
      </c>
      <c r="C540" s="832" t="s">
        <v>3079</v>
      </c>
      <c r="D540" s="832" t="s">
        <v>3215</v>
      </c>
      <c r="E540" s="832" t="s">
        <v>3216</v>
      </c>
      <c r="F540" s="849"/>
      <c r="G540" s="849"/>
      <c r="H540" s="849"/>
      <c r="I540" s="849"/>
      <c r="J540" s="849">
        <v>1</v>
      </c>
      <c r="K540" s="849">
        <v>144</v>
      </c>
      <c r="L540" s="849">
        <v>1</v>
      </c>
      <c r="M540" s="849">
        <v>144</v>
      </c>
      <c r="N540" s="849"/>
      <c r="O540" s="849"/>
      <c r="P540" s="837"/>
      <c r="Q540" s="850"/>
    </row>
    <row r="541" spans="1:17" ht="14.4" customHeight="1" x14ac:dyDescent="0.3">
      <c r="A541" s="831" t="s">
        <v>3611</v>
      </c>
      <c r="B541" s="832" t="s">
        <v>3032</v>
      </c>
      <c r="C541" s="832" t="s">
        <v>3079</v>
      </c>
      <c r="D541" s="832" t="s">
        <v>3225</v>
      </c>
      <c r="E541" s="832" t="s">
        <v>3226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100</v>
      </c>
      <c r="P541" s="837"/>
      <c r="Q541" s="850">
        <v>100</v>
      </c>
    </row>
    <row r="542" spans="1:17" ht="14.4" customHeight="1" x14ac:dyDescent="0.3">
      <c r="A542" s="831" t="s">
        <v>3611</v>
      </c>
      <c r="B542" s="832" t="s">
        <v>3032</v>
      </c>
      <c r="C542" s="832" t="s">
        <v>3079</v>
      </c>
      <c r="D542" s="832" t="s">
        <v>3227</v>
      </c>
      <c r="E542" s="832" t="s">
        <v>3228</v>
      </c>
      <c r="F542" s="849"/>
      <c r="G542" s="849"/>
      <c r="H542" s="849"/>
      <c r="I542" s="849"/>
      <c r="J542" s="849">
        <v>2</v>
      </c>
      <c r="K542" s="849">
        <v>792</v>
      </c>
      <c r="L542" s="849">
        <v>1</v>
      </c>
      <c r="M542" s="849">
        <v>396</v>
      </c>
      <c r="N542" s="849"/>
      <c r="O542" s="849"/>
      <c r="P542" s="837"/>
      <c r="Q542" s="850"/>
    </row>
    <row r="543" spans="1:17" ht="14.4" customHeight="1" x14ac:dyDescent="0.3">
      <c r="A543" s="831" t="s">
        <v>3611</v>
      </c>
      <c r="B543" s="832" t="s">
        <v>3261</v>
      </c>
      <c r="C543" s="832" t="s">
        <v>3079</v>
      </c>
      <c r="D543" s="832" t="s">
        <v>3278</v>
      </c>
      <c r="E543" s="832" t="s">
        <v>3279</v>
      </c>
      <c r="F543" s="849"/>
      <c r="G543" s="849"/>
      <c r="H543" s="849"/>
      <c r="I543" s="849"/>
      <c r="J543" s="849">
        <v>1</v>
      </c>
      <c r="K543" s="849">
        <v>242</v>
      </c>
      <c r="L543" s="849">
        <v>1</v>
      </c>
      <c r="M543" s="849">
        <v>242</v>
      </c>
      <c r="N543" s="849"/>
      <c r="O543" s="849"/>
      <c r="P543" s="837"/>
      <c r="Q543" s="850"/>
    </row>
    <row r="544" spans="1:17" ht="14.4" customHeight="1" x14ac:dyDescent="0.3">
      <c r="A544" s="831" t="s">
        <v>3611</v>
      </c>
      <c r="B544" s="832" t="s">
        <v>3261</v>
      </c>
      <c r="C544" s="832" t="s">
        <v>3079</v>
      </c>
      <c r="D544" s="832" t="s">
        <v>3280</v>
      </c>
      <c r="E544" s="832" t="s">
        <v>3281</v>
      </c>
      <c r="F544" s="849"/>
      <c r="G544" s="849"/>
      <c r="H544" s="849"/>
      <c r="I544" s="849"/>
      <c r="J544" s="849">
        <v>1</v>
      </c>
      <c r="K544" s="849">
        <v>366</v>
      </c>
      <c r="L544" s="849">
        <v>1</v>
      </c>
      <c r="M544" s="849">
        <v>366</v>
      </c>
      <c r="N544" s="849"/>
      <c r="O544" s="849"/>
      <c r="P544" s="837"/>
      <c r="Q544" s="850"/>
    </row>
    <row r="545" spans="1:17" ht="14.4" customHeight="1" x14ac:dyDescent="0.3">
      <c r="A545" s="831" t="s">
        <v>3612</v>
      </c>
      <c r="B545" s="832" t="s">
        <v>3032</v>
      </c>
      <c r="C545" s="832" t="s">
        <v>3079</v>
      </c>
      <c r="D545" s="832" t="s">
        <v>3090</v>
      </c>
      <c r="E545" s="832" t="s">
        <v>3091</v>
      </c>
      <c r="F545" s="849"/>
      <c r="G545" s="849"/>
      <c r="H545" s="849"/>
      <c r="I545" s="849"/>
      <c r="J545" s="849">
        <v>1</v>
      </c>
      <c r="K545" s="849">
        <v>37</v>
      </c>
      <c r="L545" s="849">
        <v>1</v>
      </c>
      <c r="M545" s="849">
        <v>37</v>
      </c>
      <c r="N545" s="849"/>
      <c r="O545" s="849"/>
      <c r="P545" s="837"/>
      <c r="Q545" s="850"/>
    </row>
    <row r="546" spans="1:17" ht="14.4" customHeight="1" x14ac:dyDescent="0.3">
      <c r="A546" s="831" t="s">
        <v>3612</v>
      </c>
      <c r="B546" s="832" t="s">
        <v>3032</v>
      </c>
      <c r="C546" s="832" t="s">
        <v>3079</v>
      </c>
      <c r="D546" s="832" t="s">
        <v>3103</v>
      </c>
      <c r="E546" s="832" t="s">
        <v>3104</v>
      </c>
      <c r="F546" s="849">
        <v>18</v>
      </c>
      <c r="G546" s="849">
        <v>4518</v>
      </c>
      <c r="H546" s="849">
        <v>0.71714285714285719</v>
      </c>
      <c r="I546" s="849">
        <v>251</v>
      </c>
      <c r="J546" s="849">
        <v>25</v>
      </c>
      <c r="K546" s="849">
        <v>6300</v>
      </c>
      <c r="L546" s="849">
        <v>1</v>
      </c>
      <c r="M546" s="849">
        <v>252</v>
      </c>
      <c r="N546" s="849">
        <v>15</v>
      </c>
      <c r="O546" s="849">
        <v>3810</v>
      </c>
      <c r="P546" s="837">
        <v>0.60476190476190472</v>
      </c>
      <c r="Q546" s="850">
        <v>254</v>
      </c>
    </row>
    <row r="547" spans="1:17" ht="14.4" customHeight="1" x14ac:dyDescent="0.3">
      <c r="A547" s="831" t="s">
        <v>3612</v>
      </c>
      <c r="B547" s="832" t="s">
        <v>3032</v>
      </c>
      <c r="C547" s="832" t="s">
        <v>3079</v>
      </c>
      <c r="D547" s="832" t="s">
        <v>3105</v>
      </c>
      <c r="E547" s="832" t="s">
        <v>3106</v>
      </c>
      <c r="F547" s="849">
        <v>8</v>
      </c>
      <c r="G547" s="849">
        <v>1008</v>
      </c>
      <c r="H547" s="849">
        <v>0.66141732283464572</v>
      </c>
      <c r="I547" s="849">
        <v>126</v>
      </c>
      <c r="J547" s="849">
        <v>12</v>
      </c>
      <c r="K547" s="849">
        <v>1524</v>
      </c>
      <c r="L547" s="849">
        <v>1</v>
      </c>
      <c r="M547" s="849">
        <v>127</v>
      </c>
      <c r="N547" s="849">
        <v>2</v>
      </c>
      <c r="O547" s="849">
        <v>252</v>
      </c>
      <c r="P547" s="837">
        <v>0.16535433070866143</v>
      </c>
      <c r="Q547" s="850">
        <v>126</v>
      </c>
    </row>
    <row r="548" spans="1:17" ht="14.4" customHeight="1" x14ac:dyDescent="0.3">
      <c r="A548" s="831" t="s">
        <v>3612</v>
      </c>
      <c r="B548" s="832" t="s">
        <v>3032</v>
      </c>
      <c r="C548" s="832" t="s">
        <v>3079</v>
      </c>
      <c r="D548" s="832" t="s">
        <v>3107</v>
      </c>
      <c r="E548" s="832" t="s">
        <v>3108</v>
      </c>
      <c r="F548" s="849">
        <v>1</v>
      </c>
      <c r="G548" s="849">
        <v>91</v>
      </c>
      <c r="H548" s="849">
        <v>0.19782608695652174</v>
      </c>
      <c r="I548" s="849">
        <v>91</v>
      </c>
      <c r="J548" s="849">
        <v>5</v>
      </c>
      <c r="K548" s="849">
        <v>460</v>
      </c>
      <c r="L548" s="849">
        <v>1</v>
      </c>
      <c r="M548" s="849">
        <v>92</v>
      </c>
      <c r="N548" s="849">
        <v>1</v>
      </c>
      <c r="O548" s="849">
        <v>93</v>
      </c>
      <c r="P548" s="837">
        <v>0.20217391304347826</v>
      </c>
      <c r="Q548" s="850">
        <v>93</v>
      </c>
    </row>
    <row r="549" spans="1:17" ht="14.4" customHeight="1" x14ac:dyDescent="0.3">
      <c r="A549" s="831" t="s">
        <v>3612</v>
      </c>
      <c r="B549" s="832" t="s">
        <v>3032</v>
      </c>
      <c r="C549" s="832" t="s">
        <v>3079</v>
      </c>
      <c r="D549" s="832" t="s">
        <v>3115</v>
      </c>
      <c r="E549" s="832" t="s">
        <v>3116</v>
      </c>
      <c r="F549" s="849">
        <v>9</v>
      </c>
      <c r="G549" s="849">
        <v>531</v>
      </c>
      <c r="H549" s="849">
        <v>1.2642857142857142</v>
      </c>
      <c r="I549" s="849">
        <v>59</v>
      </c>
      <c r="J549" s="849">
        <v>7</v>
      </c>
      <c r="K549" s="849">
        <v>420</v>
      </c>
      <c r="L549" s="849">
        <v>1</v>
      </c>
      <c r="M549" s="849">
        <v>60</v>
      </c>
      <c r="N549" s="849">
        <v>11</v>
      </c>
      <c r="O549" s="849">
        <v>660</v>
      </c>
      <c r="P549" s="837">
        <v>1.5714285714285714</v>
      </c>
      <c r="Q549" s="850">
        <v>60</v>
      </c>
    </row>
    <row r="550" spans="1:17" ht="14.4" customHeight="1" x14ac:dyDescent="0.3">
      <c r="A550" s="831" t="s">
        <v>3612</v>
      </c>
      <c r="B550" s="832" t="s">
        <v>3032</v>
      </c>
      <c r="C550" s="832" t="s">
        <v>3079</v>
      </c>
      <c r="D550" s="832" t="s">
        <v>3123</v>
      </c>
      <c r="E550" s="832" t="s">
        <v>3124</v>
      </c>
      <c r="F550" s="849">
        <v>14</v>
      </c>
      <c r="G550" s="849">
        <v>5390</v>
      </c>
      <c r="H550" s="849">
        <v>1.1636442141623489</v>
      </c>
      <c r="I550" s="849">
        <v>385</v>
      </c>
      <c r="J550" s="849">
        <v>12</v>
      </c>
      <c r="K550" s="849">
        <v>4632</v>
      </c>
      <c r="L550" s="849">
        <v>1</v>
      </c>
      <c r="M550" s="849">
        <v>386</v>
      </c>
      <c r="N550" s="849">
        <v>7</v>
      </c>
      <c r="O550" s="849">
        <v>2709</v>
      </c>
      <c r="P550" s="837">
        <v>0.5848445595854922</v>
      </c>
      <c r="Q550" s="850">
        <v>387</v>
      </c>
    </row>
    <row r="551" spans="1:17" ht="14.4" customHeight="1" x14ac:dyDescent="0.3">
      <c r="A551" s="831" t="s">
        <v>3612</v>
      </c>
      <c r="B551" s="832" t="s">
        <v>3032</v>
      </c>
      <c r="C551" s="832" t="s">
        <v>3079</v>
      </c>
      <c r="D551" s="832" t="s">
        <v>3125</v>
      </c>
      <c r="E551" s="832" t="s">
        <v>3126</v>
      </c>
      <c r="F551" s="849">
        <v>12</v>
      </c>
      <c r="G551" s="849">
        <v>4680</v>
      </c>
      <c r="H551" s="849">
        <v>0.74808184143222511</v>
      </c>
      <c r="I551" s="849">
        <v>390</v>
      </c>
      <c r="J551" s="849">
        <v>16</v>
      </c>
      <c r="K551" s="849">
        <v>6256</v>
      </c>
      <c r="L551" s="849">
        <v>1</v>
      </c>
      <c r="M551" s="849">
        <v>391</v>
      </c>
      <c r="N551" s="849">
        <v>7</v>
      </c>
      <c r="O551" s="849">
        <v>2744</v>
      </c>
      <c r="P551" s="837">
        <v>0.43861892583120204</v>
      </c>
      <c r="Q551" s="850">
        <v>392</v>
      </c>
    </row>
    <row r="552" spans="1:17" ht="14.4" customHeight="1" x14ac:dyDescent="0.3">
      <c r="A552" s="831" t="s">
        <v>3612</v>
      </c>
      <c r="B552" s="832" t="s">
        <v>3032</v>
      </c>
      <c r="C552" s="832" t="s">
        <v>3079</v>
      </c>
      <c r="D552" s="832" t="s">
        <v>3131</v>
      </c>
      <c r="E552" s="832" t="s">
        <v>3132</v>
      </c>
      <c r="F552" s="849"/>
      <c r="G552" s="849"/>
      <c r="H552" s="849"/>
      <c r="I552" s="849"/>
      <c r="J552" s="849">
        <v>1</v>
      </c>
      <c r="K552" s="849">
        <v>154</v>
      </c>
      <c r="L552" s="849">
        <v>1</v>
      </c>
      <c r="M552" s="849">
        <v>154</v>
      </c>
      <c r="N552" s="849"/>
      <c r="O552" s="849"/>
      <c r="P552" s="837"/>
      <c r="Q552" s="850"/>
    </row>
    <row r="553" spans="1:17" ht="14.4" customHeight="1" x14ac:dyDescent="0.3">
      <c r="A553" s="831" t="s">
        <v>3612</v>
      </c>
      <c r="B553" s="832" t="s">
        <v>3032</v>
      </c>
      <c r="C553" s="832" t="s">
        <v>3079</v>
      </c>
      <c r="D553" s="832" t="s">
        <v>3135</v>
      </c>
      <c r="E553" s="832" t="s">
        <v>3136</v>
      </c>
      <c r="F553" s="849">
        <v>1</v>
      </c>
      <c r="G553" s="849">
        <v>138</v>
      </c>
      <c r="H553" s="849"/>
      <c r="I553" s="849">
        <v>138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3612</v>
      </c>
      <c r="B554" s="832" t="s">
        <v>3032</v>
      </c>
      <c r="C554" s="832" t="s">
        <v>3079</v>
      </c>
      <c r="D554" s="832" t="s">
        <v>3141</v>
      </c>
      <c r="E554" s="832" t="s">
        <v>3142</v>
      </c>
      <c r="F554" s="849">
        <v>1</v>
      </c>
      <c r="G554" s="849">
        <v>237</v>
      </c>
      <c r="H554" s="849"/>
      <c r="I554" s="849">
        <v>237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3612</v>
      </c>
      <c r="B555" s="832" t="s">
        <v>3032</v>
      </c>
      <c r="C555" s="832" t="s">
        <v>3079</v>
      </c>
      <c r="D555" s="832" t="s">
        <v>3155</v>
      </c>
      <c r="E555" s="832" t="s">
        <v>3156</v>
      </c>
      <c r="F555" s="849"/>
      <c r="G555" s="849"/>
      <c r="H555" s="849"/>
      <c r="I555" s="849"/>
      <c r="J555" s="849">
        <v>1</v>
      </c>
      <c r="K555" s="849">
        <v>43</v>
      </c>
      <c r="L555" s="849">
        <v>1</v>
      </c>
      <c r="M555" s="849">
        <v>43</v>
      </c>
      <c r="N555" s="849"/>
      <c r="O555" s="849"/>
      <c r="P555" s="837"/>
      <c r="Q555" s="850"/>
    </row>
    <row r="556" spans="1:17" ht="14.4" customHeight="1" x14ac:dyDescent="0.3">
      <c r="A556" s="831" t="s">
        <v>3612</v>
      </c>
      <c r="B556" s="832" t="s">
        <v>3032</v>
      </c>
      <c r="C556" s="832" t="s">
        <v>3079</v>
      </c>
      <c r="D556" s="832" t="s">
        <v>3191</v>
      </c>
      <c r="E556" s="832" t="s">
        <v>3192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114</v>
      </c>
      <c r="P556" s="837"/>
      <c r="Q556" s="850">
        <v>114</v>
      </c>
    </row>
    <row r="557" spans="1:17" ht="14.4" customHeight="1" x14ac:dyDescent="0.3">
      <c r="A557" s="831" t="s">
        <v>3612</v>
      </c>
      <c r="B557" s="832" t="s">
        <v>3032</v>
      </c>
      <c r="C557" s="832" t="s">
        <v>3079</v>
      </c>
      <c r="D557" s="832" t="s">
        <v>3205</v>
      </c>
      <c r="E557" s="832" t="s">
        <v>3206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122</v>
      </c>
      <c r="P557" s="837"/>
      <c r="Q557" s="850">
        <v>122</v>
      </c>
    </row>
    <row r="558" spans="1:17" ht="14.4" customHeight="1" x14ac:dyDescent="0.3">
      <c r="A558" s="831" t="s">
        <v>3612</v>
      </c>
      <c r="B558" s="832" t="s">
        <v>3032</v>
      </c>
      <c r="C558" s="832" t="s">
        <v>3079</v>
      </c>
      <c r="D558" s="832" t="s">
        <v>3213</v>
      </c>
      <c r="E558" s="832" t="s">
        <v>3214</v>
      </c>
      <c r="F558" s="849">
        <v>2</v>
      </c>
      <c r="G558" s="849">
        <v>310</v>
      </c>
      <c r="H558" s="849">
        <v>1.9871794871794872</v>
      </c>
      <c r="I558" s="849">
        <v>155</v>
      </c>
      <c r="J558" s="849">
        <v>1</v>
      </c>
      <c r="K558" s="849">
        <v>156</v>
      </c>
      <c r="L558" s="849">
        <v>1</v>
      </c>
      <c r="M558" s="849">
        <v>156</v>
      </c>
      <c r="N558" s="849"/>
      <c r="O558" s="849"/>
      <c r="P558" s="837"/>
      <c r="Q558" s="850"/>
    </row>
    <row r="559" spans="1:17" ht="14.4" customHeight="1" x14ac:dyDescent="0.3">
      <c r="A559" s="831" t="s">
        <v>3612</v>
      </c>
      <c r="B559" s="832" t="s">
        <v>3032</v>
      </c>
      <c r="C559" s="832" t="s">
        <v>3079</v>
      </c>
      <c r="D559" s="832" t="s">
        <v>3215</v>
      </c>
      <c r="E559" s="832" t="s">
        <v>3216</v>
      </c>
      <c r="F559" s="849">
        <v>1</v>
      </c>
      <c r="G559" s="849">
        <v>143</v>
      </c>
      <c r="H559" s="849">
        <v>0.2482638888888889</v>
      </c>
      <c r="I559" s="849">
        <v>143</v>
      </c>
      <c r="J559" s="849">
        <v>4</v>
      </c>
      <c r="K559" s="849">
        <v>576</v>
      </c>
      <c r="L559" s="849">
        <v>1</v>
      </c>
      <c r="M559" s="849">
        <v>144</v>
      </c>
      <c r="N559" s="849">
        <v>1</v>
      </c>
      <c r="O559" s="849">
        <v>146</v>
      </c>
      <c r="P559" s="837">
        <v>0.25347222222222221</v>
      </c>
      <c r="Q559" s="850">
        <v>146</v>
      </c>
    </row>
    <row r="560" spans="1:17" ht="14.4" customHeight="1" x14ac:dyDescent="0.3">
      <c r="A560" s="831" t="s">
        <v>3612</v>
      </c>
      <c r="B560" s="832" t="s">
        <v>3032</v>
      </c>
      <c r="C560" s="832" t="s">
        <v>3079</v>
      </c>
      <c r="D560" s="832" t="s">
        <v>3227</v>
      </c>
      <c r="E560" s="832" t="s">
        <v>3228</v>
      </c>
      <c r="F560" s="849">
        <v>2</v>
      </c>
      <c r="G560" s="849">
        <v>790</v>
      </c>
      <c r="H560" s="849">
        <v>0.3324915824915825</v>
      </c>
      <c r="I560" s="849">
        <v>395</v>
      </c>
      <c r="J560" s="849">
        <v>6</v>
      </c>
      <c r="K560" s="849">
        <v>2376</v>
      </c>
      <c r="L560" s="849">
        <v>1</v>
      </c>
      <c r="M560" s="849">
        <v>396</v>
      </c>
      <c r="N560" s="849">
        <v>3</v>
      </c>
      <c r="O560" s="849">
        <v>1191</v>
      </c>
      <c r="P560" s="837">
        <v>0.5012626262626263</v>
      </c>
      <c r="Q560" s="850">
        <v>397</v>
      </c>
    </row>
    <row r="561" spans="1:17" ht="14.4" customHeight="1" x14ac:dyDescent="0.3">
      <c r="A561" s="831" t="s">
        <v>3612</v>
      </c>
      <c r="B561" s="832" t="s">
        <v>3032</v>
      </c>
      <c r="C561" s="832" t="s">
        <v>3079</v>
      </c>
      <c r="D561" s="832" t="s">
        <v>3241</v>
      </c>
      <c r="E561" s="832" t="s">
        <v>3242</v>
      </c>
      <c r="F561" s="849">
        <v>1</v>
      </c>
      <c r="G561" s="849">
        <v>135</v>
      </c>
      <c r="H561" s="849"/>
      <c r="I561" s="849">
        <v>135</v>
      </c>
      <c r="J561" s="849"/>
      <c r="K561" s="849"/>
      <c r="L561" s="849"/>
      <c r="M561" s="849"/>
      <c r="N561" s="849">
        <v>2</v>
      </c>
      <c r="O561" s="849">
        <v>276</v>
      </c>
      <c r="P561" s="837"/>
      <c r="Q561" s="850">
        <v>138</v>
      </c>
    </row>
    <row r="562" spans="1:17" ht="14.4" customHeight="1" x14ac:dyDescent="0.3">
      <c r="A562" s="831" t="s">
        <v>3612</v>
      </c>
      <c r="B562" s="832" t="s">
        <v>3032</v>
      </c>
      <c r="C562" s="832" t="s">
        <v>3079</v>
      </c>
      <c r="D562" s="832" t="s">
        <v>3253</v>
      </c>
      <c r="E562" s="832" t="s">
        <v>3254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621</v>
      </c>
      <c r="P562" s="837"/>
      <c r="Q562" s="850">
        <v>621</v>
      </c>
    </row>
    <row r="563" spans="1:17" ht="14.4" customHeight="1" x14ac:dyDescent="0.3">
      <c r="A563" s="831" t="s">
        <v>3612</v>
      </c>
      <c r="B563" s="832" t="s">
        <v>3032</v>
      </c>
      <c r="C563" s="832" t="s">
        <v>3079</v>
      </c>
      <c r="D563" s="832" t="s">
        <v>3255</v>
      </c>
      <c r="E563" s="832" t="s">
        <v>3256</v>
      </c>
      <c r="F563" s="849"/>
      <c r="G563" s="849"/>
      <c r="H563" s="849"/>
      <c r="I563" s="849"/>
      <c r="J563" s="849"/>
      <c r="K563" s="849"/>
      <c r="L563" s="849"/>
      <c r="M563" s="849"/>
      <c r="N563" s="849">
        <v>2</v>
      </c>
      <c r="O563" s="849">
        <v>964</v>
      </c>
      <c r="P563" s="837"/>
      <c r="Q563" s="850">
        <v>482</v>
      </c>
    </row>
    <row r="564" spans="1:17" ht="14.4" customHeight="1" x14ac:dyDescent="0.3">
      <c r="A564" s="831" t="s">
        <v>3613</v>
      </c>
      <c r="B564" s="832" t="s">
        <v>3032</v>
      </c>
      <c r="C564" s="832" t="s">
        <v>3079</v>
      </c>
      <c r="D564" s="832" t="s">
        <v>3101</v>
      </c>
      <c r="E564" s="832" t="s">
        <v>3102</v>
      </c>
      <c r="F564" s="849">
        <v>2</v>
      </c>
      <c r="G564" s="849">
        <v>746</v>
      </c>
      <c r="H564" s="849"/>
      <c r="I564" s="849">
        <v>373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3613</v>
      </c>
      <c r="B565" s="832" t="s">
        <v>3032</v>
      </c>
      <c r="C565" s="832" t="s">
        <v>3079</v>
      </c>
      <c r="D565" s="832" t="s">
        <v>3103</v>
      </c>
      <c r="E565" s="832" t="s">
        <v>3104</v>
      </c>
      <c r="F565" s="849">
        <v>4</v>
      </c>
      <c r="G565" s="849">
        <v>1004</v>
      </c>
      <c r="H565" s="849">
        <v>1.9920634920634921</v>
      </c>
      <c r="I565" s="849">
        <v>251</v>
      </c>
      <c r="J565" s="849">
        <v>2</v>
      </c>
      <c r="K565" s="849">
        <v>504</v>
      </c>
      <c r="L565" s="849">
        <v>1</v>
      </c>
      <c r="M565" s="849">
        <v>252</v>
      </c>
      <c r="N565" s="849">
        <v>6</v>
      </c>
      <c r="O565" s="849">
        <v>1524</v>
      </c>
      <c r="P565" s="837">
        <v>3.0238095238095237</v>
      </c>
      <c r="Q565" s="850">
        <v>254</v>
      </c>
    </row>
    <row r="566" spans="1:17" ht="14.4" customHeight="1" x14ac:dyDescent="0.3">
      <c r="A566" s="831" t="s">
        <v>3613</v>
      </c>
      <c r="B566" s="832" t="s">
        <v>3032</v>
      </c>
      <c r="C566" s="832" t="s">
        <v>3079</v>
      </c>
      <c r="D566" s="832" t="s">
        <v>3105</v>
      </c>
      <c r="E566" s="832" t="s">
        <v>3106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126</v>
      </c>
      <c r="P566" s="837"/>
      <c r="Q566" s="850">
        <v>126</v>
      </c>
    </row>
    <row r="567" spans="1:17" ht="14.4" customHeight="1" x14ac:dyDescent="0.3">
      <c r="A567" s="831" t="s">
        <v>3613</v>
      </c>
      <c r="B567" s="832" t="s">
        <v>3032</v>
      </c>
      <c r="C567" s="832" t="s">
        <v>3079</v>
      </c>
      <c r="D567" s="832" t="s">
        <v>3115</v>
      </c>
      <c r="E567" s="832" t="s">
        <v>3116</v>
      </c>
      <c r="F567" s="849">
        <v>5</v>
      </c>
      <c r="G567" s="849">
        <v>295</v>
      </c>
      <c r="H567" s="849"/>
      <c r="I567" s="849">
        <v>59</v>
      </c>
      <c r="J567" s="849"/>
      <c r="K567" s="849"/>
      <c r="L567" s="849"/>
      <c r="M567" s="849"/>
      <c r="N567" s="849">
        <v>0</v>
      </c>
      <c r="O567" s="849">
        <v>0</v>
      </c>
      <c r="P567" s="837"/>
      <c r="Q567" s="850"/>
    </row>
    <row r="568" spans="1:17" ht="14.4" customHeight="1" x14ac:dyDescent="0.3">
      <c r="A568" s="831" t="s">
        <v>3613</v>
      </c>
      <c r="B568" s="832" t="s">
        <v>3032</v>
      </c>
      <c r="C568" s="832" t="s">
        <v>3079</v>
      </c>
      <c r="D568" s="832" t="s">
        <v>3123</v>
      </c>
      <c r="E568" s="832" t="s">
        <v>3124</v>
      </c>
      <c r="F568" s="849">
        <v>6</v>
      </c>
      <c r="G568" s="849">
        <v>2310</v>
      </c>
      <c r="H568" s="849">
        <v>5.9844559585492227</v>
      </c>
      <c r="I568" s="849">
        <v>385</v>
      </c>
      <c r="J568" s="849">
        <v>1</v>
      </c>
      <c r="K568" s="849">
        <v>386</v>
      </c>
      <c r="L568" s="849">
        <v>1</v>
      </c>
      <c r="M568" s="849">
        <v>386</v>
      </c>
      <c r="N568" s="849">
        <v>2</v>
      </c>
      <c r="O568" s="849">
        <v>774</v>
      </c>
      <c r="P568" s="837">
        <v>2.0051813471502591</v>
      </c>
      <c r="Q568" s="850">
        <v>387</v>
      </c>
    </row>
    <row r="569" spans="1:17" ht="14.4" customHeight="1" x14ac:dyDescent="0.3">
      <c r="A569" s="831" t="s">
        <v>3613</v>
      </c>
      <c r="B569" s="832" t="s">
        <v>3032</v>
      </c>
      <c r="C569" s="832" t="s">
        <v>3079</v>
      </c>
      <c r="D569" s="832" t="s">
        <v>3125</v>
      </c>
      <c r="E569" s="832" t="s">
        <v>3126</v>
      </c>
      <c r="F569" s="849">
        <v>5</v>
      </c>
      <c r="G569" s="849">
        <v>1950</v>
      </c>
      <c r="H569" s="849">
        <v>2.4936061381074168</v>
      </c>
      <c r="I569" s="849">
        <v>390</v>
      </c>
      <c r="J569" s="849">
        <v>2</v>
      </c>
      <c r="K569" s="849">
        <v>782</v>
      </c>
      <c r="L569" s="849">
        <v>1</v>
      </c>
      <c r="M569" s="849">
        <v>391</v>
      </c>
      <c r="N569" s="849">
        <v>2</v>
      </c>
      <c r="O569" s="849">
        <v>784</v>
      </c>
      <c r="P569" s="837">
        <v>1.0025575447570332</v>
      </c>
      <c r="Q569" s="850">
        <v>392</v>
      </c>
    </row>
    <row r="570" spans="1:17" ht="14.4" customHeight="1" x14ac:dyDescent="0.3">
      <c r="A570" s="831" t="s">
        <v>3613</v>
      </c>
      <c r="B570" s="832" t="s">
        <v>3032</v>
      </c>
      <c r="C570" s="832" t="s">
        <v>3079</v>
      </c>
      <c r="D570" s="832" t="s">
        <v>3167</v>
      </c>
      <c r="E570" s="832" t="s">
        <v>3168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93</v>
      </c>
      <c r="P570" s="837"/>
      <c r="Q570" s="850">
        <v>93</v>
      </c>
    </row>
    <row r="571" spans="1:17" ht="14.4" customHeight="1" x14ac:dyDescent="0.3">
      <c r="A571" s="831" t="s">
        <v>3613</v>
      </c>
      <c r="B571" s="832" t="s">
        <v>3032</v>
      </c>
      <c r="C571" s="832" t="s">
        <v>3079</v>
      </c>
      <c r="D571" s="832" t="s">
        <v>3213</v>
      </c>
      <c r="E571" s="832" t="s">
        <v>3214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155</v>
      </c>
      <c r="P571" s="837"/>
      <c r="Q571" s="850">
        <v>155</v>
      </c>
    </row>
    <row r="572" spans="1:17" ht="14.4" customHeight="1" x14ac:dyDescent="0.3">
      <c r="A572" s="831" t="s">
        <v>3613</v>
      </c>
      <c r="B572" s="832" t="s">
        <v>3032</v>
      </c>
      <c r="C572" s="832" t="s">
        <v>3079</v>
      </c>
      <c r="D572" s="832" t="s">
        <v>3227</v>
      </c>
      <c r="E572" s="832" t="s">
        <v>3228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397</v>
      </c>
      <c r="P572" s="837"/>
      <c r="Q572" s="850">
        <v>397</v>
      </c>
    </row>
    <row r="573" spans="1:17" ht="14.4" customHeight="1" x14ac:dyDescent="0.3">
      <c r="A573" s="831" t="s">
        <v>3614</v>
      </c>
      <c r="B573" s="832" t="s">
        <v>3032</v>
      </c>
      <c r="C573" s="832" t="s">
        <v>3079</v>
      </c>
      <c r="D573" s="832" t="s">
        <v>3090</v>
      </c>
      <c r="E573" s="832" t="s">
        <v>3091</v>
      </c>
      <c r="F573" s="849"/>
      <c r="G573" s="849"/>
      <c r="H573" s="849"/>
      <c r="I573" s="849"/>
      <c r="J573" s="849">
        <v>2</v>
      </c>
      <c r="K573" s="849">
        <v>74</v>
      </c>
      <c r="L573" s="849">
        <v>1</v>
      </c>
      <c r="M573" s="849">
        <v>37</v>
      </c>
      <c r="N573" s="849">
        <v>1</v>
      </c>
      <c r="O573" s="849">
        <v>38</v>
      </c>
      <c r="P573" s="837">
        <v>0.51351351351351349</v>
      </c>
      <c r="Q573" s="850">
        <v>38</v>
      </c>
    </row>
    <row r="574" spans="1:17" ht="14.4" customHeight="1" x14ac:dyDescent="0.3">
      <c r="A574" s="831" t="s">
        <v>3614</v>
      </c>
      <c r="B574" s="832" t="s">
        <v>3032</v>
      </c>
      <c r="C574" s="832" t="s">
        <v>3079</v>
      </c>
      <c r="D574" s="832" t="s">
        <v>3103</v>
      </c>
      <c r="E574" s="832" t="s">
        <v>3104</v>
      </c>
      <c r="F574" s="849">
        <v>5</v>
      </c>
      <c r="G574" s="849">
        <v>1255</v>
      </c>
      <c r="H574" s="849">
        <v>1.2450396825396826</v>
      </c>
      <c r="I574" s="849">
        <v>251</v>
      </c>
      <c r="J574" s="849">
        <v>4</v>
      </c>
      <c r="K574" s="849">
        <v>1008</v>
      </c>
      <c r="L574" s="849">
        <v>1</v>
      </c>
      <c r="M574" s="849">
        <v>252</v>
      </c>
      <c r="N574" s="849">
        <v>16</v>
      </c>
      <c r="O574" s="849">
        <v>4064</v>
      </c>
      <c r="P574" s="837">
        <v>4.0317460317460316</v>
      </c>
      <c r="Q574" s="850">
        <v>254</v>
      </c>
    </row>
    <row r="575" spans="1:17" ht="14.4" customHeight="1" x14ac:dyDescent="0.3">
      <c r="A575" s="831" t="s">
        <v>3614</v>
      </c>
      <c r="B575" s="832" t="s">
        <v>3032</v>
      </c>
      <c r="C575" s="832" t="s">
        <v>3079</v>
      </c>
      <c r="D575" s="832" t="s">
        <v>3105</v>
      </c>
      <c r="E575" s="832" t="s">
        <v>3106</v>
      </c>
      <c r="F575" s="849">
        <v>2</v>
      </c>
      <c r="G575" s="849">
        <v>252</v>
      </c>
      <c r="H575" s="849">
        <v>0.3968503937007874</v>
      </c>
      <c r="I575" s="849">
        <v>126</v>
      </c>
      <c r="J575" s="849">
        <v>5</v>
      </c>
      <c r="K575" s="849">
        <v>635</v>
      </c>
      <c r="L575" s="849">
        <v>1</v>
      </c>
      <c r="M575" s="849">
        <v>127</v>
      </c>
      <c r="N575" s="849">
        <v>1</v>
      </c>
      <c r="O575" s="849">
        <v>126</v>
      </c>
      <c r="P575" s="837">
        <v>0.1984251968503937</v>
      </c>
      <c r="Q575" s="850">
        <v>126</v>
      </c>
    </row>
    <row r="576" spans="1:17" ht="14.4" customHeight="1" x14ac:dyDescent="0.3">
      <c r="A576" s="831" t="s">
        <v>3614</v>
      </c>
      <c r="B576" s="832" t="s">
        <v>3032</v>
      </c>
      <c r="C576" s="832" t="s">
        <v>3079</v>
      </c>
      <c r="D576" s="832" t="s">
        <v>3115</v>
      </c>
      <c r="E576" s="832" t="s">
        <v>3116</v>
      </c>
      <c r="F576" s="849"/>
      <c r="G576" s="849"/>
      <c r="H576" s="849"/>
      <c r="I576" s="849"/>
      <c r="J576" s="849">
        <v>1</v>
      </c>
      <c r="K576" s="849">
        <v>60</v>
      </c>
      <c r="L576" s="849">
        <v>1</v>
      </c>
      <c r="M576" s="849">
        <v>60</v>
      </c>
      <c r="N576" s="849">
        <v>1</v>
      </c>
      <c r="O576" s="849">
        <v>60</v>
      </c>
      <c r="P576" s="837">
        <v>1</v>
      </c>
      <c r="Q576" s="850">
        <v>60</v>
      </c>
    </row>
    <row r="577" spans="1:17" ht="14.4" customHeight="1" x14ac:dyDescent="0.3">
      <c r="A577" s="831" t="s">
        <v>3614</v>
      </c>
      <c r="B577" s="832" t="s">
        <v>3032</v>
      </c>
      <c r="C577" s="832" t="s">
        <v>3079</v>
      </c>
      <c r="D577" s="832" t="s">
        <v>3123</v>
      </c>
      <c r="E577" s="832" t="s">
        <v>3124</v>
      </c>
      <c r="F577" s="849">
        <v>1</v>
      </c>
      <c r="G577" s="849">
        <v>385</v>
      </c>
      <c r="H577" s="849">
        <v>0.99740932642487046</v>
      </c>
      <c r="I577" s="849">
        <v>385</v>
      </c>
      <c r="J577" s="849">
        <v>1</v>
      </c>
      <c r="K577" s="849">
        <v>386</v>
      </c>
      <c r="L577" s="849">
        <v>1</v>
      </c>
      <c r="M577" s="849">
        <v>386</v>
      </c>
      <c r="N577" s="849">
        <v>1</v>
      </c>
      <c r="O577" s="849">
        <v>387</v>
      </c>
      <c r="P577" s="837">
        <v>1.0025906735751295</v>
      </c>
      <c r="Q577" s="850">
        <v>387</v>
      </c>
    </row>
    <row r="578" spans="1:17" ht="14.4" customHeight="1" x14ac:dyDescent="0.3">
      <c r="A578" s="831" t="s">
        <v>3614</v>
      </c>
      <c r="B578" s="832" t="s">
        <v>3032</v>
      </c>
      <c r="C578" s="832" t="s">
        <v>3079</v>
      </c>
      <c r="D578" s="832" t="s">
        <v>3125</v>
      </c>
      <c r="E578" s="832" t="s">
        <v>3126</v>
      </c>
      <c r="F578" s="849"/>
      <c r="G578" s="849"/>
      <c r="H578" s="849"/>
      <c r="I578" s="849"/>
      <c r="J578" s="849">
        <v>1</v>
      </c>
      <c r="K578" s="849">
        <v>391</v>
      </c>
      <c r="L578" s="849">
        <v>1</v>
      </c>
      <c r="M578" s="849">
        <v>391</v>
      </c>
      <c r="N578" s="849">
        <v>1</v>
      </c>
      <c r="O578" s="849">
        <v>392</v>
      </c>
      <c r="P578" s="837">
        <v>1.0025575447570332</v>
      </c>
      <c r="Q578" s="850">
        <v>392</v>
      </c>
    </row>
    <row r="579" spans="1:17" ht="14.4" customHeight="1" x14ac:dyDescent="0.3">
      <c r="A579" s="831" t="s">
        <v>3614</v>
      </c>
      <c r="B579" s="832" t="s">
        <v>3032</v>
      </c>
      <c r="C579" s="832" t="s">
        <v>3079</v>
      </c>
      <c r="D579" s="832" t="s">
        <v>3169</v>
      </c>
      <c r="E579" s="832" t="s">
        <v>3170</v>
      </c>
      <c r="F579" s="849"/>
      <c r="G579" s="849"/>
      <c r="H579" s="849"/>
      <c r="I579" s="849"/>
      <c r="J579" s="849">
        <v>1</v>
      </c>
      <c r="K579" s="849">
        <v>33.33</v>
      </c>
      <c r="L579" s="849">
        <v>1</v>
      </c>
      <c r="M579" s="849">
        <v>33.33</v>
      </c>
      <c r="N579" s="849"/>
      <c r="O579" s="849"/>
      <c r="P579" s="837"/>
      <c r="Q579" s="850"/>
    </row>
    <row r="580" spans="1:17" ht="14.4" customHeight="1" x14ac:dyDescent="0.3">
      <c r="A580" s="831" t="s">
        <v>3614</v>
      </c>
      <c r="B580" s="832" t="s">
        <v>3032</v>
      </c>
      <c r="C580" s="832" t="s">
        <v>3079</v>
      </c>
      <c r="D580" s="832" t="s">
        <v>3191</v>
      </c>
      <c r="E580" s="832" t="s">
        <v>3192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114</v>
      </c>
      <c r="P580" s="837"/>
      <c r="Q580" s="850">
        <v>114</v>
      </c>
    </row>
    <row r="581" spans="1:17" ht="14.4" customHeight="1" thickBot="1" x14ac:dyDescent="0.35">
      <c r="A581" s="839" t="s">
        <v>3614</v>
      </c>
      <c r="B581" s="840" t="s">
        <v>3032</v>
      </c>
      <c r="C581" s="840" t="s">
        <v>3079</v>
      </c>
      <c r="D581" s="840" t="s">
        <v>3227</v>
      </c>
      <c r="E581" s="840" t="s">
        <v>3228</v>
      </c>
      <c r="F581" s="851"/>
      <c r="G581" s="851"/>
      <c r="H581" s="851"/>
      <c r="I581" s="851"/>
      <c r="J581" s="851">
        <v>2</v>
      </c>
      <c r="K581" s="851">
        <v>792</v>
      </c>
      <c r="L581" s="851">
        <v>1</v>
      </c>
      <c r="M581" s="851">
        <v>396</v>
      </c>
      <c r="N581" s="851">
        <v>1</v>
      </c>
      <c r="O581" s="851">
        <v>397</v>
      </c>
      <c r="P581" s="845">
        <v>0.5012626262626263</v>
      </c>
      <c r="Q581" s="852">
        <v>397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190.547</v>
      </c>
      <c r="C5" s="114">
        <v>158.667</v>
      </c>
      <c r="D5" s="114">
        <v>183.19499999999999</v>
      </c>
      <c r="E5" s="424">
        <f>IF(OR(D5=0,B5=0),"",D5/B5)</f>
        <v>0.96141634347431337</v>
      </c>
      <c r="F5" s="129">
        <f>IF(OR(D5=0,C5=0),"",D5/C5)</f>
        <v>1.1545879105295997</v>
      </c>
      <c r="G5" s="130">
        <v>187</v>
      </c>
      <c r="H5" s="114">
        <v>144</v>
      </c>
      <c r="I5" s="114">
        <v>168</v>
      </c>
      <c r="J5" s="424">
        <f>IF(OR(I5=0,G5=0),"",I5/G5)</f>
        <v>0.89839572192513373</v>
      </c>
      <c r="K5" s="131">
        <f>IF(OR(I5=0,H5=0),"",I5/H5)</f>
        <v>1.1666666666666667</v>
      </c>
      <c r="L5" s="121"/>
      <c r="M5" s="121"/>
      <c r="N5" s="7">
        <f>D5-C5</f>
        <v>24.527999999999992</v>
      </c>
      <c r="O5" s="8">
        <f>I5-H5</f>
        <v>24</v>
      </c>
      <c r="P5" s="7">
        <f>D5-B5</f>
        <v>-7.3520000000000039</v>
      </c>
      <c r="Q5" s="8">
        <f>I5-G5</f>
        <v>-19</v>
      </c>
    </row>
    <row r="6" spans="1:17" ht="14.4" hidden="1" customHeight="1" outlineLevel="1" x14ac:dyDescent="0.3">
      <c r="A6" s="441" t="s">
        <v>168</v>
      </c>
      <c r="B6" s="120">
        <v>41.545999999999999</v>
      </c>
      <c r="C6" s="113">
        <v>42.722000000000001</v>
      </c>
      <c r="D6" s="113">
        <v>33.911999999999999</v>
      </c>
      <c r="E6" s="424">
        <f t="shared" ref="E6:E12" si="0">IF(OR(D6=0,B6=0),"",D6/B6)</f>
        <v>0.81625186540220473</v>
      </c>
      <c r="F6" s="129">
        <f t="shared" ref="F6:F12" si="1">IF(OR(D6=0,C6=0),"",D6/C6)</f>
        <v>0.79378306259070264</v>
      </c>
      <c r="G6" s="133">
        <v>47</v>
      </c>
      <c r="H6" s="113">
        <v>36</v>
      </c>
      <c r="I6" s="113">
        <v>35</v>
      </c>
      <c r="J6" s="425">
        <f t="shared" ref="J6:J12" si="2">IF(OR(I6=0,G6=0),"",I6/G6)</f>
        <v>0.74468085106382975</v>
      </c>
      <c r="K6" s="134">
        <f t="shared" ref="K6:K12" si="3">IF(OR(I6=0,H6=0),"",I6/H6)</f>
        <v>0.97222222222222221</v>
      </c>
      <c r="L6" s="121"/>
      <c r="M6" s="121"/>
      <c r="N6" s="5">
        <f t="shared" ref="N6:N13" si="4">D6-C6</f>
        <v>-8.8100000000000023</v>
      </c>
      <c r="O6" s="6">
        <f t="shared" ref="O6:O13" si="5">I6-H6</f>
        <v>-1</v>
      </c>
      <c r="P6" s="5">
        <f t="shared" ref="P6:P13" si="6">D6-B6</f>
        <v>-7.6340000000000003</v>
      </c>
      <c r="Q6" s="6">
        <f t="shared" ref="Q6:Q13" si="7">I6-G6</f>
        <v>-12</v>
      </c>
    </row>
    <row r="7" spans="1:17" ht="14.4" hidden="1" customHeight="1" outlineLevel="1" x14ac:dyDescent="0.3">
      <c r="A7" s="441" t="s">
        <v>169</v>
      </c>
      <c r="B7" s="120">
        <v>127.836</v>
      </c>
      <c r="C7" s="113">
        <v>124.194</v>
      </c>
      <c r="D7" s="113">
        <v>127.88500000000001</v>
      </c>
      <c r="E7" s="424">
        <f t="shared" si="0"/>
        <v>1.0003833036077474</v>
      </c>
      <c r="F7" s="129">
        <f t="shared" si="1"/>
        <v>1.0297196321883506</v>
      </c>
      <c r="G7" s="133">
        <v>130</v>
      </c>
      <c r="H7" s="113">
        <v>118</v>
      </c>
      <c r="I7" s="113">
        <v>129</v>
      </c>
      <c r="J7" s="425">
        <f t="shared" si="2"/>
        <v>0.99230769230769234</v>
      </c>
      <c r="K7" s="134">
        <f t="shared" si="3"/>
        <v>1.0932203389830508</v>
      </c>
      <c r="L7" s="121"/>
      <c r="M7" s="121"/>
      <c r="N7" s="5">
        <f t="shared" si="4"/>
        <v>3.6910000000000025</v>
      </c>
      <c r="O7" s="6">
        <f t="shared" si="5"/>
        <v>11</v>
      </c>
      <c r="P7" s="5">
        <f t="shared" si="6"/>
        <v>4.9000000000006594E-2</v>
      </c>
      <c r="Q7" s="6">
        <f t="shared" si="7"/>
        <v>-1</v>
      </c>
    </row>
    <row r="8" spans="1:17" ht="14.4" hidden="1" customHeight="1" outlineLevel="1" x14ac:dyDescent="0.3">
      <c r="A8" s="441" t="s">
        <v>170</v>
      </c>
      <c r="B8" s="120">
        <v>16.503</v>
      </c>
      <c r="C8" s="113">
        <v>13.286</v>
      </c>
      <c r="D8" s="113">
        <v>13.945</v>
      </c>
      <c r="E8" s="424">
        <f t="shared" si="0"/>
        <v>0.84499787917348357</v>
      </c>
      <c r="F8" s="129">
        <f t="shared" si="1"/>
        <v>1.0496010838476593</v>
      </c>
      <c r="G8" s="133">
        <v>19</v>
      </c>
      <c r="H8" s="113">
        <v>15</v>
      </c>
      <c r="I8" s="113">
        <v>12</v>
      </c>
      <c r="J8" s="425">
        <f t="shared" si="2"/>
        <v>0.63157894736842102</v>
      </c>
      <c r="K8" s="134">
        <f t="shared" si="3"/>
        <v>0.8</v>
      </c>
      <c r="L8" s="121"/>
      <c r="M8" s="121"/>
      <c r="N8" s="5">
        <f t="shared" si="4"/>
        <v>0.6590000000000007</v>
      </c>
      <c r="O8" s="6">
        <f t="shared" si="5"/>
        <v>-3</v>
      </c>
      <c r="P8" s="5">
        <f t="shared" si="6"/>
        <v>-2.5579999999999998</v>
      </c>
      <c r="Q8" s="6">
        <f t="shared" si="7"/>
        <v>-7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35.954999999999998</v>
      </c>
      <c r="C10" s="113">
        <v>58.741999999999997</v>
      </c>
      <c r="D10" s="113">
        <v>58.347999999999999</v>
      </c>
      <c r="E10" s="424">
        <f t="shared" si="0"/>
        <v>1.6228062856348213</v>
      </c>
      <c r="F10" s="129">
        <f t="shared" si="1"/>
        <v>0.9932927036873106</v>
      </c>
      <c r="G10" s="133">
        <v>48</v>
      </c>
      <c r="H10" s="113">
        <v>54</v>
      </c>
      <c r="I10" s="113">
        <v>61</v>
      </c>
      <c r="J10" s="425">
        <f t="shared" si="2"/>
        <v>1.2708333333333333</v>
      </c>
      <c r="K10" s="134">
        <f t="shared" si="3"/>
        <v>1.1296296296296295</v>
      </c>
      <c r="L10" s="121"/>
      <c r="M10" s="121"/>
      <c r="N10" s="5">
        <f t="shared" si="4"/>
        <v>-0.39399999999999835</v>
      </c>
      <c r="O10" s="6">
        <f t="shared" si="5"/>
        <v>7</v>
      </c>
      <c r="P10" s="5">
        <f t="shared" si="6"/>
        <v>22.393000000000001</v>
      </c>
      <c r="Q10" s="6">
        <f t="shared" si="7"/>
        <v>13</v>
      </c>
    </row>
    <row r="11" spans="1:17" ht="14.4" hidden="1" customHeight="1" outlineLevel="1" x14ac:dyDescent="0.3">
      <c r="A11" s="441" t="s">
        <v>173</v>
      </c>
      <c r="B11" s="120">
        <v>2.6589999999999998</v>
      </c>
      <c r="C11" s="113">
        <v>20.922999999999998</v>
      </c>
      <c r="D11" s="113">
        <v>4.9569999999999999</v>
      </c>
      <c r="E11" s="424">
        <f t="shared" si="0"/>
        <v>1.8642346746897331</v>
      </c>
      <c r="F11" s="129">
        <f t="shared" si="1"/>
        <v>0.23691631219232426</v>
      </c>
      <c r="G11" s="133">
        <v>3</v>
      </c>
      <c r="H11" s="113">
        <v>9</v>
      </c>
      <c r="I11" s="113">
        <v>4</v>
      </c>
      <c r="J11" s="425">
        <f t="shared" si="2"/>
        <v>1.3333333333333333</v>
      </c>
      <c r="K11" s="134">
        <f t="shared" si="3"/>
        <v>0.44444444444444442</v>
      </c>
      <c r="L11" s="121"/>
      <c r="M11" s="121"/>
      <c r="N11" s="5">
        <f t="shared" si="4"/>
        <v>-15.965999999999998</v>
      </c>
      <c r="O11" s="6">
        <f t="shared" si="5"/>
        <v>-5</v>
      </c>
      <c r="P11" s="5">
        <f t="shared" si="6"/>
        <v>2.298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6.4870000000000001</v>
      </c>
      <c r="C12" s="239">
        <v>3.4649999999999999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7</v>
      </c>
      <c r="H12" s="239">
        <v>5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-3.4649999999999999</v>
      </c>
      <c r="O12" s="244">
        <f t="shared" si="5"/>
        <v>-5</v>
      </c>
      <c r="P12" s="243">
        <f t="shared" si="6"/>
        <v>-6.4870000000000001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421.53299999999996</v>
      </c>
      <c r="C13" s="116">
        <f>SUM(C5:C12)</f>
        <v>421.99900000000002</v>
      </c>
      <c r="D13" s="116">
        <f>SUM(D5:D12)</f>
        <v>422.24200000000002</v>
      </c>
      <c r="E13" s="420">
        <f>IF(OR(D13=0,B13=0),0,D13/B13)</f>
        <v>1.0016819560983365</v>
      </c>
      <c r="F13" s="135">
        <f>IF(OR(D13=0,C13=0),0,D13/C13)</f>
        <v>1.0005758307484141</v>
      </c>
      <c r="G13" s="136">
        <f>SUM(G5:G12)</f>
        <v>441</v>
      </c>
      <c r="H13" s="116">
        <f>SUM(H5:H12)</f>
        <v>381</v>
      </c>
      <c r="I13" s="116">
        <f>SUM(I5:I12)</f>
        <v>409</v>
      </c>
      <c r="J13" s="420">
        <f>IF(OR(I13=0,G13=0),0,I13/G13)</f>
        <v>0.92743764172335597</v>
      </c>
      <c r="K13" s="137">
        <f>IF(OR(I13=0,H13=0),0,I13/H13)</f>
        <v>1.0734908136482939</v>
      </c>
      <c r="L13" s="121"/>
      <c r="M13" s="121"/>
      <c r="N13" s="127">
        <f t="shared" si="4"/>
        <v>0.242999999999995</v>
      </c>
      <c r="O13" s="138">
        <f t="shared" si="5"/>
        <v>28</v>
      </c>
      <c r="P13" s="127">
        <f t="shared" si="6"/>
        <v>0.70900000000006003</v>
      </c>
      <c r="Q13" s="138">
        <f t="shared" si="7"/>
        <v>-32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190.547</v>
      </c>
      <c r="C18" s="114">
        <v>158.667</v>
      </c>
      <c r="D18" s="114">
        <v>183.19499999999999</v>
      </c>
      <c r="E18" s="424">
        <f>IF(OR(D18=0,B18=0),"",D18/B18)</f>
        <v>0.96141634347431337</v>
      </c>
      <c r="F18" s="129">
        <f>IF(OR(D18=0,C18=0),"",D18/C18)</f>
        <v>1.1545879105295997</v>
      </c>
      <c r="G18" s="119">
        <v>187</v>
      </c>
      <c r="H18" s="114">
        <v>144</v>
      </c>
      <c r="I18" s="114">
        <v>168</v>
      </c>
      <c r="J18" s="424">
        <f>IF(OR(I18=0,G18=0),"",I18/G18)</f>
        <v>0.89839572192513373</v>
      </c>
      <c r="K18" s="131">
        <f>IF(OR(I18=0,H18=0),"",I18/H18)</f>
        <v>1.1666666666666667</v>
      </c>
      <c r="L18" s="645">
        <v>0.91871999999999998</v>
      </c>
      <c r="M18" s="646"/>
      <c r="N18" s="145">
        <f t="shared" ref="N18:N26" si="8">D18-C18</f>
        <v>24.527999999999992</v>
      </c>
      <c r="O18" s="146">
        <f t="shared" ref="O18:O26" si="9">I18-H18</f>
        <v>24</v>
      </c>
      <c r="P18" s="145">
        <f t="shared" ref="P18:P26" si="10">D18-B18</f>
        <v>-7.3520000000000039</v>
      </c>
      <c r="Q18" s="146">
        <f t="shared" ref="Q18:Q26" si="11">I18-G18</f>
        <v>-19</v>
      </c>
    </row>
    <row r="19" spans="1:17" ht="14.4" hidden="1" customHeight="1" outlineLevel="1" x14ac:dyDescent="0.3">
      <c r="A19" s="441" t="s">
        <v>168</v>
      </c>
      <c r="B19" s="120">
        <v>41.545999999999999</v>
      </c>
      <c r="C19" s="113">
        <v>42.722000000000001</v>
      </c>
      <c r="D19" s="113">
        <v>33.911999999999999</v>
      </c>
      <c r="E19" s="425">
        <f t="shared" ref="E19:E25" si="12">IF(OR(D19=0,B19=0),"",D19/B19)</f>
        <v>0.81625186540220473</v>
      </c>
      <c r="F19" s="132">
        <f t="shared" ref="F19:F25" si="13">IF(OR(D19=0,C19=0),"",D19/C19)</f>
        <v>0.79378306259070264</v>
      </c>
      <c r="G19" s="120">
        <v>47</v>
      </c>
      <c r="H19" s="113">
        <v>36</v>
      </c>
      <c r="I19" s="113">
        <v>35</v>
      </c>
      <c r="J19" s="425">
        <f t="shared" ref="J19:J25" si="14">IF(OR(I19=0,G19=0),"",I19/G19)</f>
        <v>0.74468085106382975</v>
      </c>
      <c r="K19" s="134">
        <f t="shared" ref="K19:K25" si="15">IF(OR(I19=0,H19=0),"",I19/H19)</f>
        <v>0.97222222222222221</v>
      </c>
      <c r="L19" s="645">
        <v>0.99456</v>
      </c>
      <c r="M19" s="646"/>
      <c r="N19" s="147">
        <f t="shared" si="8"/>
        <v>-8.8100000000000023</v>
      </c>
      <c r="O19" s="148">
        <f t="shared" si="9"/>
        <v>-1</v>
      </c>
      <c r="P19" s="147">
        <f t="shared" si="10"/>
        <v>-7.6340000000000003</v>
      </c>
      <c r="Q19" s="148">
        <f t="shared" si="11"/>
        <v>-12</v>
      </c>
    </row>
    <row r="20" spans="1:17" ht="14.4" hidden="1" customHeight="1" outlineLevel="1" x14ac:dyDescent="0.3">
      <c r="A20" s="441" t="s">
        <v>169</v>
      </c>
      <c r="B20" s="120">
        <v>127.836</v>
      </c>
      <c r="C20" s="113">
        <v>124.194</v>
      </c>
      <c r="D20" s="113">
        <v>127.88500000000001</v>
      </c>
      <c r="E20" s="425">
        <f t="shared" si="12"/>
        <v>1.0003833036077474</v>
      </c>
      <c r="F20" s="132">
        <f t="shared" si="13"/>
        <v>1.0297196321883506</v>
      </c>
      <c r="G20" s="120">
        <v>130</v>
      </c>
      <c r="H20" s="113">
        <v>118</v>
      </c>
      <c r="I20" s="113">
        <v>129</v>
      </c>
      <c r="J20" s="425">
        <f t="shared" si="14"/>
        <v>0.99230769230769234</v>
      </c>
      <c r="K20" s="134">
        <f t="shared" si="15"/>
        <v>1.0932203389830508</v>
      </c>
      <c r="L20" s="645">
        <v>0.96671999999999991</v>
      </c>
      <c r="M20" s="646"/>
      <c r="N20" s="147">
        <f t="shared" si="8"/>
        <v>3.6910000000000025</v>
      </c>
      <c r="O20" s="148">
        <f t="shared" si="9"/>
        <v>11</v>
      </c>
      <c r="P20" s="147">
        <f t="shared" si="10"/>
        <v>4.9000000000006594E-2</v>
      </c>
      <c r="Q20" s="148">
        <f t="shared" si="11"/>
        <v>-1</v>
      </c>
    </row>
    <row r="21" spans="1:17" ht="14.4" hidden="1" customHeight="1" outlineLevel="1" x14ac:dyDescent="0.3">
      <c r="A21" s="441" t="s">
        <v>170</v>
      </c>
      <c r="B21" s="120">
        <v>16.503</v>
      </c>
      <c r="C21" s="113">
        <v>13.286</v>
      </c>
      <c r="D21" s="113">
        <v>13.945</v>
      </c>
      <c r="E21" s="425">
        <f t="shared" si="12"/>
        <v>0.84499787917348357</v>
      </c>
      <c r="F21" s="132">
        <f t="shared" si="13"/>
        <v>1.0496010838476593</v>
      </c>
      <c r="G21" s="120">
        <v>19</v>
      </c>
      <c r="H21" s="113">
        <v>15</v>
      </c>
      <c r="I21" s="113">
        <v>12</v>
      </c>
      <c r="J21" s="425">
        <f t="shared" si="14"/>
        <v>0.63157894736842102</v>
      </c>
      <c r="K21" s="134">
        <f t="shared" si="15"/>
        <v>0.8</v>
      </c>
      <c r="L21" s="645">
        <v>1.11744</v>
      </c>
      <c r="M21" s="646"/>
      <c r="N21" s="147">
        <f t="shared" si="8"/>
        <v>0.6590000000000007</v>
      </c>
      <c r="O21" s="148">
        <f t="shared" si="9"/>
        <v>-3</v>
      </c>
      <c r="P21" s="147">
        <f t="shared" si="10"/>
        <v>-2.5579999999999998</v>
      </c>
      <c r="Q21" s="148">
        <f t="shared" si="11"/>
        <v>-7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35.954999999999998</v>
      </c>
      <c r="C23" s="113">
        <v>58.741999999999997</v>
      </c>
      <c r="D23" s="113">
        <v>58.347999999999999</v>
      </c>
      <c r="E23" s="425">
        <f t="shared" si="12"/>
        <v>1.6228062856348213</v>
      </c>
      <c r="F23" s="132">
        <f t="shared" si="13"/>
        <v>0.9932927036873106</v>
      </c>
      <c r="G23" s="120">
        <v>48</v>
      </c>
      <c r="H23" s="113">
        <v>54</v>
      </c>
      <c r="I23" s="113">
        <v>61</v>
      </c>
      <c r="J23" s="425">
        <f t="shared" si="14"/>
        <v>1.2708333333333333</v>
      </c>
      <c r="K23" s="134">
        <f t="shared" si="15"/>
        <v>1.1296296296296295</v>
      </c>
      <c r="L23" s="645">
        <v>0.98495999999999995</v>
      </c>
      <c r="M23" s="646"/>
      <c r="N23" s="147">
        <f t="shared" si="8"/>
        <v>-0.39399999999999835</v>
      </c>
      <c r="O23" s="148">
        <f t="shared" si="9"/>
        <v>7</v>
      </c>
      <c r="P23" s="147">
        <f t="shared" si="10"/>
        <v>22.393000000000001</v>
      </c>
      <c r="Q23" s="148">
        <f t="shared" si="11"/>
        <v>13</v>
      </c>
    </row>
    <row r="24" spans="1:17" ht="14.4" hidden="1" customHeight="1" outlineLevel="1" x14ac:dyDescent="0.3">
      <c r="A24" s="441" t="s">
        <v>173</v>
      </c>
      <c r="B24" s="120">
        <v>2.6589999999999998</v>
      </c>
      <c r="C24" s="113">
        <v>20.922999999999998</v>
      </c>
      <c r="D24" s="113">
        <v>4.9569999999999999</v>
      </c>
      <c r="E24" s="425">
        <f t="shared" si="12"/>
        <v>1.8642346746897331</v>
      </c>
      <c r="F24" s="132">
        <f t="shared" si="13"/>
        <v>0.23691631219232426</v>
      </c>
      <c r="G24" s="120">
        <v>3</v>
      </c>
      <c r="H24" s="113">
        <v>9</v>
      </c>
      <c r="I24" s="113">
        <v>4</v>
      </c>
      <c r="J24" s="425">
        <f t="shared" si="14"/>
        <v>1.3333333333333333</v>
      </c>
      <c r="K24" s="134">
        <f t="shared" si="15"/>
        <v>0.44444444444444442</v>
      </c>
      <c r="L24" s="645">
        <v>1.0147199999999998</v>
      </c>
      <c r="M24" s="646"/>
      <c r="N24" s="147">
        <f t="shared" si="8"/>
        <v>-15.965999999999998</v>
      </c>
      <c r="O24" s="148">
        <f t="shared" si="9"/>
        <v>-5</v>
      </c>
      <c r="P24" s="147">
        <f t="shared" si="10"/>
        <v>2.298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6.4870000000000001</v>
      </c>
      <c r="C25" s="239">
        <v>3.4649999999999999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7</v>
      </c>
      <c r="H25" s="239">
        <v>5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-3.4649999999999999</v>
      </c>
      <c r="O25" s="246">
        <f t="shared" si="9"/>
        <v>-5</v>
      </c>
      <c r="P25" s="245">
        <f t="shared" si="10"/>
        <v>-6.4870000000000001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421.53299999999996</v>
      </c>
      <c r="C26" s="150">
        <f>SUM(C18:C25)</f>
        <v>421.99900000000002</v>
      </c>
      <c r="D26" s="150">
        <f>SUM(D18:D25)</f>
        <v>422.24200000000002</v>
      </c>
      <c r="E26" s="421">
        <f>IF(OR(D26=0,B26=0),0,D26/B26)</f>
        <v>1.0016819560983365</v>
      </c>
      <c r="F26" s="151">
        <f>IF(OR(D26=0,C26=0),0,D26/C26)</f>
        <v>1.0005758307484141</v>
      </c>
      <c r="G26" s="149">
        <f>SUM(G18:G25)</f>
        <v>441</v>
      </c>
      <c r="H26" s="150">
        <f>SUM(H18:H25)</f>
        <v>381</v>
      </c>
      <c r="I26" s="150">
        <f>SUM(I18:I25)</f>
        <v>409</v>
      </c>
      <c r="J26" s="421">
        <f>IF(OR(I26=0,G26=0),0,I26/G26)</f>
        <v>0.92743764172335597</v>
      </c>
      <c r="K26" s="152">
        <f>IF(OR(I26=0,H26=0),0,I26/H26)</f>
        <v>1.0734908136482939</v>
      </c>
      <c r="L26" s="121"/>
      <c r="M26" s="121"/>
      <c r="N26" s="143">
        <f t="shared" si="8"/>
        <v>0.242999999999995</v>
      </c>
      <c r="O26" s="153">
        <f t="shared" si="9"/>
        <v>28</v>
      </c>
      <c r="P26" s="143">
        <f t="shared" si="10"/>
        <v>0.70900000000006003</v>
      </c>
      <c r="Q26" s="153">
        <f t="shared" si="11"/>
        <v>-32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266</v>
      </c>
      <c r="C33" s="199">
        <v>310</v>
      </c>
      <c r="D33" s="84">
        <f>IF(C33="","",C33-B33)</f>
        <v>44</v>
      </c>
      <c r="E33" s="85">
        <f>IF(C33="","",C33/B33)</f>
        <v>1.1654135338345866</v>
      </c>
      <c r="F33" s="86">
        <v>84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1082</v>
      </c>
      <c r="C34" s="200">
        <v>1069</v>
      </c>
      <c r="D34" s="87">
        <f t="shared" ref="D34:D45" si="0">IF(C34="","",C34-B34)</f>
        <v>-13</v>
      </c>
      <c r="E34" s="88">
        <f t="shared" ref="E34:E45" si="1">IF(C34="","",C34/B34)</f>
        <v>0.98798521256931604</v>
      </c>
      <c r="F34" s="89">
        <v>213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1361</v>
      </c>
      <c r="C35" s="200">
        <v>1361</v>
      </c>
      <c r="D35" s="87">
        <f t="shared" si="0"/>
        <v>0</v>
      </c>
      <c r="E35" s="88">
        <f t="shared" si="1"/>
        <v>1</v>
      </c>
      <c r="F35" s="89">
        <v>258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2318</v>
      </c>
      <c r="C36" s="200">
        <v>2238</v>
      </c>
      <c r="D36" s="87">
        <f t="shared" si="0"/>
        <v>-80</v>
      </c>
      <c r="E36" s="88">
        <f t="shared" si="1"/>
        <v>0.9654874892148404</v>
      </c>
      <c r="F36" s="89">
        <v>387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3785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3616</v>
      </c>
      <c r="B5" s="946">
        <v>1</v>
      </c>
      <c r="C5" s="947">
        <v>7.09</v>
      </c>
      <c r="D5" s="948">
        <v>8</v>
      </c>
      <c r="E5" s="949"/>
      <c r="F5" s="950"/>
      <c r="G5" s="951"/>
      <c r="H5" s="952"/>
      <c r="I5" s="950"/>
      <c r="J5" s="951"/>
      <c r="K5" s="953">
        <v>7.09</v>
      </c>
      <c r="L5" s="952">
        <v>5</v>
      </c>
      <c r="M5" s="952">
        <v>45</v>
      </c>
      <c r="N5" s="954">
        <v>15</v>
      </c>
      <c r="O5" s="952" t="s">
        <v>3617</v>
      </c>
      <c r="P5" s="955" t="s">
        <v>3618</v>
      </c>
      <c r="Q5" s="956">
        <f>H5-B5</f>
        <v>-1</v>
      </c>
      <c r="R5" s="972">
        <f>I5-C5</f>
        <v>-7.09</v>
      </c>
      <c r="S5" s="956">
        <f>H5-E5</f>
        <v>0</v>
      </c>
      <c r="T5" s="972">
        <f>I5-F5</f>
        <v>0</v>
      </c>
      <c r="U5" s="982" t="s">
        <v>586</v>
      </c>
      <c r="V5" s="983" t="s">
        <v>586</v>
      </c>
      <c r="W5" s="983" t="s">
        <v>586</v>
      </c>
      <c r="X5" s="984" t="s">
        <v>586</v>
      </c>
      <c r="Y5" s="985"/>
    </row>
    <row r="6" spans="1:25" ht="14.4" customHeight="1" x14ac:dyDescent="0.3">
      <c r="A6" s="943" t="s">
        <v>3619</v>
      </c>
      <c r="B6" s="907">
        <v>1</v>
      </c>
      <c r="C6" s="908">
        <v>20.34</v>
      </c>
      <c r="D6" s="909">
        <v>27</v>
      </c>
      <c r="E6" s="924"/>
      <c r="F6" s="910"/>
      <c r="G6" s="911"/>
      <c r="H6" s="912"/>
      <c r="I6" s="910"/>
      <c r="J6" s="911"/>
      <c r="K6" s="913">
        <v>20.34</v>
      </c>
      <c r="L6" s="912">
        <v>11</v>
      </c>
      <c r="M6" s="912">
        <v>87</v>
      </c>
      <c r="N6" s="914">
        <v>29</v>
      </c>
      <c r="O6" s="912" t="s">
        <v>3617</v>
      </c>
      <c r="P6" s="925" t="s">
        <v>3620</v>
      </c>
      <c r="Q6" s="915">
        <f t="shared" ref="Q6:R69" si="0">H6-B6</f>
        <v>-1</v>
      </c>
      <c r="R6" s="973">
        <f t="shared" si="0"/>
        <v>-20.34</v>
      </c>
      <c r="S6" s="915">
        <f t="shared" ref="S6:S69" si="1">H6-E6</f>
        <v>0</v>
      </c>
      <c r="T6" s="973">
        <f t="shared" ref="T6:T69" si="2">I6-F6</f>
        <v>0</v>
      </c>
      <c r="U6" s="980" t="s">
        <v>586</v>
      </c>
      <c r="V6" s="926" t="s">
        <v>586</v>
      </c>
      <c r="W6" s="926" t="s">
        <v>586</v>
      </c>
      <c r="X6" s="978" t="s">
        <v>586</v>
      </c>
      <c r="Y6" s="976"/>
    </row>
    <row r="7" spans="1:25" ht="14.4" customHeight="1" x14ac:dyDescent="0.3">
      <c r="A7" s="943" t="s">
        <v>3621</v>
      </c>
      <c r="B7" s="926"/>
      <c r="C7" s="927"/>
      <c r="D7" s="928"/>
      <c r="E7" s="916">
        <v>2</v>
      </c>
      <c r="F7" s="917">
        <v>24.75</v>
      </c>
      <c r="G7" s="918">
        <v>21</v>
      </c>
      <c r="H7" s="912"/>
      <c r="I7" s="910"/>
      <c r="J7" s="911"/>
      <c r="K7" s="913">
        <v>12.38</v>
      </c>
      <c r="L7" s="912">
        <v>5</v>
      </c>
      <c r="M7" s="912">
        <v>60</v>
      </c>
      <c r="N7" s="914">
        <v>20</v>
      </c>
      <c r="O7" s="912" t="s">
        <v>3617</v>
      </c>
      <c r="P7" s="925" t="s">
        <v>3622</v>
      </c>
      <c r="Q7" s="915">
        <f t="shared" si="0"/>
        <v>0</v>
      </c>
      <c r="R7" s="973">
        <f t="shared" si="0"/>
        <v>0</v>
      </c>
      <c r="S7" s="915">
        <f t="shared" si="1"/>
        <v>-2</v>
      </c>
      <c r="T7" s="973">
        <f t="shared" si="2"/>
        <v>-24.75</v>
      </c>
      <c r="U7" s="980" t="s">
        <v>586</v>
      </c>
      <c r="V7" s="926" t="s">
        <v>586</v>
      </c>
      <c r="W7" s="926" t="s">
        <v>586</v>
      </c>
      <c r="X7" s="978" t="s">
        <v>586</v>
      </c>
      <c r="Y7" s="976"/>
    </row>
    <row r="8" spans="1:25" ht="14.4" customHeight="1" x14ac:dyDescent="0.3">
      <c r="A8" s="943" t="s">
        <v>3623</v>
      </c>
      <c r="B8" s="926"/>
      <c r="C8" s="927"/>
      <c r="D8" s="928"/>
      <c r="E8" s="916">
        <v>2</v>
      </c>
      <c r="F8" s="917">
        <v>2.4900000000000002</v>
      </c>
      <c r="G8" s="918">
        <v>8</v>
      </c>
      <c r="H8" s="912">
        <v>2</v>
      </c>
      <c r="I8" s="910">
        <v>2.4900000000000002</v>
      </c>
      <c r="J8" s="919">
        <v>7.5</v>
      </c>
      <c r="K8" s="913">
        <v>1.24</v>
      </c>
      <c r="L8" s="912">
        <v>2</v>
      </c>
      <c r="M8" s="912">
        <v>18</v>
      </c>
      <c r="N8" s="914">
        <v>6</v>
      </c>
      <c r="O8" s="912" t="s">
        <v>3617</v>
      </c>
      <c r="P8" s="925" t="s">
        <v>3624</v>
      </c>
      <c r="Q8" s="915">
        <f t="shared" si="0"/>
        <v>2</v>
      </c>
      <c r="R8" s="973">
        <f t="shared" si="0"/>
        <v>2.4900000000000002</v>
      </c>
      <c r="S8" s="915">
        <f t="shared" si="1"/>
        <v>0</v>
      </c>
      <c r="T8" s="973">
        <f t="shared" si="2"/>
        <v>0</v>
      </c>
      <c r="U8" s="980">
        <v>12</v>
      </c>
      <c r="V8" s="926">
        <v>15</v>
      </c>
      <c r="W8" s="926">
        <v>3</v>
      </c>
      <c r="X8" s="978">
        <v>1.25</v>
      </c>
      <c r="Y8" s="976">
        <v>3</v>
      </c>
    </row>
    <row r="9" spans="1:25" ht="14.4" customHeight="1" x14ac:dyDescent="0.3">
      <c r="A9" s="944" t="s">
        <v>3625</v>
      </c>
      <c r="B9" s="930"/>
      <c r="C9" s="931"/>
      <c r="D9" s="929"/>
      <c r="E9" s="932">
        <v>3</v>
      </c>
      <c r="F9" s="933">
        <v>7.5</v>
      </c>
      <c r="G9" s="920">
        <v>7</v>
      </c>
      <c r="H9" s="934">
        <v>1</v>
      </c>
      <c r="I9" s="935">
        <v>2.5</v>
      </c>
      <c r="J9" s="921">
        <v>7</v>
      </c>
      <c r="K9" s="936">
        <v>2.5</v>
      </c>
      <c r="L9" s="934">
        <v>4</v>
      </c>
      <c r="M9" s="934">
        <v>36</v>
      </c>
      <c r="N9" s="937">
        <v>12</v>
      </c>
      <c r="O9" s="934" t="s">
        <v>3617</v>
      </c>
      <c r="P9" s="938" t="s">
        <v>3626</v>
      </c>
      <c r="Q9" s="939">
        <f t="shared" si="0"/>
        <v>1</v>
      </c>
      <c r="R9" s="974">
        <f t="shared" si="0"/>
        <v>2.5</v>
      </c>
      <c r="S9" s="939">
        <f t="shared" si="1"/>
        <v>-2</v>
      </c>
      <c r="T9" s="974">
        <f t="shared" si="2"/>
        <v>-5</v>
      </c>
      <c r="U9" s="981">
        <v>12</v>
      </c>
      <c r="V9" s="930">
        <v>7</v>
      </c>
      <c r="W9" s="930">
        <v>-5</v>
      </c>
      <c r="X9" s="979">
        <v>0.58333333333333337</v>
      </c>
      <c r="Y9" s="977"/>
    </row>
    <row r="10" spans="1:25" ht="14.4" customHeight="1" x14ac:dyDescent="0.3">
      <c r="A10" s="943" t="s">
        <v>3627</v>
      </c>
      <c r="B10" s="926"/>
      <c r="C10" s="927"/>
      <c r="D10" s="928"/>
      <c r="E10" s="916">
        <v>1</v>
      </c>
      <c r="F10" s="917">
        <v>0.5</v>
      </c>
      <c r="G10" s="918">
        <v>8</v>
      </c>
      <c r="H10" s="912"/>
      <c r="I10" s="910"/>
      <c r="J10" s="911"/>
      <c r="K10" s="913">
        <v>0.5</v>
      </c>
      <c r="L10" s="912">
        <v>2</v>
      </c>
      <c r="M10" s="912">
        <v>18</v>
      </c>
      <c r="N10" s="914">
        <v>6</v>
      </c>
      <c r="O10" s="912" t="s">
        <v>3617</v>
      </c>
      <c r="P10" s="925" t="s">
        <v>3628</v>
      </c>
      <c r="Q10" s="915">
        <f t="shared" si="0"/>
        <v>0</v>
      </c>
      <c r="R10" s="973">
        <f t="shared" si="0"/>
        <v>0</v>
      </c>
      <c r="S10" s="915">
        <f t="shared" si="1"/>
        <v>-1</v>
      </c>
      <c r="T10" s="973">
        <f t="shared" si="2"/>
        <v>-0.5</v>
      </c>
      <c r="U10" s="980" t="s">
        <v>586</v>
      </c>
      <c r="V10" s="926" t="s">
        <v>586</v>
      </c>
      <c r="W10" s="926" t="s">
        <v>586</v>
      </c>
      <c r="X10" s="978" t="s">
        <v>586</v>
      </c>
      <c r="Y10" s="976"/>
    </row>
    <row r="11" spans="1:25" ht="14.4" customHeight="1" x14ac:dyDescent="0.3">
      <c r="A11" s="943" t="s">
        <v>3629</v>
      </c>
      <c r="B11" s="926"/>
      <c r="C11" s="927"/>
      <c r="D11" s="928"/>
      <c r="E11" s="916">
        <v>1</v>
      </c>
      <c r="F11" s="917">
        <v>0.38</v>
      </c>
      <c r="G11" s="918">
        <v>3</v>
      </c>
      <c r="H11" s="912"/>
      <c r="I11" s="910"/>
      <c r="J11" s="911"/>
      <c r="K11" s="913">
        <v>0.38</v>
      </c>
      <c r="L11" s="912">
        <v>1</v>
      </c>
      <c r="M11" s="912">
        <v>9</v>
      </c>
      <c r="N11" s="914">
        <v>3</v>
      </c>
      <c r="O11" s="912" t="s">
        <v>3617</v>
      </c>
      <c r="P11" s="925" t="s">
        <v>3630</v>
      </c>
      <c r="Q11" s="915">
        <f t="shared" si="0"/>
        <v>0</v>
      </c>
      <c r="R11" s="973">
        <f t="shared" si="0"/>
        <v>0</v>
      </c>
      <c r="S11" s="915">
        <f t="shared" si="1"/>
        <v>-1</v>
      </c>
      <c r="T11" s="973">
        <f t="shared" si="2"/>
        <v>-0.38</v>
      </c>
      <c r="U11" s="980" t="s">
        <v>586</v>
      </c>
      <c r="V11" s="926" t="s">
        <v>586</v>
      </c>
      <c r="W11" s="926" t="s">
        <v>586</v>
      </c>
      <c r="X11" s="978" t="s">
        <v>586</v>
      </c>
      <c r="Y11" s="976"/>
    </row>
    <row r="12" spans="1:25" ht="14.4" customHeight="1" x14ac:dyDescent="0.3">
      <c r="A12" s="943" t="s">
        <v>3631</v>
      </c>
      <c r="B12" s="926">
        <v>2</v>
      </c>
      <c r="C12" s="927">
        <v>0.93</v>
      </c>
      <c r="D12" s="928">
        <v>4.5</v>
      </c>
      <c r="E12" s="924">
        <v>4</v>
      </c>
      <c r="F12" s="910">
        <v>1.85</v>
      </c>
      <c r="G12" s="911">
        <v>3</v>
      </c>
      <c r="H12" s="916">
        <v>5</v>
      </c>
      <c r="I12" s="917">
        <v>2.35</v>
      </c>
      <c r="J12" s="919">
        <v>3.4</v>
      </c>
      <c r="K12" s="913">
        <v>0.46</v>
      </c>
      <c r="L12" s="912">
        <v>1</v>
      </c>
      <c r="M12" s="912">
        <v>9</v>
      </c>
      <c r="N12" s="914">
        <v>3</v>
      </c>
      <c r="O12" s="912" t="s">
        <v>3617</v>
      </c>
      <c r="P12" s="925" t="s">
        <v>3632</v>
      </c>
      <c r="Q12" s="915">
        <f t="shared" si="0"/>
        <v>3</v>
      </c>
      <c r="R12" s="973">
        <f t="shared" si="0"/>
        <v>1.42</v>
      </c>
      <c r="S12" s="915">
        <f t="shared" si="1"/>
        <v>1</v>
      </c>
      <c r="T12" s="973">
        <f t="shared" si="2"/>
        <v>0.5</v>
      </c>
      <c r="U12" s="980">
        <v>15</v>
      </c>
      <c r="V12" s="926">
        <v>17</v>
      </c>
      <c r="W12" s="926">
        <v>2</v>
      </c>
      <c r="X12" s="978">
        <v>1.1333333333333333</v>
      </c>
      <c r="Y12" s="976">
        <v>2</v>
      </c>
    </row>
    <row r="13" spans="1:25" ht="14.4" customHeight="1" x14ac:dyDescent="0.3">
      <c r="A13" s="944" t="s">
        <v>3633</v>
      </c>
      <c r="B13" s="930"/>
      <c r="C13" s="931"/>
      <c r="D13" s="929"/>
      <c r="E13" s="940">
        <v>1</v>
      </c>
      <c r="F13" s="935">
        <v>0.56000000000000005</v>
      </c>
      <c r="G13" s="921">
        <v>3</v>
      </c>
      <c r="H13" s="932"/>
      <c r="I13" s="933"/>
      <c r="J13" s="920"/>
      <c r="K13" s="936">
        <v>0.56000000000000005</v>
      </c>
      <c r="L13" s="934">
        <v>1</v>
      </c>
      <c r="M13" s="934">
        <v>12</v>
      </c>
      <c r="N13" s="937">
        <v>4</v>
      </c>
      <c r="O13" s="934" t="s">
        <v>3617</v>
      </c>
      <c r="P13" s="938" t="s">
        <v>3634</v>
      </c>
      <c r="Q13" s="939">
        <f t="shared" si="0"/>
        <v>0</v>
      </c>
      <c r="R13" s="974">
        <f t="shared" si="0"/>
        <v>0</v>
      </c>
      <c r="S13" s="939">
        <f t="shared" si="1"/>
        <v>-1</v>
      </c>
      <c r="T13" s="974">
        <f t="shared" si="2"/>
        <v>-0.56000000000000005</v>
      </c>
      <c r="U13" s="981" t="s">
        <v>586</v>
      </c>
      <c r="V13" s="930" t="s">
        <v>586</v>
      </c>
      <c r="W13" s="930" t="s">
        <v>586</v>
      </c>
      <c r="X13" s="979" t="s">
        <v>586</v>
      </c>
      <c r="Y13" s="977"/>
    </row>
    <row r="14" spans="1:25" ht="14.4" customHeight="1" x14ac:dyDescent="0.3">
      <c r="A14" s="943" t="s">
        <v>3635</v>
      </c>
      <c r="B14" s="907">
        <v>2</v>
      </c>
      <c r="C14" s="908">
        <v>0.68</v>
      </c>
      <c r="D14" s="909">
        <v>4.5</v>
      </c>
      <c r="E14" s="924">
        <v>1</v>
      </c>
      <c r="F14" s="910">
        <v>0.34</v>
      </c>
      <c r="G14" s="911">
        <v>3</v>
      </c>
      <c r="H14" s="912">
        <v>1</v>
      </c>
      <c r="I14" s="910">
        <v>0.34</v>
      </c>
      <c r="J14" s="919">
        <v>5</v>
      </c>
      <c r="K14" s="913">
        <v>0.34</v>
      </c>
      <c r="L14" s="912">
        <v>1</v>
      </c>
      <c r="M14" s="912">
        <v>12</v>
      </c>
      <c r="N14" s="914">
        <v>4</v>
      </c>
      <c r="O14" s="912" t="s">
        <v>3617</v>
      </c>
      <c r="P14" s="925" t="s">
        <v>3636</v>
      </c>
      <c r="Q14" s="915">
        <f t="shared" si="0"/>
        <v>-1</v>
      </c>
      <c r="R14" s="973">
        <f t="shared" si="0"/>
        <v>-0.34</v>
      </c>
      <c r="S14" s="915">
        <f t="shared" si="1"/>
        <v>0</v>
      </c>
      <c r="T14" s="973">
        <f t="shared" si="2"/>
        <v>0</v>
      </c>
      <c r="U14" s="980">
        <v>4</v>
      </c>
      <c r="V14" s="926">
        <v>5</v>
      </c>
      <c r="W14" s="926">
        <v>1</v>
      </c>
      <c r="X14" s="978">
        <v>1.25</v>
      </c>
      <c r="Y14" s="976">
        <v>1</v>
      </c>
    </row>
    <row r="15" spans="1:25" ht="14.4" customHeight="1" x14ac:dyDescent="0.3">
      <c r="A15" s="943" t="s">
        <v>3637</v>
      </c>
      <c r="B15" s="926"/>
      <c r="C15" s="927"/>
      <c r="D15" s="928"/>
      <c r="E15" s="924"/>
      <c r="F15" s="910"/>
      <c r="G15" s="911"/>
      <c r="H15" s="916">
        <v>3</v>
      </c>
      <c r="I15" s="917">
        <v>17.36</v>
      </c>
      <c r="J15" s="918">
        <v>20.3</v>
      </c>
      <c r="K15" s="913">
        <v>5.78</v>
      </c>
      <c r="L15" s="912">
        <v>8</v>
      </c>
      <c r="M15" s="912">
        <v>72</v>
      </c>
      <c r="N15" s="914">
        <v>24</v>
      </c>
      <c r="O15" s="912" t="s">
        <v>3617</v>
      </c>
      <c r="P15" s="925" t="s">
        <v>3638</v>
      </c>
      <c r="Q15" s="915">
        <f t="shared" si="0"/>
        <v>3</v>
      </c>
      <c r="R15" s="973">
        <f t="shared" si="0"/>
        <v>17.36</v>
      </c>
      <c r="S15" s="915">
        <f t="shared" si="1"/>
        <v>3</v>
      </c>
      <c r="T15" s="973">
        <f t="shared" si="2"/>
        <v>17.36</v>
      </c>
      <c r="U15" s="980">
        <v>72</v>
      </c>
      <c r="V15" s="926">
        <v>60.900000000000006</v>
      </c>
      <c r="W15" s="926">
        <v>-11.099999999999994</v>
      </c>
      <c r="X15" s="978">
        <v>0.84583333333333344</v>
      </c>
      <c r="Y15" s="976">
        <v>5</v>
      </c>
    </row>
    <row r="16" spans="1:25" ht="14.4" customHeight="1" x14ac:dyDescent="0.3">
      <c r="A16" s="944" t="s">
        <v>3639</v>
      </c>
      <c r="B16" s="930"/>
      <c r="C16" s="931"/>
      <c r="D16" s="929"/>
      <c r="E16" s="940"/>
      <c r="F16" s="935"/>
      <c r="G16" s="921"/>
      <c r="H16" s="932">
        <v>1</v>
      </c>
      <c r="I16" s="933">
        <v>10.25</v>
      </c>
      <c r="J16" s="920">
        <v>17</v>
      </c>
      <c r="K16" s="936">
        <v>10.25</v>
      </c>
      <c r="L16" s="934">
        <v>8</v>
      </c>
      <c r="M16" s="934">
        <v>69</v>
      </c>
      <c r="N16" s="937">
        <v>23</v>
      </c>
      <c r="O16" s="934" t="s">
        <v>3617</v>
      </c>
      <c r="P16" s="938" t="s">
        <v>3640</v>
      </c>
      <c r="Q16" s="939">
        <f t="shared" si="0"/>
        <v>1</v>
      </c>
      <c r="R16" s="974">
        <f t="shared" si="0"/>
        <v>10.25</v>
      </c>
      <c r="S16" s="939">
        <f t="shared" si="1"/>
        <v>1</v>
      </c>
      <c r="T16" s="974">
        <f t="shared" si="2"/>
        <v>10.25</v>
      </c>
      <c r="U16" s="981">
        <v>23</v>
      </c>
      <c r="V16" s="930">
        <v>17</v>
      </c>
      <c r="W16" s="930">
        <v>-6</v>
      </c>
      <c r="X16" s="979">
        <v>0.73913043478260865</v>
      </c>
      <c r="Y16" s="977"/>
    </row>
    <row r="17" spans="1:25" ht="14.4" customHeight="1" x14ac:dyDescent="0.3">
      <c r="A17" s="943" t="s">
        <v>3641</v>
      </c>
      <c r="B17" s="926">
        <v>7</v>
      </c>
      <c r="C17" s="927">
        <v>15.52</v>
      </c>
      <c r="D17" s="928">
        <v>6.6</v>
      </c>
      <c r="E17" s="924">
        <v>10</v>
      </c>
      <c r="F17" s="910">
        <v>21.91</v>
      </c>
      <c r="G17" s="911">
        <v>6.3</v>
      </c>
      <c r="H17" s="916">
        <v>8</v>
      </c>
      <c r="I17" s="917">
        <v>17.52</v>
      </c>
      <c r="J17" s="918">
        <v>6.6</v>
      </c>
      <c r="K17" s="913">
        <v>2.19</v>
      </c>
      <c r="L17" s="912">
        <v>3</v>
      </c>
      <c r="M17" s="912">
        <v>27</v>
      </c>
      <c r="N17" s="914">
        <v>9</v>
      </c>
      <c r="O17" s="912" t="s">
        <v>3617</v>
      </c>
      <c r="P17" s="925" t="s">
        <v>3642</v>
      </c>
      <c r="Q17" s="915">
        <f t="shared" si="0"/>
        <v>1</v>
      </c>
      <c r="R17" s="973">
        <f t="shared" si="0"/>
        <v>2</v>
      </c>
      <c r="S17" s="915">
        <f t="shared" si="1"/>
        <v>-2</v>
      </c>
      <c r="T17" s="973">
        <f t="shared" si="2"/>
        <v>-4.3900000000000006</v>
      </c>
      <c r="U17" s="980">
        <v>72</v>
      </c>
      <c r="V17" s="926">
        <v>52.8</v>
      </c>
      <c r="W17" s="926">
        <v>-19.200000000000003</v>
      </c>
      <c r="X17" s="978">
        <v>0.73333333333333328</v>
      </c>
      <c r="Y17" s="976">
        <v>5</v>
      </c>
    </row>
    <row r="18" spans="1:25" ht="14.4" customHeight="1" x14ac:dyDescent="0.3">
      <c r="A18" s="944" t="s">
        <v>3643</v>
      </c>
      <c r="B18" s="930">
        <v>5</v>
      </c>
      <c r="C18" s="931">
        <v>21.76</v>
      </c>
      <c r="D18" s="929">
        <v>12.6</v>
      </c>
      <c r="E18" s="940">
        <v>1</v>
      </c>
      <c r="F18" s="935">
        <v>4.29</v>
      </c>
      <c r="G18" s="921">
        <v>6</v>
      </c>
      <c r="H18" s="932">
        <v>7</v>
      </c>
      <c r="I18" s="933">
        <v>29.41</v>
      </c>
      <c r="J18" s="920">
        <v>10.1</v>
      </c>
      <c r="K18" s="936">
        <v>4.29</v>
      </c>
      <c r="L18" s="934">
        <v>5</v>
      </c>
      <c r="M18" s="934">
        <v>45</v>
      </c>
      <c r="N18" s="937">
        <v>15</v>
      </c>
      <c r="O18" s="934" t="s">
        <v>3617</v>
      </c>
      <c r="P18" s="938" t="s">
        <v>3644</v>
      </c>
      <c r="Q18" s="939">
        <f t="shared" si="0"/>
        <v>2</v>
      </c>
      <c r="R18" s="974">
        <f t="shared" si="0"/>
        <v>7.6499999999999986</v>
      </c>
      <c r="S18" s="939">
        <f t="shared" si="1"/>
        <v>6</v>
      </c>
      <c r="T18" s="974">
        <f t="shared" si="2"/>
        <v>25.12</v>
      </c>
      <c r="U18" s="981">
        <v>105</v>
      </c>
      <c r="V18" s="930">
        <v>70.7</v>
      </c>
      <c r="W18" s="930">
        <v>-34.299999999999997</v>
      </c>
      <c r="X18" s="979">
        <v>0.67333333333333334</v>
      </c>
      <c r="Y18" s="977">
        <v>11</v>
      </c>
    </row>
    <row r="19" spans="1:25" ht="14.4" customHeight="1" x14ac:dyDescent="0.3">
      <c r="A19" s="944" t="s">
        <v>3645</v>
      </c>
      <c r="B19" s="930"/>
      <c r="C19" s="931"/>
      <c r="D19" s="929"/>
      <c r="E19" s="940">
        <v>2</v>
      </c>
      <c r="F19" s="935">
        <v>13.71</v>
      </c>
      <c r="G19" s="921">
        <v>9.5</v>
      </c>
      <c r="H19" s="932">
        <v>2</v>
      </c>
      <c r="I19" s="933">
        <v>13.71</v>
      </c>
      <c r="J19" s="920">
        <v>9</v>
      </c>
      <c r="K19" s="936">
        <v>6.86</v>
      </c>
      <c r="L19" s="934">
        <v>6</v>
      </c>
      <c r="M19" s="934">
        <v>57</v>
      </c>
      <c r="N19" s="937">
        <v>19</v>
      </c>
      <c r="O19" s="934" t="s">
        <v>3617</v>
      </c>
      <c r="P19" s="938" t="s">
        <v>3646</v>
      </c>
      <c r="Q19" s="939">
        <f t="shared" si="0"/>
        <v>2</v>
      </c>
      <c r="R19" s="974">
        <f t="shared" si="0"/>
        <v>13.71</v>
      </c>
      <c r="S19" s="939">
        <f t="shared" si="1"/>
        <v>0</v>
      </c>
      <c r="T19" s="974">
        <f t="shared" si="2"/>
        <v>0</v>
      </c>
      <c r="U19" s="981">
        <v>38</v>
      </c>
      <c r="V19" s="930">
        <v>18</v>
      </c>
      <c r="W19" s="930">
        <v>-20</v>
      </c>
      <c r="X19" s="979">
        <v>0.47368421052631576</v>
      </c>
      <c r="Y19" s="977"/>
    </row>
    <row r="20" spans="1:25" ht="14.4" customHeight="1" x14ac:dyDescent="0.3">
      <c r="A20" s="943" t="s">
        <v>3647</v>
      </c>
      <c r="B20" s="926"/>
      <c r="C20" s="927"/>
      <c r="D20" s="928"/>
      <c r="E20" s="916">
        <v>1</v>
      </c>
      <c r="F20" s="917">
        <v>2.95</v>
      </c>
      <c r="G20" s="918">
        <v>4</v>
      </c>
      <c r="H20" s="912"/>
      <c r="I20" s="910"/>
      <c r="J20" s="911"/>
      <c r="K20" s="913">
        <v>2.95</v>
      </c>
      <c r="L20" s="912">
        <v>2</v>
      </c>
      <c r="M20" s="912">
        <v>18</v>
      </c>
      <c r="N20" s="914">
        <v>6</v>
      </c>
      <c r="O20" s="912" t="s">
        <v>3617</v>
      </c>
      <c r="P20" s="925" t="s">
        <v>3648</v>
      </c>
      <c r="Q20" s="915">
        <f t="shared" si="0"/>
        <v>0</v>
      </c>
      <c r="R20" s="973">
        <f t="shared" si="0"/>
        <v>0</v>
      </c>
      <c r="S20" s="915">
        <f t="shared" si="1"/>
        <v>-1</v>
      </c>
      <c r="T20" s="973">
        <f t="shared" si="2"/>
        <v>-2.95</v>
      </c>
      <c r="U20" s="980" t="s">
        <v>586</v>
      </c>
      <c r="V20" s="926" t="s">
        <v>586</v>
      </c>
      <c r="W20" s="926" t="s">
        <v>586</v>
      </c>
      <c r="X20" s="978" t="s">
        <v>586</v>
      </c>
      <c r="Y20" s="976"/>
    </row>
    <row r="21" spans="1:25" ht="14.4" customHeight="1" x14ac:dyDescent="0.3">
      <c r="A21" s="943" t="s">
        <v>3649</v>
      </c>
      <c r="B21" s="926">
        <v>6</v>
      </c>
      <c r="C21" s="927">
        <v>8.18</v>
      </c>
      <c r="D21" s="928">
        <v>4.8</v>
      </c>
      <c r="E21" s="916">
        <v>5</v>
      </c>
      <c r="F21" s="917">
        <v>6.82</v>
      </c>
      <c r="G21" s="918">
        <v>3.8</v>
      </c>
      <c r="H21" s="912">
        <v>3</v>
      </c>
      <c r="I21" s="910">
        <v>4.09</v>
      </c>
      <c r="J21" s="911">
        <v>4.3</v>
      </c>
      <c r="K21" s="913">
        <v>1.36</v>
      </c>
      <c r="L21" s="912">
        <v>2</v>
      </c>
      <c r="M21" s="912">
        <v>15</v>
      </c>
      <c r="N21" s="914">
        <v>5</v>
      </c>
      <c r="O21" s="912" t="s">
        <v>3617</v>
      </c>
      <c r="P21" s="925" t="s">
        <v>3650</v>
      </c>
      <c r="Q21" s="915">
        <f t="shared" si="0"/>
        <v>-3</v>
      </c>
      <c r="R21" s="973">
        <f t="shared" si="0"/>
        <v>-4.09</v>
      </c>
      <c r="S21" s="915">
        <f t="shared" si="1"/>
        <v>-2</v>
      </c>
      <c r="T21" s="973">
        <f t="shared" si="2"/>
        <v>-2.7300000000000004</v>
      </c>
      <c r="U21" s="980">
        <v>15</v>
      </c>
      <c r="V21" s="926">
        <v>12.899999999999999</v>
      </c>
      <c r="W21" s="926">
        <v>-2.1000000000000014</v>
      </c>
      <c r="X21" s="978">
        <v>0.85999999999999988</v>
      </c>
      <c r="Y21" s="976">
        <v>3</v>
      </c>
    </row>
    <row r="22" spans="1:25" ht="14.4" customHeight="1" x14ac:dyDescent="0.3">
      <c r="A22" s="944" t="s">
        <v>3651</v>
      </c>
      <c r="B22" s="930">
        <v>1</v>
      </c>
      <c r="C22" s="931">
        <v>2.12</v>
      </c>
      <c r="D22" s="929">
        <v>9</v>
      </c>
      <c r="E22" s="932">
        <v>2</v>
      </c>
      <c r="F22" s="933">
        <v>4.24</v>
      </c>
      <c r="G22" s="920">
        <v>5</v>
      </c>
      <c r="H22" s="934">
        <v>1</v>
      </c>
      <c r="I22" s="935">
        <v>2.12</v>
      </c>
      <c r="J22" s="922">
        <v>11</v>
      </c>
      <c r="K22" s="936">
        <v>2.12</v>
      </c>
      <c r="L22" s="934">
        <v>3</v>
      </c>
      <c r="M22" s="934">
        <v>24</v>
      </c>
      <c r="N22" s="937">
        <v>8</v>
      </c>
      <c r="O22" s="934" t="s">
        <v>3617</v>
      </c>
      <c r="P22" s="938" t="s">
        <v>3652</v>
      </c>
      <c r="Q22" s="939">
        <f t="shared" si="0"/>
        <v>0</v>
      </c>
      <c r="R22" s="974">
        <f t="shared" si="0"/>
        <v>0</v>
      </c>
      <c r="S22" s="939">
        <f t="shared" si="1"/>
        <v>-1</v>
      </c>
      <c r="T22" s="974">
        <f t="shared" si="2"/>
        <v>-2.12</v>
      </c>
      <c r="U22" s="981">
        <v>8</v>
      </c>
      <c r="V22" s="930">
        <v>11</v>
      </c>
      <c r="W22" s="930">
        <v>3</v>
      </c>
      <c r="X22" s="979">
        <v>1.375</v>
      </c>
      <c r="Y22" s="977">
        <v>3</v>
      </c>
    </row>
    <row r="23" spans="1:25" ht="14.4" customHeight="1" x14ac:dyDescent="0.3">
      <c r="A23" s="943" t="s">
        <v>3653</v>
      </c>
      <c r="B23" s="907">
        <v>101</v>
      </c>
      <c r="C23" s="908">
        <v>131.54</v>
      </c>
      <c r="D23" s="909">
        <v>4.8</v>
      </c>
      <c r="E23" s="924">
        <v>72</v>
      </c>
      <c r="F23" s="910">
        <v>93.92</v>
      </c>
      <c r="G23" s="911">
        <v>4.9000000000000004</v>
      </c>
      <c r="H23" s="912">
        <v>85</v>
      </c>
      <c r="I23" s="910">
        <v>111.9</v>
      </c>
      <c r="J23" s="911">
        <v>4.8</v>
      </c>
      <c r="K23" s="913">
        <v>1.3</v>
      </c>
      <c r="L23" s="912">
        <v>2</v>
      </c>
      <c r="M23" s="912">
        <v>18</v>
      </c>
      <c r="N23" s="914">
        <v>6</v>
      </c>
      <c r="O23" s="912" t="s">
        <v>3617</v>
      </c>
      <c r="P23" s="925" t="s">
        <v>3654</v>
      </c>
      <c r="Q23" s="915">
        <f t="shared" si="0"/>
        <v>-16</v>
      </c>
      <c r="R23" s="973">
        <f t="shared" si="0"/>
        <v>-19.639999999999986</v>
      </c>
      <c r="S23" s="915">
        <f t="shared" si="1"/>
        <v>13</v>
      </c>
      <c r="T23" s="973">
        <f t="shared" si="2"/>
        <v>17.980000000000004</v>
      </c>
      <c r="U23" s="980">
        <v>510</v>
      </c>
      <c r="V23" s="926">
        <v>408</v>
      </c>
      <c r="W23" s="926">
        <v>-102</v>
      </c>
      <c r="X23" s="978">
        <v>0.8</v>
      </c>
      <c r="Y23" s="976"/>
    </row>
    <row r="24" spans="1:25" ht="14.4" customHeight="1" x14ac:dyDescent="0.3">
      <c r="A24" s="944" t="s">
        <v>3655</v>
      </c>
      <c r="B24" s="941">
        <v>5</v>
      </c>
      <c r="C24" s="942">
        <v>7.98</v>
      </c>
      <c r="D24" s="923">
        <v>5.6</v>
      </c>
      <c r="E24" s="940">
        <v>20</v>
      </c>
      <c r="F24" s="935">
        <v>32.049999999999997</v>
      </c>
      <c r="G24" s="921">
        <v>5.8</v>
      </c>
      <c r="H24" s="934">
        <v>10</v>
      </c>
      <c r="I24" s="935">
        <v>16.09</v>
      </c>
      <c r="J24" s="921">
        <v>4.8</v>
      </c>
      <c r="K24" s="936">
        <v>1.6</v>
      </c>
      <c r="L24" s="934">
        <v>2</v>
      </c>
      <c r="M24" s="934">
        <v>18</v>
      </c>
      <c r="N24" s="937">
        <v>6</v>
      </c>
      <c r="O24" s="934" t="s">
        <v>3617</v>
      </c>
      <c r="P24" s="938" t="s">
        <v>3656</v>
      </c>
      <c r="Q24" s="939">
        <f t="shared" si="0"/>
        <v>5</v>
      </c>
      <c r="R24" s="974">
        <f t="shared" si="0"/>
        <v>8.11</v>
      </c>
      <c r="S24" s="939">
        <f t="shared" si="1"/>
        <v>-10</v>
      </c>
      <c r="T24" s="974">
        <f t="shared" si="2"/>
        <v>-15.959999999999997</v>
      </c>
      <c r="U24" s="981">
        <v>60</v>
      </c>
      <c r="V24" s="930">
        <v>48</v>
      </c>
      <c r="W24" s="930">
        <v>-12</v>
      </c>
      <c r="X24" s="979">
        <v>0.8</v>
      </c>
      <c r="Y24" s="977">
        <v>4</v>
      </c>
    </row>
    <row r="25" spans="1:25" ht="14.4" customHeight="1" x14ac:dyDescent="0.3">
      <c r="A25" s="944" t="s">
        <v>3657</v>
      </c>
      <c r="B25" s="941"/>
      <c r="C25" s="942"/>
      <c r="D25" s="923"/>
      <c r="E25" s="940">
        <v>2</v>
      </c>
      <c r="F25" s="935">
        <v>3.29</v>
      </c>
      <c r="G25" s="921">
        <v>8</v>
      </c>
      <c r="H25" s="934"/>
      <c r="I25" s="935"/>
      <c r="J25" s="921"/>
      <c r="K25" s="936">
        <v>1.65</v>
      </c>
      <c r="L25" s="934">
        <v>2</v>
      </c>
      <c r="M25" s="934">
        <v>18</v>
      </c>
      <c r="N25" s="937">
        <v>6</v>
      </c>
      <c r="O25" s="934" t="s">
        <v>3617</v>
      </c>
      <c r="P25" s="938" t="s">
        <v>3658</v>
      </c>
      <c r="Q25" s="939">
        <f t="shared" si="0"/>
        <v>0</v>
      </c>
      <c r="R25" s="974">
        <f t="shared" si="0"/>
        <v>0</v>
      </c>
      <c r="S25" s="939">
        <f t="shared" si="1"/>
        <v>-2</v>
      </c>
      <c r="T25" s="974">
        <f t="shared" si="2"/>
        <v>-3.29</v>
      </c>
      <c r="U25" s="981" t="s">
        <v>586</v>
      </c>
      <c r="V25" s="930" t="s">
        <v>586</v>
      </c>
      <c r="W25" s="930" t="s">
        <v>586</v>
      </c>
      <c r="X25" s="979" t="s">
        <v>586</v>
      </c>
      <c r="Y25" s="977"/>
    </row>
    <row r="26" spans="1:25" ht="14.4" customHeight="1" x14ac:dyDescent="0.3">
      <c r="A26" s="943" t="s">
        <v>3659</v>
      </c>
      <c r="B26" s="926">
        <v>17</v>
      </c>
      <c r="C26" s="927">
        <v>18.47</v>
      </c>
      <c r="D26" s="928">
        <v>4.8</v>
      </c>
      <c r="E26" s="916">
        <v>20</v>
      </c>
      <c r="F26" s="917">
        <v>21.77</v>
      </c>
      <c r="G26" s="918">
        <v>5.4</v>
      </c>
      <c r="H26" s="912">
        <v>12</v>
      </c>
      <c r="I26" s="910">
        <v>13.04</v>
      </c>
      <c r="J26" s="911">
        <v>5.8</v>
      </c>
      <c r="K26" s="913">
        <v>1.0900000000000001</v>
      </c>
      <c r="L26" s="912">
        <v>2</v>
      </c>
      <c r="M26" s="912">
        <v>18</v>
      </c>
      <c r="N26" s="914">
        <v>6</v>
      </c>
      <c r="O26" s="912" t="s">
        <v>3617</v>
      </c>
      <c r="P26" s="925" t="s">
        <v>3660</v>
      </c>
      <c r="Q26" s="915">
        <f t="shared" si="0"/>
        <v>-5</v>
      </c>
      <c r="R26" s="973">
        <f t="shared" si="0"/>
        <v>-5.43</v>
      </c>
      <c r="S26" s="915">
        <f t="shared" si="1"/>
        <v>-8</v>
      </c>
      <c r="T26" s="973">
        <f t="shared" si="2"/>
        <v>-8.73</v>
      </c>
      <c r="U26" s="980">
        <v>72</v>
      </c>
      <c r="V26" s="926">
        <v>69.599999999999994</v>
      </c>
      <c r="W26" s="926">
        <v>-2.4000000000000057</v>
      </c>
      <c r="X26" s="978">
        <v>0.96666666666666656</v>
      </c>
      <c r="Y26" s="976">
        <v>6</v>
      </c>
    </row>
    <row r="27" spans="1:25" ht="14.4" customHeight="1" x14ac:dyDescent="0.3">
      <c r="A27" s="944" t="s">
        <v>3661</v>
      </c>
      <c r="B27" s="930">
        <v>2</v>
      </c>
      <c r="C27" s="931">
        <v>2.64</v>
      </c>
      <c r="D27" s="929">
        <v>5.5</v>
      </c>
      <c r="E27" s="932">
        <v>6</v>
      </c>
      <c r="F27" s="933">
        <v>7.93</v>
      </c>
      <c r="G27" s="920">
        <v>5.5</v>
      </c>
      <c r="H27" s="934">
        <v>3</v>
      </c>
      <c r="I27" s="935">
        <v>3.97</v>
      </c>
      <c r="J27" s="921">
        <v>4.7</v>
      </c>
      <c r="K27" s="936">
        <v>1.32</v>
      </c>
      <c r="L27" s="934">
        <v>2</v>
      </c>
      <c r="M27" s="934">
        <v>21</v>
      </c>
      <c r="N27" s="937">
        <v>7</v>
      </c>
      <c r="O27" s="934" t="s">
        <v>3617</v>
      </c>
      <c r="P27" s="938" t="s">
        <v>3662</v>
      </c>
      <c r="Q27" s="939">
        <f t="shared" si="0"/>
        <v>1</v>
      </c>
      <c r="R27" s="974">
        <f t="shared" si="0"/>
        <v>1.33</v>
      </c>
      <c r="S27" s="939">
        <f t="shared" si="1"/>
        <v>-3</v>
      </c>
      <c r="T27" s="974">
        <f t="shared" si="2"/>
        <v>-3.9599999999999995</v>
      </c>
      <c r="U27" s="981">
        <v>21</v>
      </c>
      <c r="V27" s="930">
        <v>14.100000000000001</v>
      </c>
      <c r="W27" s="930">
        <v>-6.8999999999999986</v>
      </c>
      <c r="X27" s="979">
        <v>0.67142857142857149</v>
      </c>
      <c r="Y27" s="977"/>
    </row>
    <row r="28" spans="1:25" ht="14.4" customHeight="1" x14ac:dyDescent="0.3">
      <c r="A28" s="944" t="s">
        <v>3663</v>
      </c>
      <c r="B28" s="930"/>
      <c r="C28" s="931"/>
      <c r="D28" s="929"/>
      <c r="E28" s="932">
        <v>1</v>
      </c>
      <c r="F28" s="933">
        <v>1.7</v>
      </c>
      <c r="G28" s="920">
        <v>5</v>
      </c>
      <c r="H28" s="934"/>
      <c r="I28" s="935"/>
      <c r="J28" s="921"/>
      <c r="K28" s="936">
        <v>1.7</v>
      </c>
      <c r="L28" s="934">
        <v>2</v>
      </c>
      <c r="M28" s="934">
        <v>21</v>
      </c>
      <c r="N28" s="937">
        <v>7</v>
      </c>
      <c r="O28" s="934" t="s">
        <v>3617</v>
      </c>
      <c r="P28" s="938" t="s">
        <v>3664</v>
      </c>
      <c r="Q28" s="939">
        <f t="shared" si="0"/>
        <v>0</v>
      </c>
      <c r="R28" s="974">
        <f t="shared" si="0"/>
        <v>0</v>
      </c>
      <c r="S28" s="939">
        <f t="shared" si="1"/>
        <v>-1</v>
      </c>
      <c r="T28" s="974">
        <f t="shared" si="2"/>
        <v>-1.7</v>
      </c>
      <c r="U28" s="981" t="s">
        <v>586</v>
      </c>
      <c r="V28" s="930" t="s">
        <v>586</v>
      </c>
      <c r="W28" s="930" t="s">
        <v>586</v>
      </c>
      <c r="X28" s="979" t="s">
        <v>586</v>
      </c>
      <c r="Y28" s="977"/>
    </row>
    <row r="29" spans="1:25" ht="14.4" customHeight="1" x14ac:dyDescent="0.3">
      <c r="A29" s="943" t="s">
        <v>3665</v>
      </c>
      <c r="B29" s="926">
        <v>52</v>
      </c>
      <c r="C29" s="927">
        <v>25.46</v>
      </c>
      <c r="D29" s="928">
        <v>6.1</v>
      </c>
      <c r="E29" s="924">
        <v>35</v>
      </c>
      <c r="F29" s="910">
        <v>16.98</v>
      </c>
      <c r="G29" s="911">
        <v>5.6</v>
      </c>
      <c r="H29" s="916">
        <v>48</v>
      </c>
      <c r="I29" s="917">
        <v>22.29</v>
      </c>
      <c r="J29" s="919">
        <v>4.5999999999999996</v>
      </c>
      <c r="K29" s="913">
        <v>0.46</v>
      </c>
      <c r="L29" s="912">
        <v>1</v>
      </c>
      <c r="M29" s="912">
        <v>9</v>
      </c>
      <c r="N29" s="914">
        <v>3</v>
      </c>
      <c r="O29" s="912" t="s">
        <v>3617</v>
      </c>
      <c r="P29" s="925" t="s">
        <v>3666</v>
      </c>
      <c r="Q29" s="915">
        <f t="shared" si="0"/>
        <v>-4</v>
      </c>
      <c r="R29" s="973">
        <f t="shared" si="0"/>
        <v>-3.1700000000000017</v>
      </c>
      <c r="S29" s="915">
        <f t="shared" si="1"/>
        <v>13</v>
      </c>
      <c r="T29" s="973">
        <f t="shared" si="2"/>
        <v>5.3099999999999987</v>
      </c>
      <c r="U29" s="980">
        <v>144</v>
      </c>
      <c r="V29" s="926">
        <v>220.79999999999998</v>
      </c>
      <c r="W29" s="926">
        <v>76.799999999999983</v>
      </c>
      <c r="X29" s="978">
        <v>1.5333333333333332</v>
      </c>
      <c r="Y29" s="976">
        <v>78</v>
      </c>
    </row>
    <row r="30" spans="1:25" ht="14.4" customHeight="1" x14ac:dyDescent="0.3">
      <c r="A30" s="944" t="s">
        <v>3667</v>
      </c>
      <c r="B30" s="930">
        <v>7</v>
      </c>
      <c r="C30" s="931">
        <v>4.18</v>
      </c>
      <c r="D30" s="929">
        <v>8.4</v>
      </c>
      <c r="E30" s="940">
        <v>7</v>
      </c>
      <c r="F30" s="935">
        <v>4.03</v>
      </c>
      <c r="G30" s="921">
        <v>6</v>
      </c>
      <c r="H30" s="932">
        <v>12</v>
      </c>
      <c r="I30" s="933">
        <v>7.22</v>
      </c>
      <c r="J30" s="922">
        <v>7.1</v>
      </c>
      <c r="K30" s="936">
        <v>0.57999999999999996</v>
      </c>
      <c r="L30" s="934">
        <v>1</v>
      </c>
      <c r="M30" s="934">
        <v>12</v>
      </c>
      <c r="N30" s="937">
        <v>4</v>
      </c>
      <c r="O30" s="934" t="s">
        <v>3617</v>
      </c>
      <c r="P30" s="938" t="s">
        <v>3668</v>
      </c>
      <c r="Q30" s="939">
        <f t="shared" si="0"/>
        <v>5</v>
      </c>
      <c r="R30" s="974">
        <f t="shared" si="0"/>
        <v>3.04</v>
      </c>
      <c r="S30" s="939">
        <f t="shared" si="1"/>
        <v>5</v>
      </c>
      <c r="T30" s="974">
        <f t="shared" si="2"/>
        <v>3.1899999999999995</v>
      </c>
      <c r="U30" s="981">
        <v>48</v>
      </c>
      <c r="V30" s="930">
        <v>85.199999999999989</v>
      </c>
      <c r="W30" s="930">
        <v>37.199999999999989</v>
      </c>
      <c r="X30" s="979">
        <v>1.7749999999999997</v>
      </c>
      <c r="Y30" s="977">
        <v>39</v>
      </c>
    </row>
    <row r="31" spans="1:25" ht="14.4" customHeight="1" x14ac:dyDescent="0.3">
      <c r="A31" s="944" t="s">
        <v>3669</v>
      </c>
      <c r="B31" s="930">
        <v>1</v>
      </c>
      <c r="C31" s="931">
        <v>0.65</v>
      </c>
      <c r="D31" s="929">
        <v>7</v>
      </c>
      <c r="E31" s="940">
        <v>1</v>
      </c>
      <c r="F31" s="935">
        <v>0.69</v>
      </c>
      <c r="G31" s="921">
        <v>9</v>
      </c>
      <c r="H31" s="932"/>
      <c r="I31" s="933"/>
      <c r="J31" s="920"/>
      <c r="K31" s="936">
        <v>0.64</v>
      </c>
      <c r="L31" s="934">
        <v>1</v>
      </c>
      <c r="M31" s="934">
        <v>12</v>
      </c>
      <c r="N31" s="937">
        <v>4</v>
      </c>
      <c r="O31" s="934" t="s">
        <v>3617</v>
      </c>
      <c r="P31" s="938" t="s">
        <v>3670</v>
      </c>
      <c r="Q31" s="939">
        <f t="shared" si="0"/>
        <v>-1</v>
      </c>
      <c r="R31" s="974">
        <f t="shared" si="0"/>
        <v>-0.65</v>
      </c>
      <c r="S31" s="939">
        <f t="shared" si="1"/>
        <v>-1</v>
      </c>
      <c r="T31" s="974">
        <f t="shared" si="2"/>
        <v>-0.69</v>
      </c>
      <c r="U31" s="981" t="s">
        <v>586</v>
      </c>
      <c r="V31" s="930" t="s">
        <v>586</v>
      </c>
      <c r="W31" s="930" t="s">
        <v>586</v>
      </c>
      <c r="X31" s="979" t="s">
        <v>586</v>
      </c>
      <c r="Y31" s="977"/>
    </row>
    <row r="32" spans="1:25" ht="14.4" customHeight="1" x14ac:dyDescent="0.3">
      <c r="A32" s="943" t="s">
        <v>3671</v>
      </c>
      <c r="B32" s="907">
        <v>69</v>
      </c>
      <c r="C32" s="908">
        <v>41.93</v>
      </c>
      <c r="D32" s="909">
        <v>5</v>
      </c>
      <c r="E32" s="924">
        <v>39</v>
      </c>
      <c r="F32" s="910">
        <v>23.65</v>
      </c>
      <c r="G32" s="911">
        <v>4.2</v>
      </c>
      <c r="H32" s="912">
        <v>37</v>
      </c>
      <c r="I32" s="910">
        <v>21.2</v>
      </c>
      <c r="J32" s="919">
        <v>4.0999999999999996</v>
      </c>
      <c r="K32" s="913">
        <v>0.56999999999999995</v>
      </c>
      <c r="L32" s="912">
        <v>1</v>
      </c>
      <c r="M32" s="912">
        <v>12</v>
      </c>
      <c r="N32" s="914">
        <v>4</v>
      </c>
      <c r="O32" s="912" t="s">
        <v>3617</v>
      </c>
      <c r="P32" s="925" t="s">
        <v>3672</v>
      </c>
      <c r="Q32" s="915">
        <f t="shared" si="0"/>
        <v>-32</v>
      </c>
      <c r="R32" s="973">
        <f t="shared" si="0"/>
        <v>-20.73</v>
      </c>
      <c r="S32" s="915">
        <f t="shared" si="1"/>
        <v>-2</v>
      </c>
      <c r="T32" s="973">
        <f t="shared" si="2"/>
        <v>-2.4499999999999993</v>
      </c>
      <c r="U32" s="980">
        <v>148</v>
      </c>
      <c r="V32" s="926">
        <v>151.69999999999999</v>
      </c>
      <c r="W32" s="926">
        <v>3.6999999999999886</v>
      </c>
      <c r="X32" s="978">
        <v>1.0249999999999999</v>
      </c>
      <c r="Y32" s="976">
        <v>22</v>
      </c>
    </row>
    <row r="33" spans="1:25" ht="14.4" customHeight="1" x14ac:dyDescent="0.3">
      <c r="A33" s="944" t="s">
        <v>3673</v>
      </c>
      <c r="B33" s="941">
        <v>9</v>
      </c>
      <c r="C33" s="942">
        <v>8.01</v>
      </c>
      <c r="D33" s="923">
        <v>9.4</v>
      </c>
      <c r="E33" s="940">
        <v>18</v>
      </c>
      <c r="F33" s="935">
        <v>15.09</v>
      </c>
      <c r="G33" s="921">
        <v>6.8</v>
      </c>
      <c r="H33" s="934">
        <v>28</v>
      </c>
      <c r="I33" s="935">
        <v>23.23</v>
      </c>
      <c r="J33" s="921">
        <v>5.6</v>
      </c>
      <c r="K33" s="936">
        <v>0.82</v>
      </c>
      <c r="L33" s="934">
        <v>2</v>
      </c>
      <c r="M33" s="934">
        <v>18</v>
      </c>
      <c r="N33" s="937">
        <v>6</v>
      </c>
      <c r="O33" s="934" t="s">
        <v>3617</v>
      </c>
      <c r="P33" s="938" t="s">
        <v>3672</v>
      </c>
      <c r="Q33" s="939">
        <f t="shared" si="0"/>
        <v>19</v>
      </c>
      <c r="R33" s="974">
        <f t="shared" si="0"/>
        <v>15.22</v>
      </c>
      <c r="S33" s="939">
        <f t="shared" si="1"/>
        <v>10</v>
      </c>
      <c r="T33" s="974">
        <f t="shared" si="2"/>
        <v>8.14</v>
      </c>
      <c r="U33" s="981">
        <v>168</v>
      </c>
      <c r="V33" s="930">
        <v>156.79999999999998</v>
      </c>
      <c r="W33" s="930">
        <v>-11.200000000000017</v>
      </c>
      <c r="X33" s="979">
        <v>0.93333333333333324</v>
      </c>
      <c r="Y33" s="977">
        <v>22</v>
      </c>
    </row>
    <row r="34" spans="1:25" ht="14.4" customHeight="1" x14ac:dyDescent="0.3">
      <c r="A34" s="944" t="s">
        <v>3674</v>
      </c>
      <c r="B34" s="941"/>
      <c r="C34" s="942"/>
      <c r="D34" s="923"/>
      <c r="E34" s="940"/>
      <c r="F34" s="935"/>
      <c r="G34" s="921"/>
      <c r="H34" s="934">
        <v>1</v>
      </c>
      <c r="I34" s="935">
        <v>1.41</v>
      </c>
      <c r="J34" s="922">
        <v>9</v>
      </c>
      <c r="K34" s="936">
        <v>1.41</v>
      </c>
      <c r="L34" s="934">
        <v>3</v>
      </c>
      <c r="M34" s="934">
        <v>24</v>
      </c>
      <c r="N34" s="937">
        <v>8</v>
      </c>
      <c r="O34" s="934" t="s">
        <v>3617</v>
      </c>
      <c r="P34" s="938" t="s">
        <v>3672</v>
      </c>
      <c r="Q34" s="939">
        <f t="shared" si="0"/>
        <v>1</v>
      </c>
      <c r="R34" s="974">
        <f t="shared" si="0"/>
        <v>1.41</v>
      </c>
      <c r="S34" s="939">
        <f t="shared" si="1"/>
        <v>1</v>
      </c>
      <c r="T34" s="974">
        <f t="shared" si="2"/>
        <v>1.41</v>
      </c>
      <c r="U34" s="981">
        <v>8</v>
      </c>
      <c r="V34" s="930">
        <v>9</v>
      </c>
      <c r="W34" s="930">
        <v>1</v>
      </c>
      <c r="X34" s="979">
        <v>1.125</v>
      </c>
      <c r="Y34" s="977">
        <v>1</v>
      </c>
    </row>
    <row r="35" spans="1:25" ht="14.4" customHeight="1" x14ac:dyDescent="0.3">
      <c r="A35" s="943" t="s">
        <v>3675</v>
      </c>
      <c r="B35" s="907">
        <v>17</v>
      </c>
      <c r="C35" s="908">
        <v>8.9</v>
      </c>
      <c r="D35" s="909">
        <v>4.0999999999999996</v>
      </c>
      <c r="E35" s="924">
        <v>5</v>
      </c>
      <c r="F35" s="910">
        <v>2.3199999999999998</v>
      </c>
      <c r="G35" s="911">
        <v>5</v>
      </c>
      <c r="H35" s="912">
        <v>3</v>
      </c>
      <c r="I35" s="910">
        <v>2.2599999999999998</v>
      </c>
      <c r="J35" s="919">
        <v>14.3</v>
      </c>
      <c r="K35" s="913">
        <v>0.45</v>
      </c>
      <c r="L35" s="912">
        <v>2</v>
      </c>
      <c r="M35" s="912">
        <v>15</v>
      </c>
      <c r="N35" s="914">
        <v>5</v>
      </c>
      <c r="O35" s="912" t="s">
        <v>3617</v>
      </c>
      <c r="P35" s="925" t="s">
        <v>3676</v>
      </c>
      <c r="Q35" s="915">
        <f t="shared" si="0"/>
        <v>-14</v>
      </c>
      <c r="R35" s="973">
        <f t="shared" si="0"/>
        <v>-6.6400000000000006</v>
      </c>
      <c r="S35" s="915">
        <f t="shared" si="1"/>
        <v>-2</v>
      </c>
      <c r="T35" s="973">
        <f t="shared" si="2"/>
        <v>-6.0000000000000053E-2</v>
      </c>
      <c r="U35" s="980">
        <v>15</v>
      </c>
      <c r="V35" s="926">
        <v>42.900000000000006</v>
      </c>
      <c r="W35" s="926">
        <v>27.900000000000006</v>
      </c>
      <c r="X35" s="978">
        <v>2.8600000000000003</v>
      </c>
      <c r="Y35" s="976">
        <v>29</v>
      </c>
    </row>
    <row r="36" spans="1:25" ht="14.4" customHeight="1" x14ac:dyDescent="0.3">
      <c r="A36" s="944" t="s">
        <v>3677</v>
      </c>
      <c r="B36" s="941">
        <v>1</v>
      </c>
      <c r="C36" s="942">
        <v>2.17</v>
      </c>
      <c r="D36" s="923">
        <v>52</v>
      </c>
      <c r="E36" s="940">
        <v>7</v>
      </c>
      <c r="F36" s="935">
        <v>3.6</v>
      </c>
      <c r="G36" s="921">
        <v>4.3</v>
      </c>
      <c r="H36" s="934">
        <v>10</v>
      </c>
      <c r="I36" s="935">
        <v>5.35</v>
      </c>
      <c r="J36" s="921">
        <v>4.4000000000000004</v>
      </c>
      <c r="K36" s="936">
        <v>0.51</v>
      </c>
      <c r="L36" s="934">
        <v>2</v>
      </c>
      <c r="M36" s="934">
        <v>18</v>
      </c>
      <c r="N36" s="937">
        <v>6</v>
      </c>
      <c r="O36" s="934" t="s">
        <v>3617</v>
      </c>
      <c r="P36" s="938" t="s">
        <v>3678</v>
      </c>
      <c r="Q36" s="939">
        <f t="shared" si="0"/>
        <v>9</v>
      </c>
      <c r="R36" s="974">
        <f t="shared" si="0"/>
        <v>3.1799999999999997</v>
      </c>
      <c r="S36" s="939">
        <f t="shared" si="1"/>
        <v>3</v>
      </c>
      <c r="T36" s="974">
        <f t="shared" si="2"/>
        <v>1.7499999999999996</v>
      </c>
      <c r="U36" s="981">
        <v>60</v>
      </c>
      <c r="V36" s="930">
        <v>44</v>
      </c>
      <c r="W36" s="930">
        <v>-16</v>
      </c>
      <c r="X36" s="979">
        <v>0.73333333333333328</v>
      </c>
      <c r="Y36" s="977"/>
    </row>
    <row r="37" spans="1:25" ht="14.4" customHeight="1" x14ac:dyDescent="0.3">
      <c r="A37" s="944" t="s">
        <v>3679</v>
      </c>
      <c r="B37" s="941">
        <v>1</v>
      </c>
      <c r="C37" s="942">
        <v>0.86</v>
      </c>
      <c r="D37" s="923">
        <v>13</v>
      </c>
      <c r="E37" s="940"/>
      <c r="F37" s="935"/>
      <c r="G37" s="921"/>
      <c r="H37" s="934"/>
      <c r="I37" s="935"/>
      <c r="J37" s="921"/>
      <c r="K37" s="936">
        <v>0.86</v>
      </c>
      <c r="L37" s="934">
        <v>3</v>
      </c>
      <c r="M37" s="934">
        <v>27</v>
      </c>
      <c r="N37" s="937">
        <v>9</v>
      </c>
      <c r="O37" s="934" t="s">
        <v>3617</v>
      </c>
      <c r="P37" s="938" t="s">
        <v>3680</v>
      </c>
      <c r="Q37" s="939">
        <f t="shared" si="0"/>
        <v>-1</v>
      </c>
      <c r="R37" s="974">
        <f t="shared" si="0"/>
        <v>-0.86</v>
      </c>
      <c r="S37" s="939">
        <f t="shared" si="1"/>
        <v>0</v>
      </c>
      <c r="T37" s="974">
        <f t="shared" si="2"/>
        <v>0</v>
      </c>
      <c r="U37" s="981" t="s">
        <v>586</v>
      </c>
      <c r="V37" s="930" t="s">
        <v>586</v>
      </c>
      <c r="W37" s="930" t="s">
        <v>586</v>
      </c>
      <c r="X37" s="979" t="s">
        <v>586</v>
      </c>
      <c r="Y37" s="977"/>
    </row>
    <row r="38" spans="1:25" ht="14.4" customHeight="1" x14ac:dyDescent="0.3">
      <c r="A38" s="943" t="s">
        <v>3681</v>
      </c>
      <c r="B38" s="926">
        <v>16</v>
      </c>
      <c r="C38" s="927">
        <v>6.71</v>
      </c>
      <c r="D38" s="928">
        <v>5.0999999999999996</v>
      </c>
      <c r="E38" s="924">
        <v>13</v>
      </c>
      <c r="F38" s="910">
        <v>5.6</v>
      </c>
      <c r="G38" s="911">
        <v>6.5</v>
      </c>
      <c r="H38" s="916">
        <v>16</v>
      </c>
      <c r="I38" s="917">
        <v>6.9</v>
      </c>
      <c r="J38" s="918">
        <v>4.4000000000000004</v>
      </c>
      <c r="K38" s="913">
        <v>0.43</v>
      </c>
      <c r="L38" s="912">
        <v>2</v>
      </c>
      <c r="M38" s="912">
        <v>15</v>
      </c>
      <c r="N38" s="914">
        <v>5</v>
      </c>
      <c r="O38" s="912" t="s">
        <v>3617</v>
      </c>
      <c r="P38" s="925" t="s">
        <v>3682</v>
      </c>
      <c r="Q38" s="915">
        <f t="shared" si="0"/>
        <v>0</v>
      </c>
      <c r="R38" s="973">
        <f t="shared" si="0"/>
        <v>0.19000000000000039</v>
      </c>
      <c r="S38" s="915">
        <f t="shared" si="1"/>
        <v>3</v>
      </c>
      <c r="T38" s="973">
        <f t="shared" si="2"/>
        <v>1.3000000000000007</v>
      </c>
      <c r="U38" s="980">
        <v>80</v>
      </c>
      <c r="V38" s="926">
        <v>70.400000000000006</v>
      </c>
      <c r="W38" s="926">
        <v>-9.5999999999999943</v>
      </c>
      <c r="X38" s="978">
        <v>0.88000000000000012</v>
      </c>
      <c r="Y38" s="976">
        <v>9</v>
      </c>
    </row>
    <row r="39" spans="1:25" ht="14.4" customHeight="1" x14ac:dyDescent="0.3">
      <c r="A39" s="944" t="s">
        <v>3683</v>
      </c>
      <c r="B39" s="930"/>
      <c r="C39" s="931"/>
      <c r="D39" s="929"/>
      <c r="E39" s="940">
        <v>3</v>
      </c>
      <c r="F39" s="935">
        <v>1.52</v>
      </c>
      <c r="G39" s="921">
        <v>8</v>
      </c>
      <c r="H39" s="932">
        <v>1</v>
      </c>
      <c r="I39" s="933">
        <v>0.51</v>
      </c>
      <c r="J39" s="920">
        <v>5</v>
      </c>
      <c r="K39" s="936">
        <v>0.51</v>
      </c>
      <c r="L39" s="934">
        <v>2</v>
      </c>
      <c r="M39" s="934">
        <v>18</v>
      </c>
      <c r="N39" s="937">
        <v>6</v>
      </c>
      <c r="O39" s="934" t="s">
        <v>3617</v>
      </c>
      <c r="P39" s="938" t="s">
        <v>3684</v>
      </c>
      <c r="Q39" s="939">
        <f t="shared" si="0"/>
        <v>1</v>
      </c>
      <c r="R39" s="974">
        <f t="shared" si="0"/>
        <v>0.51</v>
      </c>
      <c r="S39" s="939">
        <f t="shared" si="1"/>
        <v>-2</v>
      </c>
      <c r="T39" s="974">
        <f t="shared" si="2"/>
        <v>-1.01</v>
      </c>
      <c r="U39" s="981">
        <v>6</v>
      </c>
      <c r="V39" s="930">
        <v>5</v>
      </c>
      <c r="W39" s="930">
        <v>-1</v>
      </c>
      <c r="X39" s="979">
        <v>0.83333333333333337</v>
      </c>
      <c r="Y39" s="977"/>
    </row>
    <row r="40" spans="1:25" ht="14.4" customHeight="1" x14ac:dyDescent="0.3">
      <c r="A40" s="944" t="s">
        <v>3685</v>
      </c>
      <c r="B40" s="930"/>
      <c r="C40" s="931"/>
      <c r="D40" s="929"/>
      <c r="E40" s="940">
        <v>1</v>
      </c>
      <c r="F40" s="935">
        <v>0.61</v>
      </c>
      <c r="G40" s="921">
        <v>3</v>
      </c>
      <c r="H40" s="932"/>
      <c r="I40" s="933"/>
      <c r="J40" s="920"/>
      <c r="K40" s="936">
        <v>0.61</v>
      </c>
      <c r="L40" s="934">
        <v>2</v>
      </c>
      <c r="M40" s="934">
        <v>21</v>
      </c>
      <c r="N40" s="937">
        <v>7</v>
      </c>
      <c r="O40" s="934" t="s">
        <v>3617</v>
      </c>
      <c r="P40" s="938" t="s">
        <v>3686</v>
      </c>
      <c r="Q40" s="939">
        <f t="shared" si="0"/>
        <v>0</v>
      </c>
      <c r="R40" s="974">
        <f t="shared" si="0"/>
        <v>0</v>
      </c>
      <c r="S40" s="939">
        <f t="shared" si="1"/>
        <v>-1</v>
      </c>
      <c r="T40" s="974">
        <f t="shared" si="2"/>
        <v>-0.61</v>
      </c>
      <c r="U40" s="981" t="s">
        <v>586</v>
      </c>
      <c r="V40" s="930" t="s">
        <v>586</v>
      </c>
      <c r="W40" s="930" t="s">
        <v>586</v>
      </c>
      <c r="X40" s="979" t="s">
        <v>586</v>
      </c>
      <c r="Y40" s="977"/>
    </row>
    <row r="41" spans="1:25" ht="14.4" customHeight="1" x14ac:dyDescent="0.3">
      <c r="A41" s="943" t="s">
        <v>3687</v>
      </c>
      <c r="B41" s="926">
        <v>5</v>
      </c>
      <c r="C41" s="927">
        <v>1.61</v>
      </c>
      <c r="D41" s="928">
        <v>5.8</v>
      </c>
      <c r="E41" s="924">
        <v>6</v>
      </c>
      <c r="F41" s="910">
        <v>1.76</v>
      </c>
      <c r="G41" s="911">
        <v>4.5</v>
      </c>
      <c r="H41" s="916">
        <v>5</v>
      </c>
      <c r="I41" s="917">
        <v>1.46</v>
      </c>
      <c r="J41" s="919">
        <v>4.2</v>
      </c>
      <c r="K41" s="913">
        <v>0.28999999999999998</v>
      </c>
      <c r="L41" s="912">
        <v>1</v>
      </c>
      <c r="M41" s="912">
        <v>12</v>
      </c>
      <c r="N41" s="914">
        <v>4</v>
      </c>
      <c r="O41" s="912" t="s">
        <v>3617</v>
      </c>
      <c r="P41" s="925" t="s">
        <v>3688</v>
      </c>
      <c r="Q41" s="915">
        <f t="shared" si="0"/>
        <v>0</v>
      </c>
      <c r="R41" s="973">
        <f t="shared" si="0"/>
        <v>-0.15000000000000013</v>
      </c>
      <c r="S41" s="915">
        <f t="shared" si="1"/>
        <v>-1</v>
      </c>
      <c r="T41" s="973">
        <f t="shared" si="2"/>
        <v>-0.30000000000000004</v>
      </c>
      <c r="U41" s="980">
        <v>20</v>
      </c>
      <c r="V41" s="926">
        <v>21</v>
      </c>
      <c r="W41" s="926">
        <v>1</v>
      </c>
      <c r="X41" s="978">
        <v>1.05</v>
      </c>
      <c r="Y41" s="976">
        <v>4</v>
      </c>
    </row>
    <row r="42" spans="1:25" ht="14.4" customHeight="1" x14ac:dyDescent="0.3">
      <c r="A42" s="944" t="s">
        <v>3689</v>
      </c>
      <c r="B42" s="930"/>
      <c r="C42" s="931"/>
      <c r="D42" s="929"/>
      <c r="E42" s="940">
        <v>1</v>
      </c>
      <c r="F42" s="935">
        <v>0.39</v>
      </c>
      <c r="G42" s="921">
        <v>6</v>
      </c>
      <c r="H42" s="932">
        <v>3</v>
      </c>
      <c r="I42" s="933">
        <v>1.1599999999999999</v>
      </c>
      <c r="J42" s="922">
        <v>5.3</v>
      </c>
      <c r="K42" s="936">
        <v>0.39</v>
      </c>
      <c r="L42" s="934">
        <v>2</v>
      </c>
      <c r="M42" s="934">
        <v>15</v>
      </c>
      <c r="N42" s="937">
        <v>5</v>
      </c>
      <c r="O42" s="934" t="s">
        <v>3617</v>
      </c>
      <c r="P42" s="938" t="s">
        <v>3690</v>
      </c>
      <c r="Q42" s="939">
        <f t="shared" si="0"/>
        <v>3</v>
      </c>
      <c r="R42" s="974">
        <f t="shared" si="0"/>
        <v>1.1599999999999999</v>
      </c>
      <c r="S42" s="939">
        <f t="shared" si="1"/>
        <v>2</v>
      </c>
      <c r="T42" s="974">
        <f t="shared" si="2"/>
        <v>0.76999999999999991</v>
      </c>
      <c r="U42" s="981">
        <v>15</v>
      </c>
      <c r="V42" s="930">
        <v>15.899999999999999</v>
      </c>
      <c r="W42" s="930">
        <v>0.89999999999999858</v>
      </c>
      <c r="X42" s="979">
        <v>1.0599999999999998</v>
      </c>
      <c r="Y42" s="977">
        <v>2</v>
      </c>
    </row>
    <row r="43" spans="1:25" ht="14.4" customHeight="1" x14ac:dyDescent="0.3">
      <c r="A43" s="943" t="s">
        <v>3691</v>
      </c>
      <c r="B43" s="907">
        <v>18</v>
      </c>
      <c r="C43" s="908">
        <v>5.85</v>
      </c>
      <c r="D43" s="909">
        <v>3.7</v>
      </c>
      <c r="E43" s="924">
        <v>13</v>
      </c>
      <c r="F43" s="910">
        <v>4.24</v>
      </c>
      <c r="G43" s="911">
        <v>2.9</v>
      </c>
      <c r="H43" s="912">
        <v>9</v>
      </c>
      <c r="I43" s="910">
        <v>2.98</v>
      </c>
      <c r="J43" s="911">
        <v>3.8</v>
      </c>
      <c r="K43" s="913">
        <v>0.32</v>
      </c>
      <c r="L43" s="912">
        <v>1</v>
      </c>
      <c r="M43" s="912">
        <v>12</v>
      </c>
      <c r="N43" s="914">
        <v>4</v>
      </c>
      <c r="O43" s="912" t="s">
        <v>3617</v>
      </c>
      <c r="P43" s="925" t="s">
        <v>3692</v>
      </c>
      <c r="Q43" s="915">
        <f t="shared" si="0"/>
        <v>-9</v>
      </c>
      <c r="R43" s="973">
        <f t="shared" si="0"/>
        <v>-2.8699999999999997</v>
      </c>
      <c r="S43" s="915">
        <f t="shared" si="1"/>
        <v>-4</v>
      </c>
      <c r="T43" s="973">
        <f t="shared" si="2"/>
        <v>-1.2600000000000002</v>
      </c>
      <c r="U43" s="980">
        <v>36</v>
      </c>
      <c r="V43" s="926">
        <v>34.199999999999996</v>
      </c>
      <c r="W43" s="926">
        <v>-1.8000000000000043</v>
      </c>
      <c r="X43" s="978">
        <v>0.94999999999999984</v>
      </c>
      <c r="Y43" s="976">
        <v>5</v>
      </c>
    </row>
    <row r="44" spans="1:25" ht="14.4" customHeight="1" x14ac:dyDescent="0.3">
      <c r="A44" s="944" t="s">
        <v>3693</v>
      </c>
      <c r="B44" s="941">
        <v>1</v>
      </c>
      <c r="C44" s="942">
        <v>0.49</v>
      </c>
      <c r="D44" s="923">
        <v>14</v>
      </c>
      <c r="E44" s="940">
        <v>2</v>
      </c>
      <c r="F44" s="935">
        <v>0.92</v>
      </c>
      <c r="G44" s="921">
        <v>9.5</v>
      </c>
      <c r="H44" s="934">
        <v>1</v>
      </c>
      <c r="I44" s="935">
        <v>0.45</v>
      </c>
      <c r="J44" s="922">
        <v>6</v>
      </c>
      <c r="K44" s="936">
        <v>0.45</v>
      </c>
      <c r="L44" s="934">
        <v>2</v>
      </c>
      <c r="M44" s="934">
        <v>15</v>
      </c>
      <c r="N44" s="937">
        <v>5</v>
      </c>
      <c r="O44" s="934" t="s">
        <v>3617</v>
      </c>
      <c r="P44" s="938" t="s">
        <v>3692</v>
      </c>
      <c r="Q44" s="939">
        <f t="shared" si="0"/>
        <v>0</v>
      </c>
      <c r="R44" s="974">
        <f t="shared" si="0"/>
        <v>-3.999999999999998E-2</v>
      </c>
      <c r="S44" s="939">
        <f t="shared" si="1"/>
        <v>-1</v>
      </c>
      <c r="T44" s="974">
        <f t="shared" si="2"/>
        <v>-0.47000000000000003</v>
      </c>
      <c r="U44" s="981">
        <v>5</v>
      </c>
      <c r="V44" s="930">
        <v>6</v>
      </c>
      <c r="W44" s="930">
        <v>1</v>
      </c>
      <c r="X44" s="979">
        <v>1.2</v>
      </c>
      <c r="Y44" s="977">
        <v>1</v>
      </c>
    </row>
    <row r="45" spans="1:25" ht="14.4" customHeight="1" x14ac:dyDescent="0.3">
      <c r="A45" s="944" t="s">
        <v>3694</v>
      </c>
      <c r="B45" s="941">
        <v>1</v>
      </c>
      <c r="C45" s="942">
        <v>0.57999999999999996</v>
      </c>
      <c r="D45" s="923">
        <v>7</v>
      </c>
      <c r="E45" s="940"/>
      <c r="F45" s="935"/>
      <c r="G45" s="921"/>
      <c r="H45" s="934">
        <v>1</v>
      </c>
      <c r="I45" s="935">
        <v>0.57999999999999996</v>
      </c>
      <c r="J45" s="922">
        <v>7</v>
      </c>
      <c r="K45" s="936">
        <v>0.57999999999999996</v>
      </c>
      <c r="L45" s="934">
        <v>2</v>
      </c>
      <c r="M45" s="934">
        <v>18</v>
      </c>
      <c r="N45" s="937">
        <v>6</v>
      </c>
      <c r="O45" s="934" t="s">
        <v>3617</v>
      </c>
      <c r="P45" s="938" t="s">
        <v>3692</v>
      </c>
      <c r="Q45" s="939">
        <f t="shared" si="0"/>
        <v>0</v>
      </c>
      <c r="R45" s="974">
        <f t="shared" si="0"/>
        <v>0</v>
      </c>
      <c r="S45" s="939">
        <f t="shared" si="1"/>
        <v>1</v>
      </c>
      <c r="T45" s="974">
        <f t="shared" si="2"/>
        <v>0.57999999999999996</v>
      </c>
      <c r="U45" s="981">
        <v>6</v>
      </c>
      <c r="V45" s="930">
        <v>7</v>
      </c>
      <c r="W45" s="930">
        <v>1</v>
      </c>
      <c r="X45" s="979">
        <v>1.1666666666666667</v>
      </c>
      <c r="Y45" s="977">
        <v>1</v>
      </c>
    </row>
    <row r="46" spans="1:25" ht="14.4" customHeight="1" x14ac:dyDescent="0.3">
      <c r="A46" s="943" t="s">
        <v>3695</v>
      </c>
      <c r="B46" s="926">
        <v>1</v>
      </c>
      <c r="C46" s="927">
        <v>1</v>
      </c>
      <c r="D46" s="928">
        <v>2</v>
      </c>
      <c r="E46" s="924"/>
      <c r="F46" s="910"/>
      <c r="G46" s="911"/>
      <c r="H46" s="916">
        <v>1</v>
      </c>
      <c r="I46" s="917">
        <v>1</v>
      </c>
      <c r="J46" s="918">
        <v>1</v>
      </c>
      <c r="K46" s="913">
        <v>1</v>
      </c>
      <c r="L46" s="912">
        <v>1</v>
      </c>
      <c r="M46" s="912">
        <v>12</v>
      </c>
      <c r="N46" s="914">
        <v>4</v>
      </c>
      <c r="O46" s="912" t="s">
        <v>3617</v>
      </c>
      <c r="P46" s="925" t="s">
        <v>3696</v>
      </c>
      <c r="Q46" s="915">
        <f t="shared" si="0"/>
        <v>0</v>
      </c>
      <c r="R46" s="973">
        <f t="shared" si="0"/>
        <v>0</v>
      </c>
      <c r="S46" s="915">
        <f t="shared" si="1"/>
        <v>1</v>
      </c>
      <c r="T46" s="973">
        <f t="shared" si="2"/>
        <v>1</v>
      </c>
      <c r="U46" s="980">
        <v>4</v>
      </c>
      <c r="V46" s="926">
        <v>1</v>
      </c>
      <c r="W46" s="926">
        <v>-3</v>
      </c>
      <c r="X46" s="978">
        <v>0.25</v>
      </c>
      <c r="Y46" s="976"/>
    </row>
    <row r="47" spans="1:25" ht="14.4" customHeight="1" x14ac:dyDescent="0.3">
      <c r="A47" s="943" t="s">
        <v>3697</v>
      </c>
      <c r="B47" s="907">
        <v>21</v>
      </c>
      <c r="C47" s="908">
        <v>7.8</v>
      </c>
      <c r="D47" s="909">
        <v>6.4</v>
      </c>
      <c r="E47" s="924">
        <v>16</v>
      </c>
      <c r="F47" s="910">
        <v>5.73</v>
      </c>
      <c r="G47" s="911">
        <v>4.0999999999999996</v>
      </c>
      <c r="H47" s="912">
        <v>15</v>
      </c>
      <c r="I47" s="910">
        <v>5.31</v>
      </c>
      <c r="J47" s="911">
        <v>4</v>
      </c>
      <c r="K47" s="913">
        <v>0.35</v>
      </c>
      <c r="L47" s="912">
        <v>1</v>
      </c>
      <c r="M47" s="912">
        <v>12</v>
      </c>
      <c r="N47" s="914">
        <v>4</v>
      </c>
      <c r="O47" s="912" t="s">
        <v>3617</v>
      </c>
      <c r="P47" s="925" t="s">
        <v>3698</v>
      </c>
      <c r="Q47" s="915">
        <f t="shared" si="0"/>
        <v>-6</v>
      </c>
      <c r="R47" s="973">
        <f t="shared" si="0"/>
        <v>-2.4900000000000002</v>
      </c>
      <c r="S47" s="915">
        <f t="shared" si="1"/>
        <v>-1</v>
      </c>
      <c r="T47" s="973">
        <f t="shared" si="2"/>
        <v>-0.42000000000000082</v>
      </c>
      <c r="U47" s="980">
        <v>60</v>
      </c>
      <c r="V47" s="926">
        <v>60</v>
      </c>
      <c r="W47" s="926">
        <v>0</v>
      </c>
      <c r="X47" s="978">
        <v>1</v>
      </c>
      <c r="Y47" s="976">
        <v>13</v>
      </c>
    </row>
    <row r="48" spans="1:25" ht="14.4" customHeight="1" x14ac:dyDescent="0.3">
      <c r="A48" s="944" t="s">
        <v>3699</v>
      </c>
      <c r="B48" s="941"/>
      <c r="C48" s="942"/>
      <c r="D48" s="923"/>
      <c r="E48" s="940">
        <v>2</v>
      </c>
      <c r="F48" s="935">
        <v>0.63</v>
      </c>
      <c r="G48" s="921">
        <v>5</v>
      </c>
      <c r="H48" s="934">
        <v>3</v>
      </c>
      <c r="I48" s="935">
        <v>1.25</v>
      </c>
      <c r="J48" s="921">
        <v>2.7</v>
      </c>
      <c r="K48" s="936">
        <v>0.42</v>
      </c>
      <c r="L48" s="934">
        <v>2</v>
      </c>
      <c r="M48" s="934">
        <v>18</v>
      </c>
      <c r="N48" s="937">
        <v>6</v>
      </c>
      <c r="O48" s="934" t="s">
        <v>3617</v>
      </c>
      <c r="P48" s="938" t="s">
        <v>3700</v>
      </c>
      <c r="Q48" s="939">
        <f t="shared" si="0"/>
        <v>3</v>
      </c>
      <c r="R48" s="974">
        <f t="shared" si="0"/>
        <v>1.25</v>
      </c>
      <c r="S48" s="939">
        <f t="shared" si="1"/>
        <v>1</v>
      </c>
      <c r="T48" s="974">
        <f t="shared" si="2"/>
        <v>0.62</v>
      </c>
      <c r="U48" s="981">
        <v>18</v>
      </c>
      <c r="V48" s="930">
        <v>8.1000000000000014</v>
      </c>
      <c r="W48" s="930">
        <v>-9.8999999999999986</v>
      </c>
      <c r="X48" s="979">
        <v>0.45000000000000007</v>
      </c>
      <c r="Y48" s="977"/>
    </row>
    <row r="49" spans="1:25" ht="14.4" customHeight="1" x14ac:dyDescent="0.3">
      <c r="A49" s="944" t="s">
        <v>3701</v>
      </c>
      <c r="B49" s="941">
        <v>1</v>
      </c>
      <c r="C49" s="942">
        <v>0.55000000000000004</v>
      </c>
      <c r="D49" s="923">
        <v>8</v>
      </c>
      <c r="E49" s="940"/>
      <c r="F49" s="935"/>
      <c r="G49" s="921"/>
      <c r="H49" s="934">
        <v>1</v>
      </c>
      <c r="I49" s="935">
        <v>0.55000000000000004</v>
      </c>
      <c r="J49" s="921">
        <v>6</v>
      </c>
      <c r="K49" s="936">
        <v>0.55000000000000004</v>
      </c>
      <c r="L49" s="934">
        <v>2</v>
      </c>
      <c r="M49" s="934">
        <v>18</v>
      </c>
      <c r="N49" s="937">
        <v>6</v>
      </c>
      <c r="O49" s="934" t="s">
        <v>3617</v>
      </c>
      <c r="P49" s="938" t="s">
        <v>3702</v>
      </c>
      <c r="Q49" s="939">
        <f t="shared" si="0"/>
        <v>0</v>
      </c>
      <c r="R49" s="974">
        <f t="shared" si="0"/>
        <v>0</v>
      </c>
      <c r="S49" s="939">
        <f t="shared" si="1"/>
        <v>1</v>
      </c>
      <c r="T49" s="974">
        <f t="shared" si="2"/>
        <v>0.55000000000000004</v>
      </c>
      <c r="U49" s="981">
        <v>6</v>
      </c>
      <c r="V49" s="930">
        <v>6</v>
      </c>
      <c r="W49" s="930">
        <v>0</v>
      </c>
      <c r="X49" s="979">
        <v>1</v>
      </c>
      <c r="Y49" s="977"/>
    </row>
    <row r="50" spans="1:25" ht="14.4" customHeight="1" x14ac:dyDescent="0.3">
      <c r="A50" s="943" t="s">
        <v>3703</v>
      </c>
      <c r="B50" s="926"/>
      <c r="C50" s="927"/>
      <c r="D50" s="928"/>
      <c r="E50" s="924"/>
      <c r="F50" s="910"/>
      <c r="G50" s="911"/>
      <c r="H50" s="916">
        <v>4</v>
      </c>
      <c r="I50" s="917">
        <v>4.8499999999999996</v>
      </c>
      <c r="J50" s="918">
        <v>6.3</v>
      </c>
      <c r="K50" s="913">
        <v>1.21</v>
      </c>
      <c r="L50" s="912">
        <v>3</v>
      </c>
      <c r="M50" s="912">
        <v>27</v>
      </c>
      <c r="N50" s="914">
        <v>9</v>
      </c>
      <c r="O50" s="912" t="s">
        <v>3617</v>
      </c>
      <c r="P50" s="925" t="s">
        <v>3704</v>
      </c>
      <c r="Q50" s="915">
        <f t="shared" si="0"/>
        <v>4</v>
      </c>
      <c r="R50" s="973">
        <f t="shared" si="0"/>
        <v>4.8499999999999996</v>
      </c>
      <c r="S50" s="915">
        <f t="shared" si="1"/>
        <v>4</v>
      </c>
      <c r="T50" s="973">
        <f t="shared" si="2"/>
        <v>4.8499999999999996</v>
      </c>
      <c r="U50" s="980">
        <v>36</v>
      </c>
      <c r="V50" s="926">
        <v>25.2</v>
      </c>
      <c r="W50" s="926">
        <v>-10.8</v>
      </c>
      <c r="X50" s="978">
        <v>0.7</v>
      </c>
      <c r="Y50" s="976">
        <v>3</v>
      </c>
    </row>
    <row r="51" spans="1:25" ht="14.4" customHeight="1" x14ac:dyDescent="0.3">
      <c r="A51" s="943" t="s">
        <v>3705</v>
      </c>
      <c r="B51" s="926"/>
      <c r="C51" s="927"/>
      <c r="D51" s="928"/>
      <c r="E51" s="916">
        <v>1</v>
      </c>
      <c r="F51" s="917">
        <v>1.67</v>
      </c>
      <c r="G51" s="918">
        <v>6</v>
      </c>
      <c r="H51" s="912"/>
      <c r="I51" s="910"/>
      <c r="J51" s="911"/>
      <c r="K51" s="913">
        <v>1.67</v>
      </c>
      <c r="L51" s="912">
        <v>3</v>
      </c>
      <c r="M51" s="912">
        <v>27</v>
      </c>
      <c r="N51" s="914">
        <v>9</v>
      </c>
      <c r="O51" s="912" t="s">
        <v>3617</v>
      </c>
      <c r="P51" s="925" t="s">
        <v>3706</v>
      </c>
      <c r="Q51" s="915">
        <f t="shared" si="0"/>
        <v>0</v>
      </c>
      <c r="R51" s="973">
        <f t="shared" si="0"/>
        <v>0</v>
      </c>
      <c r="S51" s="915">
        <f t="shared" si="1"/>
        <v>-1</v>
      </c>
      <c r="T51" s="973">
        <f t="shared" si="2"/>
        <v>-1.67</v>
      </c>
      <c r="U51" s="980" t="s">
        <v>586</v>
      </c>
      <c r="V51" s="926" t="s">
        <v>586</v>
      </c>
      <c r="W51" s="926" t="s">
        <v>586</v>
      </c>
      <c r="X51" s="978" t="s">
        <v>586</v>
      </c>
      <c r="Y51" s="976"/>
    </row>
    <row r="52" spans="1:25" ht="14.4" customHeight="1" x14ac:dyDescent="0.3">
      <c r="A52" s="943" t="s">
        <v>3707</v>
      </c>
      <c r="B52" s="926">
        <v>3</v>
      </c>
      <c r="C52" s="927">
        <v>1.25</v>
      </c>
      <c r="D52" s="928">
        <v>3</v>
      </c>
      <c r="E52" s="924"/>
      <c r="F52" s="910"/>
      <c r="G52" s="911"/>
      <c r="H52" s="916">
        <v>1</v>
      </c>
      <c r="I52" s="917">
        <v>0.54</v>
      </c>
      <c r="J52" s="918">
        <v>3</v>
      </c>
      <c r="K52" s="913">
        <v>0.42</v>
      </c>
      <c r="L52" s="912">
        <v>2</v>
      </c>
      <c r="M52" s="912">
        <v>15</v>
      </c>
      <c r="N52" s="914">
        <v>5</v>
      </c>
      <c r="O52" s="912" t="s">
        <v>3617</v>
      </c>
      <c r="P52" s="925" t="s">
        <v>3708</v>
      </c>
      <c r="Q52" s="915">
        <f t="shared" si="0"/>
        <v>-2</v>
      </c>
      <c r="R52" s="973">
        <f t="shared" si="0"/>
        <v>-0.71</v>
      </c>
      <c r="S52" s="915">
        <f t="shared" si="1"/>
        <v>1</v>
      </c>
      <c r="T52" s="973">
        <f t="shared" si="2"/>
        <v>0.54</v>
      </c>
      <c r="U52" s="980">
        <v>5</v>
      </c>
      <c r="V52" s="926">
        <v>3</v>
      </c>
      <c r="W52" s="926">
        <v>-2</v>
      </c>
      <c r="X52" s="978">
        <v>0.6</v>
      </c>
      <c r="Y52" s="976"/>
    </row>
    <row r="53" spans="1:25" ht="14.4" customHeight="1" x14ac:dyDescent="0.3">
      <c r="A53" s="944" t="s">
        <v>3709</v>
      </c>
      <c r="B53" s="930"/>
      <c r="C53" s="931"/>
      <c r="D53" s="929"/>
      <c r="E53" s="940"/>
      <c r="F53" s="935"/>
      <c r="G53" s="921"/>
      <c r="H53" s="932">
        <v>2</v>
      </c>
      <c r="I53" s="933">
        <v>1.26</v>
      </c>
      <c r="J53" s="920">
        <v>5</v>
      </c>
      <c r="K53" s="936">
        <v>0.56000000000000005</v>
      </c>
      <c r="L53" s="934">
        <v>2</v>
      </c>
      <c r="M53" s="934">
        <v>21</v>
      </c>
      <c r="N53" s="937">
        <v>7</v>
      </c>
      <c r="O53" s="934" t="s">
        <v>3617</v>
      </c>
      <c r="P53" s="938" t="s">
        <v>3710</v>
      </c>
      <c r="Q53" s="939">
        <f t="shared" si="0"/>
        <v>2</v>
      </c>
      <c r="R53" s="974">
        <f t="shared" si="0"/>
        <v>1.26</v>
      </c>
      <c r="S53" s="939">
        <f t="shared" si="1"/>
        <v>2</v>
      </c>
      <c r="T53" s="974">
        <f t="shared" si="2"/>
        <v>1.26</v>
      </c>
      <c r="U53" s="981">
        <v>14</v>
      </c>
      <c r="V53" s="930">
        <v>10</v>
      </c>
      <c r="W53" s="930">
        <v>-4</v>
      </c>
      <c r="X53" s="979">
        <v>0.7142857142857143</v>
      </c>
      <c r="Y53" s="977"/>
    </row>
    <row r="54" spans="1:25" ht="14.4" customHeight="1" x14ac:dyDescent="0.3">
      <c r="A54" s="943" t="s">
        <v>3711</v>
      </c>
      <c r="B54" s="926"/>
      <c r="C54" s="927"/>
      <c r="D54" s="928"/>
      <c r="E54" s="924"/>
      <c r="F54" s="910"/>
      <c r="G54" s="911"/>
      <c r="H54" s="916">
        <v>1</v>
      </c>
      <c r="I54" s="917">
        <v>0.3</v>
      </c>
      <c r="J54" s="918">
        <v>3</v>
      </c>
      <c r="K54" s="913">
        <v>0.3</v>
      </c>
      <c r="L54" s="912">
        <v>1</v>
      </c>
      <c r="M54" s="912">
        <v>12</v>
      </c>
      <c r="N54" s="914">
        <v>4</v>
      </c>
      <c r="O54" s="912" t="s">
        <v>3617</v>
      </c>
      <c r="P54" s="925" t="s">
        <v>3712</v>
      </c>
      <c r="Q54" s="915">
        <f t="shared" si="0"/>
        <v>1</v>
      </c>
      <c r="R54" s="973">
        <f t="shared" si="0"/>
        <v>0.3</v>
      </c>
      <c r="S54" s="915">
        <f t="shared" si="1"/>
        <v>1</v>
      </c>
      <c r="T54" s="973">
        <f t="shared" si="2"/>
        <v>0.3</v>
      </c>
      <c r="U54" s="980">
        <v>4</v>
      </c>
      <c r="V54" s="926">
        <v>3</v>
      </c>
      <c r="W54" s="926">
        <v>-1</v>
      </c>
      <c r="X54" s="978">
        <v>0.75</v>
      </c>
      <c r="Y54" s="976"/>
    </row>
    <row r="55" spans="1:25" ht="14.4" customHeight="1" x14ac:dyDescent="0.3">
      <c r="A55" s="943" t="s">
        <v>3713</v>
      </c>
      <c r="B55" s="926"/>
      <c r="C55" s="927"/>
      <c r="D55" s="928"/>
      <c r="E55" s="916">
        <v>1</v>
      </c>
      <c r="F55" s="917">
        <v>0.42</v>
      </c>
      <c r="G55" s="918">
        <v>6</v>
      </c>
      <c r="H55" s="912"/>
      <c r="I55" s="910"/>
      <c r="J55" s="911"/>
      <c r="K55" s="913">
        <v>0.42</v>
      </c>
      <c r="L55" s="912">
        <v>2</v>
      </c>
      <c r="M55" s="912">
        <v>15</v>
      </c>
      <c r="N55" s="914">
        <v>5</v>
      </c>
      <c r="O55" s="912" t="s">
        <v>3617</v>
      </c>
      <c r="P55" s="925" t="s">
        <v>3714</v>
      </c>
      <c r="Q55" s="915">
        <f t="shared" si="0"/>
        <v>0</v>
      </c>
      <c r="R55" s="973">
        <f t="shared" si="0"/>
        <v>0</v>
      </c>
      <c r="S55" s="915">
        <f t="shared" si="1"/>
        <v>-1</v>
      </c>
      <c r="T55" s="973">
        <f t="shared" si="2"/>
        <v>-0.42</v>
      </c>
      <c r="U55" s="980" t="s">
        <v>586</v>
      </c>
      <c r="V55" s="926" t="s">
        <v>586</v>
      </c>
      <c r="W55" s="926" t="s">
        <v>586</v>
      </c>
      <c r="X55" s="978" t="s">
        <v>586</v>
      </c>
      <c r="Y55" s="976"/>
    </row>
    <row r="56" spans="1:25" ht="14.4" customHeight="1" x14ac:dyDescent="0.3">
      <c r="A56" s="943" t="s">
        <v>3715</v>
      </c>
      <c r="B56" s="926">
        <v>1</v>
      </c>
      <c r="C56" s="927">
        <v>0.31</v>
      </c>
      <c r="D56" s="928">
        <v>6</v>
      </c>
      <c r="E56" s="924">
        <v>1</v>
      </c>
      <c r="F56" s="910">
        <v>0.38</v>
      </c>
      <c r="G56" s="911">
        <v>6</v>
      </c>
      <c r="H56" s="916"/>
      <c r="I56" s="917"/>
      <c r="J56" s="918"/>
      <c r="K56" s="913">
        <v>0.31</v>
      </c>
      <c r="L56" s="912">
        <v>1</v>
      </c>
      <c r="M56" s="912">
        <v>12</v>
      </c>
      <c r="N56" s="914">
        <v>4</v>
      </c>
      <c r="O56" s="912" t="s">
        <v>3617</v>
      </c>
      <c r="P56" s="925" t="s">
        <v>3716</v>
      </c>
      <c r="Q56" s="915">
        <f t="shared" si="0"/>
        <v>-1</v>
      </c>
      <c r="R56" s="973">
        <f t="shared" si="0"/>
        <v>-0.31</v>
      </c>
      <c r="S56" s="915">
        <f t="shared" si="1"/>
        <v>-1</v>
      </c>
      <c r="T56" s="973">
        <f t="shared" si="2"/>
        <v>-0.38</v>
      </c>
      <c r="U56" s="980" t="s">
        <v>586</v>
      </c>
      <c r="V56" s="926" t="s">
        <v>586</v>
      </c>
      <c r="W56" s="926" t="s">
        <v>586</v>
      </c>
      <c r="X56" s="978" t="s">
        <v>586</v>
      </c>
      <c r="Y56" s="976"/>
    </row>
    <row r="57" spans="1:25" ht="14.4" customHeight="1" x14ac:dyDescent="0.3">
      <c r="A57" s="944" t="s">
        <v>3717</v>
      </c>
      <c r="B57" s="930"/>
      <c r="C57" s="931"/>
      <c r="D57" s="929"/>
      <c r="E57" s="940"/>
      <c r="F57" s="935"/>
      <c r="G57" s="921"/>
      <c r="H57" s="932">
        <v>1</v>
      </c>
      <c r="I57" s="933">
        <v>0.47</v>
      </c>
      <c r="J57" s="922">
        <v>7</v>
      </c>
      <c r="K57" s="936">
        <v>0.46</v>
      </c>
      <c r="L57" s="934">
        <v>2</v>
      </c>
      <c r="M57" s="934">
        <v>15</v>
      </c>
      <c r="N57" s="937">
        <v>5</v>
      </c>
      <c r="O57" s="934" t="s">
        <v>3617</v>
      </c>
      <c r="P57" s="938" t="s">
        <v>3718</v>
      </c>
      <c r="Q57" s="939">
        <f t="shared" si="0"/>
        <v>1</v>
      </c>
      <c r="R57" s="974">
        <f t="shared" si="0"/>
        <v>0.47</v>
      </c>
      <c r="S57" s="939">
        <f t="shared" si="1"/>
        <v>1</v>
      </c>
      <c r="T57" s="974">
        <f t="shared" si="2"/>
        <v>0.47</v>
      </c>
      <c r="U57" s="981">
        <v>5</v>
      </c>
      <c r="V57" s="930">
        <v>7</v>
      </c>
      <c r="W57" s="930">
        <v>2</v>
      </c>
      <c r="X57" s="979">
        <v>1.4</v>
      </c>
      <c r="Y57" s="977">
        <v>2</v>
      </c>
    </row>
    <row r="58" spans="1:25" ht="14.4" customHeight="1" x14ac:dyDescent="0.3">
      <c r="A58" s="943" t="s">
        <v>3719</v>
      </c>
      <c r="B58" s="926"/>
      <c r="C58" s="927"/>
      <c r="D58" s="928"/>
      <c r="E58" s="924"/>
      <c r="F58" s="910"/>
      <c r="G58" s="911"/>
      <c r="H58" s="916">
        <v>1</v>
      </c>
      <c r="I58" s="917">
        <v>1.8</v>
      </c>
      <c r="J58" s="919">
        <v>43</v>
      </c>
      <c r="K58" s="913">
        <v>0.68</v>
      </c>
      <c r="L58" s="912">
        <v>3</v>
      </c>
      <c r="M58" s="912">
        <v>24</v>
      </c>
      <c r="N58" s="914">
        <v>8</v>
      </c>
      <c r="O58" s="912" t="s">
        <v>3617</v>
      </c>
      <c r="P58" s="925" t="s">
        <v>3720</v>
      </c>
      <c r="Q58" s="915">
        <f t="shared" si="0"/>
        <v>1</v>
      </c>
      <c r="R58" s="973">
        <f t="shared" si="0"/>
        <v>1.8</v>
      </c>
      <c r="S58" s="915">
        <f t="shared" si="1"/>
        <v>1</v>
      </c>
      <c r="T58" s="973">
        <f t="shared" si="2"/>
        <v>1.8</v>
      </c>
      <c r="U58" s="980">
        <v>8</v>
      </c>
      <c r="V58" s="926">
        <v>43</v>
      </c>
      <c r="W58" s="926">
        <v>35</v>
      </c>
      <c r="X58" s="978">
        <v>5.375</v>
      </c>
      <c r="Y58" s="976">
        <v>35</v>
      </c>
    </row>
    <row r="59" spans="1:25" ht="14.4" customHeight="1" x14ac:dyDescent="0.3">
      <c r="A59" s="943" t="s">
        <v>3721</v>
      </c>
      <c r="B59" s="926"/>
      <c r="C59" s="927"/>
      <c r="D59" s="928"/>
      <c r="E59" s="924">
        <v>1</v>
      </c>
      <c r="F59" s="910">
        <v>1.24</v>
      </c>
      <c r="G59" s="911">
        <v>6</v>
      </c>
      <c r="H59" s="916">
        <v>2</v>
      </c>
      <c r="I59" s="917">
        <v>2.4900000000000002</v>
      </c>
      <c r="J59" s="919">
        <v>19</v>
      </c>
      <c r="K59" s="913">
        <v>1.24</v>
      </c>
      <c r="L59" s="912">
        <v>4</v>
      </c>
      <c r="M59" s="912">
        <v>33</v>
      </c>
      <c r="N59" s="914">
        <v>11</v>
      </c>
      <c r="O59" s="912" t="s">
        <v>3617</v>
      </c>
      <c r="P59" s="925" t="s">
        <v>3722</v>
      </c>
      <c r="Q59" s="915">
        <f t="shared" si="0"/>
        <v>2</v>
      </c>
      <c r="R59" s="973">
        <f t="shared" si="0"/>
        <v>2.4900000000000002</v>
      </c>
      <c r="S59" s="915">
        <f t="shared" si="1"/>
        <v>1</v>
      </c>
      <c r="T59" s="973">
        <f t="shared" si="2"/>
        <v>1.2500000000000002</v>
      </c>
      <c r="U59" s="980">
        <v>22</v>
      </c>
      <c r="V59" s="926">
        <v>38</v>
      </c>
      <c r="W59" s="926">
        <v>16</v>
      </c>
      <c r="X59" s="978">
        <v>1.7272727272727273</v>
      </c>
      <c r="Y59" s="976">
        <v>16</v>
      </c>
    </row>
    <row r="60" spans="1:25" ht="14.4" customHeight="1" x14ac:dyDescent="0.3">
      <c r="A60" s="943" t="s">
        <v>3723</v>
      </c>
      <c r="B60" s="907">
        <v>4</v>
      </c>
      <c r="C60" s="908">
        <v>1.79</v>
      </c>
      <c r="D60" s="909">
        <v>5</v>
      </c>
      <c r="E60" s="924">
        <v>1</v>
      </c>
      <c r="F60" s="910">
        <v>0.45</v>
      </c>
      <c r="G60" s="911">
        <v>3</v>
      </c>
      <c r="H60" s="912">
        <v>2</v>
      </c>
      <c r="I60" s="910">
        <v>0.9</v>
      </c>
      <c r="J60" s="911">
        <v>3</v>
      </c>
      <c r="K60" s="913">
        <v>0.45</v>
      </c>
      <c r="L60" s="912">
        <v>1</v>
      </c>
      <c r="M60" s="912">
        <v>12</v>
      </c>
      <c r="N60" s="914">
        <v>4</v>
      </c>
      <c r="O60" s="912" t="s">
        <v>3617</v>
      </c>
      <c r="P60" s="925" t="s">
        <v>3724</v>
      </c>
      <c r="Q60" s="915">
        <f t="shared" si="0"/>
        <v>-2</v>
      </c>
      <c r="R60" s="973">
        <f t="shared" si="0"/>
        <v>-0.89</v>
      </c>
      <c r="S60" s="915">
        <f t="shared" si="1"/>
        <v>1</v>
      </c>
      <c r="T60" s="973">
        <f t="shared" si="2"/>
        <v>0.45</v>
      </c>
      <c r="U60" s="980">
        <v>8</v>
      </c>
      <c r="V60" s="926">
        <v>6</v>
      </c>
      <c r="W60" s="926">
        <v>-2</v>
      </c>
      <c r="X60" s="978">
        <v>0.75</v>
      </c>
      <c r="Y60" s="976"/>
    </row>
    <row r="61" spans="1:25" ht="14.4" customHeight="1" x14ac:dyDescent="0.3">
      <c r="A61" s="944" t="s">
        <v>3725</v>
      </c>
      <c r="B61" s="941"/>
      <c r="C61" s="942"/>
      <c r="D61" s="923"/>
      <c r="E61" s="940">
        <v>1</v>
      </c>
      <c r="F61" s="935">
        <v>0.72</v>
      </c>
      <c r="G61" s="921">
        <v>5</v>
      </c>
      <c r="H61" s="934"/>
      <c r="I61" s="935"/>
      <c r="J61" s="921"/>
      <c r="K61" s="936">
        <v>0.72</v>
      </c>
      <c r="L61" s="934">
        <v>3</v>
      </c>
      <c r="M61" s="934">
        <v>24</v>
      </c>
      <c r="N61" s="937">
        <v>8</v>
      </c>
      <c r="O61" s="934" t="s">
        <v>3617</v>
      </c>
      <c r="P61" s="938" t="s">
        <v>3724</v>
      </c>
      <c r="Q61" s="939">
        <f t="shared" si="0"/>
        <v>0</v>
      </c>
      <c r="R61" s="974">
        <f t="shared" si="0"/>
        <v>0</v>
      </c>
      <c r="S61" s="939">
        <f t="shared" si="1"/>
        <v>-1</v>
      </c>
      <c r="T61" s="974">
        <f t="shared" si="2"/>
        <v>-0.72</v>
      </c>
      <c r="U61" s="981" t="s">
        <v>586</v>
      </c>
      <c r="V61" s="930" t="s">
        <v>586</v>
      </c>
      <c r="W61" s="930" t="s">
        <v>586</v>
      </c>
      <c r="X61" s="979" t="s">
        <v>586</v>
      </c>
      <c r="Y61" s="977"/>
    </row>
    <row r="62" spans="1:25" ht="14.4" customHeight="1" x14ac:dyDescent="0.3">
      <c r="A62" s="943" t="s">
        <v>3726</v>
      </c>
      <c r="B62" s="926"/>
      <c r="C62" s="927"/>
      <c r="D62" s="928"/>
      <c r="E62" s="916">
        <v>1</v>
      </c>
      <c r="F62" s="917">
        <v>0.85</v>
      </c>
      <c r="G62" s="918">
        <v>17</v>
      </c>
      <c r="H62" s="912"/>
      <c r="I62" s="910"/>
      <c r="J62" s="911"/>
      <c r="K62" s="913">
        <v>0.49</v>
      </c>
      <c r="L62" s="912">
        <v>2</v>
      </c>
      <c r="M62" s="912">
        <v>21</v>
      </c>
      <c r="N62" s="914">
        <v>7</v>
      </c>
      <c r="O62" s="912" t="s">
        <v>3617</v>
      </c>
      <c r="P62" s="925" t="s">
        <v>3727</v>
      </c>
      <c r="Q62" s="915">
        <f t="shared" si="0"/>
        <v>0</v>
      </c>
      <c r="R62" s="973">
        <f t="shared" si="0"/>
        <v>0</v>
      </c>
      <c r="S62" s="915">
        <f t="shared" si="1"/>
        <v>-1</v>
      </c>
      <c r="T62" s="973">
        <f t="shared" si="2"/>
        <v>-0.85</v>
      </c>
      <c r="U62" s="980" t="s">
        <v>586</v>
      </c>
      <c r="V62" s="926" t="s">
        <v>586</v>
      </c>
      <c r="W62" s="926" t="s">
        <v>586</v>
      </c>
      <c r="X62" s="978" t="s">
        <v>586</v>
      </c>
      <c r="Y62" s="976"/>
    </row>
    <row r="63" spans="1:25" ht="14.4" customHeight="1" x14ac:dyDescent="0.3">
      <c r="A63" s="943" t="s">
        <v>3728</v>
      </c>
      <c r="B63" s="907">
        <v>1</v>
      </c>
      <c r="C63" s="908">
        <v>0.34</v>
      </c>
      <c r="D63" s="909">
        <v>6</v>
      </c>
      <c r="E63" s="924"/>
      <c r="F63" s="910"/>
      <c r="G63" s="911"/>
      <c r="H63" s="912"/>
      <c r="I63" s="910"/>
      <c r="J63" s="911"/>
      <c r="K63" s="913">
        <v>0.25</v>
      </c>
      <c r="L63" s="912">
        <v>1</v>
      </c>
      <c r="M63" s="912">
        <v>9</v>
      </c>
      <c r="N63" s="914">
        <v>3</v>
      </c>
      <c r="O63" s="912" t="s">
        <v>3617</v>
      </c>
      <c r="P63" s="925" t="s">
        <v>3729</v>
      </c>
      <c r="Q63" s="915">
        <f t="shared" si="0"/>
        <v>-1</v>
      </c>
      <c r="R63" s="973">
        <f t="shared" si="0"/>
        <v>-0.34</v>
      </c>
      <c r="S63" s="915">
        <f t="shared" si="1"/>
        <v>0</v>
      </c>
      <c r="T63" s="973">
        <f t="shared" si="2"/>
        <v>0</v>
      </c>
      <c r="U63" s="980" t="s">
        <v>586</v>
      </c>
      <c r="V63" s="926" t="s">
        <v>586</v>
      </c>
      <c r="W63" s="926" t="s">
        <v>586</v>
      </c>
      <c r="X63" s="978" t="s">
        <v>586</v>
      </c>
      <c r="Y63" s="976"/>
    </row>
    <row r="64" spans="1:25" ht="14.4" customHeight="1" x14ac:dyDescent="0.3">
      <c r="A64" s="943" t="s">
        <v>3730</v>
      </c>
      <c r="B64" s="907">
        <v>1</v>
      </c>
      <c r="C64" s="908">
        <v>0.35</v>
      </c>
      <c r="D64" s="909">
        <v>4</v>
      </c>
      <c r="E64" s="924"/>
      <c r="F64" s="910"/>
      <c r="G64" s="911"/>
      <c r="H64" s="912"/>
      <c r="I64" s="910"/>
      <c r="J64" s="911"/>
      <c r="K64" s="913">
        <v>0.34</v>
      </c>
      <c r="L64" s="912">
        <v>2</v>
      </c>
      <c r="M64" s="912">
        <v>15</v>
      </c>
      <c r="N64" s="914">
        <v>5</v>
      </c>
      <c r="O64" s="912" t="s">
        <v>3617</v>
      </c>
      <c r="P64" s="925" t="s">
        <v>3731</v>
      </c>
      <c r="Q64" s="915">
        <f t="shared" si="0"/>
        <v>-1</v>
      </c>
      <c r="R64" s="973">
        <f t="shared" si="0"/>
        <v>-0.35</v>
      </c>
      <c r="S64" s="915">
        <f t="shared" si="1"/>
        <v>0</v>
      </c>
      <c r="T64" s="973">
        <f t="shared" si="2"/>
        <v>0</v>
      </c>
      <c r="U64" s="980" t="s">
        <v>586</v>
      </c>
      <c r="V64" s="926" t="s">
        <v>586</v>
      </c>
      <c r="W64" s="926" t="s">
        <v>586</v>
      </c>
      <c r="X64" s="978" t="s">
        <v>586</v>
      </c>
      <c r="Y64" s="976"/>
    </row>
    <row r="65" spans="1:25" ht="14.4" customHeight="1" x14ac:dyDescent="0.3">
      <c r="A65" s="943" t="s">
        <v>3732</v>
      </c>
      <c r="B65" s="926"/>
      <c r="C65" s="927"/>
      <c r="D65" s="928"/>
      <c r="E65" s="924"/>
      <c r="F65" s="910"/>
      <c r="G65" s="911"/>
      <c r="H65" s="916">
        <v>1</v>
      </c>
      <c r="I65" s="917">
        <v>2.12</v>
      </c>
      <c r="J65" s="919">
        <v>36</v>
      </c>
      <c r="K65" s="913">
        <v>1.59</v>
      </c>
      <c r="L65" s="912">
        <v>4</v>
      </c>
      <c r="M65" s="912">
        <v>33</v>
      </c>
      <c r="N65" s="914">
        <v>11</v>
      </c>
      <c r="O65" s="912" t="s">
        <v>3617</v>
      </c>
      <c r="P65" s="925" t="s">
        <v>3733</v>
      </c>
      <c r="Q65" s="915">
        <f t="shared" si="0"/>
        <v>1</v>
      </c>
      <c r="R65" s="973">
        <f t="shared" si="0"/>
        <v>2.12</v>
      </c>
      <c r="S65" s="915">
        <f t="shared" si="1"/>
        <v>1</v>
      </c>
      <c r="T65" s="973">
        <f t="shared" si="2"/>
        <v>2.12</v>
      </c>
      <c r="U65" s="980">
        <v>11</v>
      </c>
      <c r="V65" s="926">
        <v>36</v>
      </c>
      <c r="W65" s="926">
        <v>25</v>
      </c>
      <c r="X65" s="978">
        <v>3.2727272727272729</v>
      </c>
      <c r="Y65" s="976">
        <v>25</v>
      </c>
    </row>
    <row r="66" spans="1:25" ht="14.4" customHeight="1" x14ac:dyDescent="0.3">
      <c r="A66" s="943" t="s">
        <v>3734</v>
      </c>
      <c r="B66" s="926">
        <v>13</v>
      </c>
      <c r="C66" s="927">
        <v>16.940000000000001</v>
      </c>
      <c r="D66" s="928">
        <v>5.8</v>
      </c>
      <c r="E66" s="916">
        <v>21</v>
      </c>
      <c r="F66" s="917">
        <v>27.37</v>
      </c>
      <c r="G66" s="918">
        <v>7.3</v>
      </c>
      <c r="H66" s="912">
        <v>12</v>
      </c>
      <c r="I66" s="910">
        <v>15.64</v>
      </c>
      <c r="J66" s="919">
        <v>6.3</v>
      </c>
      <c r="K66" s="913">
        <v>1.3</v>
      </c>
      <c r="L66" s="912">
        <v>2</v>
      </c>
      <c r="M66" s="912">
        <v>18</v>
      </c>
      <c r="N66" s="914">
        <v>6</v>
      </c>
      <c r="O66" s="912" t="s">
        <v>3617</v>
      </c>
      <c r="P66" s="925" t="s">
        <v>3735</v>
      </c>
      <c r="Q66" s="915">
        <f t="shared" si="0"/>
        <v>-1</v>
      </c>
      <c r="R66" s="973">
        <f t="shared" si="0"/>
        <v>-1.3000000000000007</v>
      </c>
      <c r="S66" s="915">
        <f t="shared" si="1"/>
        <v>-9</v>
      </c>
      <c r="T66" s="973">
        <f t="shared" si="2"/>
        <v>-11.73</v>
      </c>
      <c r="U66" s="980">
        <v>72</v>
      </c>
      <c r="V66" s="926">
        <v>75.599999999999994</v>
      </c>
      <c r="W66" s="926">
        <v>3.5999999999999943</v>
      </c>
      <c r="X66" s="978">
        <v>1.0499999999999998</v>
      </c>
      <c r="Y66" s="976">
        <v>7</v>
      </c>
    </row>
    <row r="67" spans="1:25" ht="14.4" customHeight="1" x14ac:dyDescent="0.3">
      <c r="A67" s="944" t="s">
        <v>3736</v>
      </c>
      <c r="B67" s="930">
        <v>8</v>
      </c>
      <c r="C67" s="931">
        <v>12.13</v>
      </c>
      <c r="D67" s="929">
        <v>7.4</v>
      </c>
      <c r="E67" s="932"/>
      <c r="F67" s="933"/>
      <c r="G67" s="920"/>
      <c r="H67" s="934">
        <v>5</v>
      </c>
      <c r="I67" s="935">
        <v>7.58</v>
      </c>
      <c r="J67" s="922">
        <v>7.4</v>
      </c>
      <c r="K67" s="936">
        <v>1.52</v>
      </c>
      <c r="L67" s="934">
        <v>2</v>
      </c>
      <c r="M67" s="934">
        <v>21</v>
      </c>
      <c r="N67" s="937">
        <v>7</v>
      </c>
      <c r="O67" s="934" t="s">
        <v>3617</v>
      </c>
      <c r="P67" s="938" t="s">
        <v>3737</v>
      </c>
      <c r="Q67" s="939">
        <f t="shared" si="0"/>
        <v>-3</v>
      </c>
      <c r="R67" s="974">
        <f t="shared" si="0"/>
        <v>-4.5500000000000007</v>
      </c>
      <c r="S67" s="939">
        <f t="shared" si="1"/>
        <v>5</v>
      </c>
      <c r="T67" s="974">
        <f t="shared" si="2"/>
        <v>7.58</v>
      </c>
      <c r="U67" s="981">
        <v>35</v>
      </c>
      <c r="V67" s="930">
        <v>37</v>
      </c>
      <c r="W67" s="930">
        <v>2</v>
      </c>
      <c r="X67" s="979">
        <v>1.0571428571428572</v>
      </c>
      <c r="Y67" s="977">
        <v>5</v>
      </c>
    </row>
    <row r="68" spans="1:25" ht="14.4" customHeight="1" x14ac:dyDescent="0.3">
      <c r="A68" s="944" t="s">
        <v>3738</v>
      </c>
      <c r="B68" s="930"/>
      <c r="C68" s="931"/>
      <c r="D68" s="929"/>
      <c r="E68" s="932">
        <v>1</v>
      </c>
      <c r="F68" s="933">
        <v>8.4700000000000006</v>
      </c>
      <c r="G68" s="920">
        <v>45</v>
      </c>
      <c r="H68" s="934"/>
      <c r="I68" s="935"/>
      <c r="J68" s="921"/>
      <c r="K68" s="936">
        <v>2.12</v>
      </c>
      <c r="L68" s="934">
        <v>2</v>
      </c>
      <c r="M68" s="934">
        <v>18</v>
      </c>
      <c r="N68" s="937">
        <v>6</v>
      </c>
      <c r="O68" s="934" t="s">
        <v>3617</v>
      </c>
      <c r="P68" s="938" t="s">
        <v>3739</v>
      </c>
      <c r="Q68" s="939">
        <f t="shared" si="0"/>
        <v>0</v>
      </c>
      <c r="R68" s="974">
        <f t="shared" si="0"/>
        <v>0</v>
      </c>
      <c r="S68" s="939">
        <f t="shared" si="1"/>
        <v>-1</v>
      </c>
      <c r="T68" s="974">
        <f t="shared" si="2"/>
        <v>-8.4700000000000006</v>
      </c>
      <c r="U68" s="981" t="s">
        <v>586</v>
      </c>
      <c r="V68" s="930" t="s">
        <v>586</v>
      </c>
      <c r="W68" s="930" t="s">
        <v>586</v>
      </c>
      <c r="X68" s="979" t="s">
        <v>586</v>
      </c>
      <c r="Y68" s="977"/>
    </row>
    <row r="69" spans="1:25" ht="14.4" customHeight="1" x14ac:dyDescent="0.3">
      <c r="A69" s="943" t="s">
        <v>3740</v>
      </c>
      <c r="B69" s="926"/>
      <c r="C69" s="927"/>
      <c r="D69" s="928"/>
      <c r="E69" s="924"/>
      <c r="F69" s="910"/>
      <c r="G69" s="911"/>
      <c r="H69" s="916">
        <v>1</v>
      </c>
      <c r="I69" s="917">
        <v>0.83</v>
      </c>
      <c r="J69" s="918">
        <v>6</v>
      </c>
      <c r="K69" s="913">
        <v>0.53</v>
      </c>
      <c r="L69" s="912">
        <v>3</v>
      </c>
      <c r="M69" s="912">
        <v>24</v>
      </c>
      <c r="N69" s="914">
        <v>8</v>
      </c>
      <c r="O69" s="912" t="s">
        <v>3617</v>
      </c>
      <c r="P69" s="925" t="s">
        <v>3741</v>
      </c>
      <c r="Q69" s="915">
        <f t="shared" si="0"/>
        <v>1</v>
      </c>
      <c r="R69" s="973">
        <f t="shared" si="0"/>
        <v>0.83</v>
      </c>
      <c r="S69" s="915">
        <f t="shared" si="1"/>
        <v>1</v>
      </c>
      <c r="T69" s="973">
        <f t="shared" si="2"/>
        <v>0.83</v>
      </c>
      <c r="U69" s="980">
        <v>8</v>
      </c>
      <c r="V69" s="926">
        <v>6</v>
      </c>
      <c r="W69" s="926">
        <v>-2</v>
      </c>
      <c r="X69" s="978">
        <v>0.75</v>
      </c>
      <c r="Y69" s="976"/>
    </row>
    <row r="70" spans="1:25" ht="14.4" customHeight="1" x14ac:dyDescent="0.3">
      <c r="A70" s="943" t="s">
        <v>3742</v>
      </c>
      <c r="B70" s="907">
        <v>2</v>
      </c>
      <c r="C70" s="908">
        <v>0.64</v>
      </c>
      <c r="D70" s="909">
        <v>2</v>
      </c>
      <c r="E70" s="924"/>
      <c r="F70" s="910"/>
      <c r="G70" s="911"/>
      <c r="H70" s="912"/>
      <c r="I70" s="910"/>
      <c r="J70" s="911"/>
      <c r="K70" s="913">
        <v>0.32</v>
      </c>
      <c r="L70" s="912">
        <v>2</v>
      </c>
      <c r="M70" s="912">
        <v>18</v>
      </c>
      <c r="N70" s="914">
        <v>6</v>
      </c>
      <c r="O70" s="912" t="s">
        <v>3617</v>
      </c>
      <c r="P70" s="925" t="s">
        <v>3743</v>
      </c>
      <c r="Q70" s="915">
        <f t="shared" ref="Q70:R94" si="3">H70-B70</f>
        <v>-2</v>
      </c>
      <c r="R70" s="973">
        <f t="shared" si="3"/>
        <v>-0.64</v>
      </c>
      <c r="S70" s="915">
        <f t="shared" ref="S70:S94" si="4">H70-E70</f>
        <v>0</v>
      </c>
      <c r="T70" s="973">
        <f t="shared" ref="T70:T94" si="5">I70-F70</f>
        <v>0</v>
      </c>
      <c r="U70" s="980" t="s">
        <v>586</v>
      </c>
      <c r="V70" s="926" t="s">
        <v>586</v>
      </c>
      <c r="W70" s="926" t="s">
        <v>586</v>
      </c>
      <c r="X70" s="978" t="s">
        <v>586</v>
      </c>
      <c r="Y70" s="976"/>
    </row>
    <row r="71" spans="1:25" ht="14.4" customHeight="1" x14ac:dyDescent="0.3">
      <c r="A71" s="943" t="s">
        <v>3744</v>
      </c>
      <c r="B71" s="926">
        <v>10</v>
      </c>
      <c r="C71" s="927">
        <v>7.09</v>
      </c>
      <c r="D71" s="928">
        <v>5</v>
      </c>
      <c r="E71" s="924">
        <v>1</v>
      </c>
      <c r="F71" s="910">
        <v>0.7</v>
      </c>
      <c r="G71" s="911">
        <v>5</v>
      </c>
      <c r="H71" s="916">
        <v>8</v>
      </c>
      <c r="I71" s="917">
        <v>5.62</v>
      </c>
      <c r="J71" s="919">
        <v>4.3</v>
      </c>
      <c r="K71" s="913">
        <v>0.7</v>
      </c>
      <c r="L71" s="912">
        <v>1</v>
      </c>
      <c r="M71" s="912">
        <v>12</v>
      </c>
      <c r="N71" s="914">
        <v>4</v>
      </c>
      <c r="O71" s="912" t="s">
        <v>3617</v>
      </c>
      <c r="P71" s="925" t="s">
        <v>3745</v>
      </c>
      <c r="Q71" s="915">
        <f t="shared" si="3"/>
        <v>-2</v>
      </c>
      <c r="R71" s="973">
        <f t="shared" si="3"/>
        <v>-1.4699999999999998</v>
      </c>
      <c r="S71" s="915">
        <f t="shared" si="4"/>
        <v>7</v>
      </c>
      <c r="T71" s="973">
        <f t="shared" si="5"/>
        <v>4.92</v>
      </c>
      <c r="U71" s="980">
        <v>32</v>
      </c>
      <c r="V71" s="926">
        <v>34.4</v>
      </c>
      <c r="W71" s="926">
        <v>2.3999999999999986</v>
      </c>
      <c r="X71" s="978">
        <v>1.075</v>
      </c>
      <c r="Y71" s="976">
        <v>5</v>
      </c>
    </row>
    <row r="72" spans="1:25" ht="14.4" customHeight="1" x14ac:dyDescent="0.3">
      <c r="A72" s="944" t="s">
        <v>3746</v>
      </c>
      <c r="B72" s="930"/>
      <c r="C72" s="931"/>
      <c r="D72" s="929"/>
      <c r="E72" s="940">
        <v>2</v>
      </c>
      <c r="F72" s="935">
        <v>1.92</v>
      </c>
      <c r="G72" s="921">
        <v>4.5</v>
      </c>
      <c r="H72" s="932">
        <v>4</v>
      </c>
      <c r="I72" s="933">
        <v>3.84</v>
      </c>
      <c r="J72" s="922">
        <v>7</v>
      </c>
      <c r="K72" s="936">
        <v>0.96</v>
      </c>
      <c r="L72" s="934">
        <v>2</v>
      </c>
      <c r="M72" s="934">
        <v>18</v>
      </c>
      <c r="N72" s="937">
        <v>6</v>
      </c>
      <c r="O72" s="934" t="s">
        <v>3617</v>
      </c>
      <c r="P72" s="938" t="s">
        <v>3745</v>
      </c>
      <c r="Q72" s="939">
        <f t="shared" si="3"/>
        <v>4</v>
      </c>
      <c r="R72" s="974">
        <f t="shared" si="3"/>
        <v>3.84</v>
      </c>
      <c r="S72" s="939">
        <f t="shared" si="4"/>
        <v>2</v>
      </c>
      <c r="T72" s="974">
        <f t="shared" si="5"/>
        <v>1.92</v>
      </c>
      <c r="U72" s="981">
        <v>24</v>
      </c>
      <c r="V72" s="930">
        <v>28</v>
      </c>
      <c r="W72" s="930">
        <v>4</v>
      </c>
      <c r="X72" s="979">
        <v>1.1666666666666667</v>
      </c>
      <c r="Y72" s="977">
        <v>9</v>
      </c>
    </row>
    <row r="73" spans="1:25" ht="14.4" customHeight="1" x14ac:dyDescent="0.3">
      <c r="A73" s="944" t="s">
        <v>3747</v>
      </c>
      <c r="B73" s="930"/>
      <c r="C73" s="931"/>
      <c r="D73" s="929"/>
      <c r="E73" s="940">
        <v>1</v>
      </c>
      <c r="F73" s="935">
        <v>2.17</v>
      </c>
      <c r="G73" s="921">
        <v>24</v>
      </c>
      <c r="H73" s="932"/>
      <c r="I73" s="933"/>
      <c r="J73" s="920"/>
      <c r="K73" s="936">
        <v>2.17</v>
      </c>
      <c r="L73" s="934">
        <v>4</v>
      </c>
      <c r="M73" s="934">
        <v>39</v>
      </c>
      <c r="N73" s="937">
        <v>13</v>
      </c>
      <c r="O73" s="934" t="s">
        <v>3617</v>
      </c>
      <c r="P73" s="938" t="s">
        <v>3745</v>
      </c>
      <c r="Q73" s="939">
        <f t="shared" si="3"/>
        <v>0</v>
      </c>
      <c r="R73" s="974">
        <f t="shared" si="3"/>
        <v>0</v>
      </c>
      <c r="S73" s="939">
        <f t="shared" si="4"/>
        <v>-1</v>
      </c>
      <c r="T73" s="974">
        <f t="shared" si="5"/>
        <v>-2.17</v>
      </c>
      <c r="U73" s="981" t="s">
        <v>586</v>
      </c>
      <c r="V73" s="930" t="s">
        <v>586</v>
      </c>
      <c r="W73" s="930" t="s">
        <v>586</v>
      </c>
      <c r="X73" s="979" t="s">
        <v>586</v>
      </c>
      <c r="Y73" s="977"/>
    </row>
    <row r="74" spans="1:25" ht="14.4" customHeight="1" x14ac:dyDescent="0.3">
      <c r="A74" s="943" t="s">
        <v>3748</v>
      </c>
      <c r="B74" s="926">
        <v>1</v>
      </c>
      <c r="C74" s="927">
        <v>0.49</v>
      </c>
      <c r="D74" s="928">
        <v>3</v>
      </c>
      <c r="E74" s="924">
        <v>1</v>
      </c>
      <c r="F74" s="910">
        <v>0.49</v>
      </c>
      <c r="G74" s="911">
        <v>2</v>
      </c>
      <c r="H74" s="916">
        <v>3</v>
      </c>
      <c r="I74" s="917">
        <v>1.27</v>
      </c>
      <c r="J74" s="918">
        <v>2.7</v>
      </c>
      <c r="K74" s="913">
        <v>0.49</v>
      </c>
      <c r="L74" s="912">
        <v>2</v>
      </c>
      <c r="M74" s="912">
        <v>15</v>
      </c>
      <c r="N74" s="914">
        <v>5</v>
      </c>
      <c r="O74" s="912" t="s">
        <v>3617</v>
      </c>
      <c r="P74" s="925" t="s">
        <v>3749</v>
      </c>
      <c r="Q74" s="915">
        <f t="shared" si="3"/>
        <v>2</v>
      </c>
      <c r="R74" s="973">
        <f t="shared" si="3"/>
        <v>0.78</v>
      </c>
      <c r="S74" s="915">
        <f t="shared" si="4"/>
        <v>2</v>
      </c>
      <c r="T74" s="973">
        <f t="shared" si="5"/>
        <v>0.78</v>
      </c>
      <c r="U74" s="980">
        <v>15</v>
      </c>
      <c r="V74" s="926">
        <v>8.1000000000000014</v>
      </c>
      <c r="W74" s="926">
        <v>-6.8999999999999986</v>
      </c>
      <c r="X74" s="978">
        <v>0.54000000000000015</v>
      </c>
      <c r="Y74" s="976"/>
    </row>
    <row r="75" spans="1:25" ht="14.4" customHeight="1" x14ac:dyDescent="0.3">
      <c r="A75" s="943" t="s">
        <v>3750</v>
      </c>
      <c r="B75" s="907">
        <v>1</v>
      </c>
      <c r="C75" s="908">
        <v>1.79</v>
      </c>
      <c r="D75" s="909">
        <v>6</v>
      </c>
      <c r="E75" s="924"/>
      <c r="F75" s="910"/>
      <c r="G75" s="911"/>
      <c r="H75" s="912"/>
      <c r="I75" s="910"/>
      <c r="J75" s="911"/>
      <c r="K75" s="913">
        <v>1.79</v>
      </c>
      <c r="L75" s="912">
        <v>3</v>
      </c>
      <c r="M75" s="912">
        <v>24</v>
      </c>
      <c r="N75" s="914">
        <v>8</v>
      </c>
      <c r="O75" s="912" t="s">
        <v>3617</v>
      </c>
      <c r="P75" s="925" t="s">
        <v>3751</v>
      </c>
      <c r="Q75" s="915">
        <f t="shared" si="3"/>
        <v>-1</v>
      </c>
      <c r="R75" s="973">
        <f t="shared" si="3"/>
        <v>-1.79</v>
      </c>
      <c r="S75" s="915">
        <f t="shared" si="4"/>
        <v>0</v>
      </c>
      <c r="T75" s="973">
        <f t="shared" si="5"/>
        <v>0</v>
      </c>
      <c r="U75" s="980" t="s">
        <v>586</v>
      </c>
      <c r="V75" s="926" t="s">
        <v>586</v>
      </c>
      <c r="W75" s="926" t="s">
        <v>586</v>
      </c>
      <c r="X75" s="978" t="s">
        <v>586</v>
      </c>
      <c r="Y75" s="976"/>
    </row>
    <row r="76" spans="1:25" ht="14.4" customHeight="1" x14ac:dyDescent="0.3">
      <c r="A76" s="943" t="s">
        <v>3752</v>
      </c>
      <c r="B76" s="926">
        <v>1</v>
      </c>
      <c r="C76" s="927">
        <v>0.86</v>
      </c>
      <c r="D76" s="928">
        <v>10</v>
      </c>
      <c r="E76" s="916">
        <v>2</v>
      </c>
      <c r="F76" s="917">
        <v>1.72</v>
      </c>
      <c r="G76" s="918">
        <v>5.5</v>
      </c>
      <c r="H76" s="912">
        <v>2</v>
      </c>
      <c r="I76" s="910">
        <v>1.72</v>
      </c>
      <c r="J76" s="911">
        <v>3.5</v>
      </c>
      <c r="K76" s="913">
        <v>0.86</v>
      </c>
      <c r="L76" s="912">
        <v>2</v>
      </c>
      <c r="M76" s="912">
        <v>15</v>
      </c>
      <c r="N76" s="914">
        <v>5</v>
      </c>
      <c r="O76" s="912" t="s">
        <v>3617</v>
      </c>
      <c r="P76" s="925" t="s">
        <v>3753</v>
      </c>
      <c r="Q76" s="915">
        <f t="shared" si="3"/>
        <v>1</v>
      </c>
      <c r="R76" s="973">
        <f t="shared" si="3"/>
        <v>0.86</v>
      </c>
      <c r="S76" s="915">
        <f t="shared" si="4"/>
        <v>0</v>
      </c>
      <c r="T76" s="973">
        <f t="shared" si="5"/>
        <v>0</v>
      </c>
      <c r="U76" s="980">
        <v>10</v>
      </c>
      <c r="V76" s="926">
        <v>7</v>
      </c>
      <c r="W76" s="926">
        <v>-3</v>
      </c>
      <c r="X76" s="978">
        <v>0.7</v>
      </c>
      <c r="Y76" s="976"/>
    </row>
    <row r="77" spans="1:25" ht="14.4" customHeight="1" x14ac:dyDescent="0.3">
      <c r="A77" s="944" t="s">
        <v>3754</v>
      </c>
      <c r="B77" s="930"/>
      <c r="C77" s="931"/>
      <c r="D77" s="929"/>
      <c r="E77" s="932">
        <v>1</v>
      </c>
      <c r="F77" s="933">
        <v>1.77</v>
      </c>
      <c r="G77" s="920">
        <v>5</v>
      </c>
      <c r="H77" s="934"/>
      <c r="I77" s="935"/>
      <c r="J77" s="921"/>
      <c r="K77" s="936">
        <v>1.77</v>
      </c>
      <c r="L77" s="934">
        <v>4</v>
      </c>
      <c r="M77" s="934">
        <v>33</v>
      </c>
      <c r="N77" s="937">
        <v>11</v>
      </c>
      <c r="O77" s="934" t="s">
        <v>3617</v>
      </c>
      <c r="P77" s="938" t="s">
        <v>3755</v>
      </c>
      <c r="Q77" s="939">
        <f t="shared" si="3"/>
        <v>0</v>
      </c>
      <c r="R77" s="974">
        <f t="shared" si="3"/>
        <v>0</v>
      </c>
      <c r="S77" s="939">
        <f t="shared" si="4"/>
        <v>-1</v>
      </c>
      <c r="T77" s="974">
        <f t="shared" si="5"/>
        <v>-1.77</v>
      </c>
      <c r="U77" s="981" t="s">
        <v>586</v>
      </c>
      <c r="V77" s="930" t="s">
        <v>586</v>
      </c>
      <c r="W77" s="930" t="s">
        <v>586</v>
      </c>
      <c r="X77" s="979" t="s">
        <v>586</v>
      </c>
      <c r="Y77" s="977"/>
    </row>
    <row r="78" spans="1:25" ht="14.4" customHeight="1" x14ac:dyDescent="0.3">
      <c r="A78" s="943" t="s">
        <v>3756</v>
      </c>
      <c r="B78" s="926"/>
      <c r="C78" s="927"/>
      <c r="D78" s="928"/>
      <c r="E78" s="916">
        <v>1</v>
      </c>
      <c r="F78" s="917">
        <v>3.04</v>
      </c>
      <c r="G78" s="918">
        <v>8</v>
      </c>
      <c r="H78" s="912">
        <v>1</v>
      </c>
      <c r="I78" s="910">
        <v>3.04</v>
      </c>
      <c r="J78" s="911">
        <v>8</v>
      </c>
      <c r="K78" s="913">
        <v>3.04</v>
      </c>
      <c r="L78" s="912">
        <v>4</v>
      </c>
      <c r="M78" s="912">
        <v>36</v>
      </c>
      <c r="N78" s="914">
        <v>12</v>
      </c>
      <c r="O78" s="912" t="s">
        <v>3617</v>
      </c>
      <c r="P78" s="925" t="s">
        <v>3757</v>
      </c>
      <c r="Q78" s="915">
        <f t="shared" si="3"/>
        <v>1</v>
      </c>
      <c r="R78" s="973">
        <f t="shared" si="3"/>
        <v>3.04</v>
      </c>
      <c r="S78" s="915">
        <f t="shared" si="4"/>
        <v>0</v>
      </c>
      <c r="T78" s="973">
        <f t="shared" si="5"/>
        <v>0</v>
      </c>
      <c r="U78" s="980">
        <v>12</v>
      </c>
      <c r="V78" s="926">
        <v>8</v>
      </c>
      <c r="W78" s="926">
        <v>-4</v>
      </c>
      <c r="X78" s="978">
        <v>0.66666666666666663</v>
      </c>
      <c r="Y78" s="976"/>
    </row>
    <row r="79" spans="1:25" ht="14.4" customHeight="1" x14ac:dyDescent="0.3">
      <c r="A79" s="944" t="s">
        <v>3758</v>
      </c>
      <c r="B79" s="930"/>
      <c r="C79" s="931"/>
      <c r="D79" s="929"/>
      <c r="E79" s="932">
        <v>1</v>
      </c>
      <c r="F79" s="933">
        <v>4.82</v>
      </c>
      <c r="G79" s="920">
        <v>7</v>
      </c>
      <c r="H79" s="934"/>
      <c r="I79" s="935"/>
      <c r="J79" s="921"/>
      <c r="K79" s="936">
        <v>4.82</v>
      </c>
      <c r="L79" s="934">
        <v>6</v>
      </c>
      <c r="M79" s="934">
        <v>57</v>
      </c>
      <c r="N79" s="937">
        <v>19</v>
      </c>
      <c r="O79" s="934" t="s">
        <v>3617</v>
      </c>
      <c r="P79" s="938" t="s">
        <v>3757</v>
      </c>
      <c r="Q79" s="939">
        <f t="shared" si="3"/>
        <v>0</v>
      </c>
      <c r="R79" s="974">
        <f t="shared" si="3"/>
        <v>0</v>
      </c>
      <c r="S79" s="939">
        <f t="shared" si="4"/>
        <v>-1</v>
      </c>
      <c r="T79" s="974">
        <f t="shared" si="5"/>
        <v>-4.82</v>
      </c>
      <c r="U79" s="981" t="s">
        <v>586</v>
      </c>
      <c r="V79" s="930" t="s">
        <v>586</v>
      </c>
      <c r="W79" s="930" t="s">
        <v>586</v>
      </c>
      <c r="X79" s="979" t="s">
        <v>586</v>
      </c>
      <c r="Y79" s="977"/>
    </row>
    <row r="80" spans="1:25" ht="14.4" customHeight="1" x14ac:dyDescent="0.3">
      <c r="A80" s="944" t="s">
        <v>3759</v>
      </c>
      <c r="B80" s="930"/>
      <c r="C80" s="931"/>
      <c r="D80" s="929"/>
      <c r="E80" s="932">
        <v>1</v>
      </c>
      <c r="F80" s="933">
        <v>8.11</v>
      </c>
      <c r="G80" s="920">
        <v>15</v>
      </c>
      <c r="H80" s="934"/>
      <c r="I80" s="935"/>
      <c r="J80" s="921"/>
      <c r="K80" s="936">
        <v>8.11</v>
      </c>
      <c r="L80" s="934">
        <v>7</v>
      </c>
      <c r="M80" s="934">
        <v>63</v>
      </c>
      <c r="N80" s="937">
        <v>21</v>
      </c>
      <c r="O80" s="934" t="s">
        <v>3617</v>
      </c>
      <c r="P80" s="938" t="s">
        <v>3757</v>
      </c>
      <c r="Q80" s="939">
        <f t="shared" si="3"/>
        <v>0</v>
      </c>
      <c r="R80" s="974">
        <f t="shared" si="3"/>
        <v>0</v>
      </c>
      <c r="S80" s="939">
        <f t="shared" si="4"/>
        <v>-1</v>
      </c>
      <c r="T80" s="974">
        <f t="shared" si="5"/>
        <v>-8.11</v>
      </c>
      <c r="U80" s="981" t="s">
        <v>586</v>
      </c>
      <c r="V80" s="930" t="s">
        <v>586</v>
      </c>
      <c r="W80" s="930" t="s">
        <v>586</v>
      </c>
      <c r="X80" s="979" t="s">
        <v>586</v>
      </c>
      <c r="Y80" s="977"/>
    </row>
    <row r="81" spans="1:25" ht="14.4" customHeight="1" x14ac:dyDescent="0.3">
      <c r="A81" s="943" t="s">
        <v>3760</v>
      </c>
      <c r="B81" s="926">
        <v>1</v>
      </c>
      <c r="C81" s="927">
        <v>1.03</v>
      </c>
      <c r="D81" s="928">
        <v>4</v>
      </c>
      <c r="E81" s="924">
        <v>1</v>
      </c>
      <c r="F81" s="910">
        <v>1.03</v>
      </c>
      <c r="G81" s="911">
        <v>3</v>
      </c>
      <c r="H81" s="916">
        <v>3</v>
      </c>
      <c r="I81" s="917">
        <v>3.1</v>
      </c>
      <c r="J81" s="918">
        <v>5.7</v>
      </c>
      <c r="K81" s="913">
        <v>1.03</v>
      </c>
      <c r="L81" s="912">
        <v>2</v>
      </c>
      <c r="M81" s="912">
        <v>18</v>
      </c>
      <c r="N81" s="914">
        <v>6</v>
      </c>
      <c r="O81" s="912" t="s">
        <v>3617</v>
      </c>
      <c r="P81" s="925" t="s">
        <v>3761</v>
      </c>
      <c r="Q81" s="915">
        <f t="shared" si="3"/>
        <v>2</v>
      </c>
      <c r="R81" s="973">
        <f t="shared" si="3"/>
        <v>2.0700000000000003</v>
      </c>
      <c r="S81" s="915">
        <f t="shared" si="4"/>
        <v>2</v>
      </c>
      <c r="T81" s="973">
        <f t="shared" si="5"/>
        <v>2.0700000000000003</v>
      </c>
      <c r="U81" s="980">
        <v>18</v>
      </c>
      <c r="V81" s="926">
        <v>17.100000000000001</v>
      </c>
      <c r="W81" s="926">
        <v>-0.89999999999999858</v>
      </c>
      <c r="X81" s="978">
        <v>0.95000000000000007</v>
      </c>
      <c r="Y81" s="976">
        <v>1</v>
      </c>
    </row>
    <row r="82" spans="1:25" ht="14.4" customHeight="1" x14ac:dyDescent="0.3">
      <c r="A82" s="944" t="s">
        <v>3762</v>
      </c>
      <c r="B82" s="930">
        <v>1</v>
      </c>
      <c r="C82" s="931">
        <v>1.73</v>
      </c>
      <c r="D82" s="929">
        <v>4</v>
      </c>
      <c r="E82" s="940">
        <v>1</v>
      </c>
      <c r="F82" s="935">
        <v>1.73</v>
      </c>
      <c r="G82" s="921">
        <v>7</v>
      </c>
      <c r="H82" s="932">
        <v>2</v>
      </c>
      <c r="I82" s="933">
        <v>3.47</v>
      </c>
      <c r="J82" s="920">
        <v>9</v>
      </c>
      <c r="K82" s="936">
        <v>1.73</v>
      </c>
      <c r="L82" s="934">
        <v>3</v>
      </c>
      <c r="M82" s="934">
        <v>30</v>
      </c>
      <c r="N82" s="937">
        <v>10</v>
      </c>
      <c r="O82" s="934" t="s">
        <v>3617</v>
      </c>
      <c r="P82" s="938" t="s">
        <v>3761</v>
      </c>
      <c r="Q82" s="939">
        <f t="shared" si="3"/>
        <v>1</v>
      </c>
      <c r="R82" s="974">
        <f t="shared" si="3"/>
        <v>1.7400000000000002</v>
      </c>
      <c r="S82" s="939">
        <f t="shared" si="4"/>
        <v>1</v>
      </c>
      <c r="T82" s="974">
        <f t="shared" si="5"/>
        <v>1.7400000000000002</v>
      </c>
      <c r="U82" s="981">
        <v>20</v>
      </c>
      <c r="V82" s="930">
        <v>18</v>
      </c>
      <c r="W82" s="930">
        <v>-2</v>
      </c>
      <c r="X82" s="979">
        <v>0.9</v>
      </c>
      <c r="Y82" s="977">
        <v>2</v>
      </c>
    </row>
    <row r="83" spans="1:25" ht="14.4" customHeight="1" x14ac:dyDescent="0.3">
      <c r="A83" s="943" t="s">
        <v>3763</v>
      </c>
      <c r="B83" s="926"/>
      <c r="C83" s="927"/>
      <c r="D83" s="928"/>
      <c r="E83" s="916">
        <v>1</v>
      </c>
      <c r="F83" s="917">
        <v>1.26</v>
      </c>
      <c r="G83" s="918">
        <v>11</v>
      </c>
      <c r="H83" s="912"/>
      <c r="I83" s="910"/>
      <c r="J83" s="911"/>
      <c r="K83" s="913">
        <v>1.26</v>
      </c>
      <c r="L83" s="912">
        <v>4</v>
      </c>
      <c r="M83" s="912">
        <v>39</v>
      </c>
      <c r="N83" s="914">
        <v>13</v>
      </c>
      <c r="O83" s="912" t="s">
        <v>3617</v>
      </c>
      <c r="P83" s="925" t="s">
        <v>3764</v>
      </c>
      <c r="Q83" s="915">
        <f t="shared" si="3"/>
        <v>0</v>
      </c>
      <c r="R83" s="973">
        <f t="shared" si="3"/>
        <v>0</v>
      </c>
      <c r="S83" s="915">
        <f t="shared" si="4"/>
        <v>-1</v>
      </c>
      <c r="T83" s="973">
        <f t="shared" si="5"/>
        <v>-1.26</v>
      </c>
      <c r="U83" s="980" t="s">
        <v>586</v>
      </c>
      <c r="V83" s="926" t="s">
        <v>586</v>
      </c>
      <c r="W83" s="926" t="s">
        <v>586</v>
      </c>
      <c r="X83" s="978" t="s">
        <v>586</v>
      </c>
      <c r="Y83" s="976"/>
    </row>
    <row r="84" spans="1:25" ht="14.4" customHeight="1" x14ac:dyDescent="0.3">
      <c r="A84" s="943" t="s">
        <v>3765</v>
      </c>
      <c r="B84" s="926">
        <v>1</v>
      </c>
      <c r="C84" s="927">
        <v>1.28</v>
      </c>
      <c r="D84" s="928">
        <v>14</v>
      </c>
      <c r="E84" s="924">
        <v>1</v>
      </c>
      <c r="F84" s="910">
        <v>0.89</v>
      </c>
      <c r="G84" s="911">
        <v>2</v>
      </c>
      <c r="H84" s="916">
        <v>1</v>
      </c>
      <c r="I84" s="917">
        <v>1.28</v>
      </c>
      <c r="J84" s="919">
        <v>15</v>
      </c>
      <c r="K84" s="913">
        <v>1.28</v>
      </c>
      <c r="L84" s="912">
        <v>3</v>
      </c>
      <c r="M84" s="912">
        <v>24</v>
      </c>
      <c r="N84" s="914">
        <v>8</v>
      </c>
      <c r="O84" s="912" t="s">
        <v>3617</v>
      </c>
      <c r="P84" s="925" t="s">
        <v>3766</v>
      </c>
      <c r="Q84" s="915">
        <f t="shared" si="3"/>
        <v>0</v>
      </c>
      <c r="R84" s="973">
        <f t="shared" si="3"/>
        <v>0</v>
      </c>
      <c r="S84" s="915">
        <f t="shared" si="4"/>
        <v>0</v>
      </c>
      <c r="T84" s="973">
        <f t="shared" si="5"/>
        <v>0.39</v>
      </c>
      <c r="U84" s="980">
        <v>8</v>
      </c>
      <c r="V84" s="926">
        <v>15</v>
      </c>
      <c r="W84" s="926">
        <v>7</v>
      </c>
      <c r="X84" s="978">
        <v>1.875</v>
      </c>
      <c r="Y84" s="976">
        <v>7</v>
      </c>
    </row>
    <row r="85" spans="1:25" ht="14.4" customHeight="1" x14ac:dyDescent="0.3">
      <c r="A85" s="943" t="s">
        <v>3767</v>
      </c>
      <c r="B85" s="926"/>
      <c r="C85" s="927"/>
      <c r="D85" s="928"/>
      <c r="E85" s="924"/>
      <c r="F85" s="910"/>
      <c r="G85" s="911"/>
      <c r="H85" s="916">
        <v>1</v>
      </c>
      <c r="I85" s="917">
        <v>0.39</v>
      </c>
      <c r="J85" s="918">
        <v>3</v>
      </c>
      <c r="K85" s="913">
        <v>0.39</v>
      </c>
      <c r="L85" s="912">
        <v>2</v>
      </c>
      <c r="M85" s="912">
        <v>15</v>
      </c>
      <c r="N85" s="914">
        <v>5</v>
      </c>
      <c r="O85" s="912" t="s">
        <v>3617</v>
      </c>
      <c r="P85" s="925" t="s">
        <v>3768</v>
      </c>
      <c r="Q85" s="915">
        <f t="shared" si="3"/>
        <v>1</v>
      </c>
      <c r="R85" s="973">
        <f t="shared" si="3"/>
        <v>0.39</v>
      </c>
      <c r="S85" s="915">
        <f t="shared" si="4"/>
        <v>1</v>
      </c>
      <c r="T85" s="973">
        <f t="shared" si="5"/>
        <v>0.39</v>
      </c>
      <c r="U85" s="980">
        <v>5</v>
      </c>
      <c r="V85" s="926">
        <v>3</v>
      </c>
      <c r="W85" s="926">
        <v>-2</v>
      </c>
      <c r="X85" s="978">
        <v>0.6</v>
      </c>
      <c r="Y85" s="976"/>
    </row>
    <row r="86" spans="1:25" ht="14.4" customHeight="1" x14ac:dyDescent="0.3">
      <c r="A86" s="943" t="s">
        <v>3769</v>
      </c>
      <c r="B86" s="907">
        <v>4</v>
      </c>
      <c r="C86" s="908">
        <v>2.58</v>
      </c>
      <c r="D86" s="909">
        <v>2.8</v>
      </c>
      <c r="E86" s="924"/>
      <c r="F86" s="910"/>
      <c r="G86" s="911"/>
      <c r="H86" s="912">
        <v>1</v>
      </c>
      <c r="I86" s="910">
        <v>0.64</v>
      </c>
      <c r="J86" s="911">
        <v>3</v>
      </c>
      <c r="K86" s="913">
        <v>0.64</v>
      </c>
      <c r="L86" s="912">
        <v>1</v>
      </c>
      <c r="M86" s="912">
        <v>12</v>
      </c>
      <c r="N86" s="914">
        <v>4</v>
      </c>
      <c r="O86" s="912" t="s">
        <v>3617</v>
      </c>
      <c r="P86" s="925" t="s">
        <v>3770</v>
      </c>
      <c r="Q86" s="915">
        <f t="shared" si="3"/>
        <v>-3</v>
      </c>
      <c r="R86" s="973">
        <f t="shared" si="3"/>
        <v>-1.94</v>
      </c>
      <c r="S86" s="915">
        <f t="shared" si="4"/>
        <v>1</v>
      </c>
      <c r="T86" s="973">
        <f t="shared" si="5"/>
        <v>0.64</v>
      </c>
      <c r="U86" s="980">
        <v>4</v>
      </c>
      <c r="V86" s="926">
        <v>3</v>
      </c>
      <c r="W86" s="926">
        <v>-1</v>
      </c>
      <c r="X86" s="978">
        <v>0.75</v>
      </c>
      <c r="Y86" s="976"/>
    </row>
    <row r="87" spans="1:25" ht="14.4" customHeight="1" x14ac:dyDescent="0.3">
      <c r="A87" s="944" t="s">
        <v>3771</v>
      </c>
      <c r="B87" s="941">
        <v>1</v>
      </c>
      <c r="C87" s="942">
        <v>0.88</v>
      </c>
      <c r="D87" s="923">
        <v>10</v>
      </c>
      <c r="E87" s="940">
        <v>2</v>
      </c>
      <c r="F87" s="935">
        <v>1.75</v>
      </c>
      <c r="G87" s="921">
        <v>7.5</v>
      </c>
      <c r="H87" s="934"/>
      <c r="I87" s="935"/>
      <c r="J87" s="921"/>
      <c r="K87" s="936">
        <v>0.88</v>
      </c>
      <c r="L87" s="934">
        <v>2</v>
      </c>
      <c r="M87" s="934">
        <v>18</v>
      </c>
      <c r="N87" s="937">
        <v>6</v>
      </c>
      <c r="O87" s="934" t="s">
        <v>3617</v>
      </c>
      <c r="P87" s="938" t="s">
        <v>3770</v>
      </c>
      <c r="Q87" s="939">
        <f t="shared" si="3"/>
        <v>-1</v>
      </c>
      <c r="R87" s="974">
        <f t="shared" si="3"/>
        <v>-0.88</v>
      </c>
      <c r="S87" s="939">
        <f t="shared" si="4"/>
        <v>-2</v>
      </c>
      <c r="T87" s="974">
        <f t="shared" si="5"/>
        <v>-1.75</v>
      </c>
      <c r="U87" s="981" t="s">
        <v>586</v>
      </c>
      <c r="V87" s="930" t="s">
        <v>586</v>
      </c>
      <c r="W87" s="930" t="s">
        <v>586</v>
      </c>
      <c r="X87" s="979" t="s">
        <v>586</v>
      </c>
      <c r="Y87" s="977"/>
    </row>
    <row r="88" spans="1:25" ht="14.4" customHeight="1" x14ac:dyDescent="0.3">
      <c r="A88" s="944" t="s">
        <v>3772</v>
      </c>
      <c r="B88" s="941">
        <v>1</v>
      </c>
      <c r="C88" s="942">
        <v>2.17</v>
      </c>
      <c r="D88" s="923">
        <v>10</v>
      </c>
      <c r="E88" s="940"/>
      <c r="F88" s="935"/>
      <c r="G88" s="921"/>
      <c r="H88" s="934"/>
      <c r="I88" s="935"/>
      <c r="J88" s="921"/>
      <c r="K88" s="936">
        <v>2.17</v>
      </c>
      <c r="L88" s="934">
        <v>4</v>
      </c>
      <c r="M88" s="934">
        <v>39</v>
      </c>
      <c r="N88" s="937">
        <v>13</v>
      </c>
      <c r="O88" s="934" t="s">
        <v>3617</v>
      </c>
      <c r="P88" s="938" t="s">
        <v>3770</v>
      </c>
      <c r="Q88" s="939">
        <f t="shared" si="3"/>
        <v>-1</v>
      </c>
      <c r="R88" s="974">
        <f t="shared" si="3"/>
        <v>-2.17</v>
      </c>
      <c r="S88" s="939">
        <f t="shared" si="4"/>
        <v>0</v>
      </c>
      <c r="T88" s="974">
        <f t="shared" si="5"/>
        <v>0</v>
      </c>
      <c r="U88" s="981" t="s">
        <v>586</v>
      </c>
      <c r="V88" s="930" t="s">
        <v>586</v>
      </c>
      <c r="W88" s="930" t="s">
        <v>586</v>
      </c>
      <c r="X88" s="979" t="s">
        <v>586</v>
      </c>
      <c r="Y88" s="977"/>
    </row>
    <row r="89" spans="1:25" ht="14.4" customHeight="1" x14ac:dyDescent="0.3">
      <c r="A89" s="943" t="s">
        <v>3773</v>
      </c>
      <c r="B89" s="926">
        <v>2</v>
      </c>
      <c r="C89" s="927">
        <v>0.62</v>
      </c>
      <c r="D89" s="928">
        <v>2.5</v>
      </c>
      <c r="E89" s="924">
        <v>3</v>
      </c>
      <c r="F89" s="910">
        <v>0.94</v>
      </c>
      <c r="G89" s="911">
        <v>5</v>
      </c>
      <c r="H89" s="916">
        <v>5</v>
      </c>
      <c r="I89" s="917">
        <v>1.56</v>
      </c>
      <c r="J89" s="918">
        <v>3.4</v>
      </c>
      <c r="K89" s="913">
        <v>0.31</v>
      </c>
      <c r="L89" s="912">
        <v>1</v>
      </c>
      <c r="M89" s="912">
        <v>12</v>
      </c>
      <c r="N89" s="914">
        <v>4</v>
      </c>
      <c r="O89" s="912" t="s">
        <v>3617</v>
      </c>
      <c r="P89" s="925" t="s">
        <v>3774</v>
      </c>
      <c r="Q89" s="915">
        <f t="shared" si="3"/>
        <v>3</v>
      </c>
      <c r="R89" s="973">
        <f t="shared" si="3"/>
        <v>0.94000000000000006</v>
      </c>
      <c r="S89" s="915">
        <f t="shared" si="4"/>
        <v>2</v>
      </c>
      <c r="T89" s="973">
        <f t="shared" si="5"/>
        <v>0.62000000000000011</v>
      </c>
      <c r="U89" s="980">
        <v>20</v>
      </c>
      <c r="V89" s="926">
        <v>17</v>
      </c>
      <c r="W89" s="926">
        <v>-3</v>
      </c>
      <c r="X89" s="978">
        <v>0.85</v>
      </c>
      <c r="Y89" s="976">
        <v>1</v>
      </c>
    </row>
    <row r="90" spans="1:25" ht="14.4" customHeight="1" x14ac:dyDescent="0.3">
      <c r="A90" s="944" t="s">
        <v>3775</v>
      </c>
      <c r="B90" s="930"/>
      <c r="C90" s="931"/>
      <c r="D90" s="929"/>
      <c r="E90" s="940">
        <v>1</v>
      </c>
      <c r="F90" s="935">
        <v>0.45</v>
      </c>
      <c r="G90" s="921">
        <v>4</v>
      </c>
      <c r="H90" s="932"/>
      <c r="I90" s="933"/>
      <c r="J90" s="920"/>
      <c r="K90" s="936">
        <v>0.45</v>
      </c>
      <c r="L90" s="934">
        <v>2</v>
      </c>
      <c r="M90" s="934">
        <v>18</v>
      </c>
      <c r="N90" s="937">
        <v>6</v>
      </c>
      <c r="O90" s="934" t="s">
        <v>3617</v>
      </c>
      <c r="P90" s="938" t="s">
        <v>3776</v>
      </c>
      <c r="Q90" s="939">
        <f t="shared" si="3"/>
        <v>0</v>
      </c>
      <c r="R90" s="974">
        <f t="shared" si="3"/>
        <v>0</v>
      </c>
      <c r="S90" s="939">
        <f t="shared" si="4"/>
        <v>-1</v>
      </c>
      <c r="T90" s="974">
        <f t="shared" si="5"/>
        <v>-0.45</v>
      </c>
      <c r="U90" s="981" t="s">
        <v>586</v>
      </c>
      <c r="V90" s="930" t="s">
        <v>586</v>
      </c>
      <c r="W90" s="930" t="s">
        <v>586</v>
      </c>
      <c r="X90" s="979" t="s">
        <v>586</v>
      </c>
      <c r="Y90" s="977"/>
    </row>
    <row r="91" spans="1:25" ht="14.4" customHeight="1" x14ac:dyDescent="0.3">
      <c r="A91" s="943" t="s">
        <v>3777</v>
      </c>
      <c r="B91" s="907">
        <v>4</v>
      </c>
      <c r="C91" s="908">
        <v>1.39</v>
      </c>
      <c r="D91" s="909">
        <v>3.3</v>
      </c>
      <c r="E91" s="924"/>
      <c r="F91" s="910"/>
      <c r="G91" s="911"/>
      <c r="H91" s="912">
        <v>1</v>
      </c>
      <c r="I91" s="910">
        <v>0.26</v>
      </c>
      <c r="J91" s="911">
        <v>2</v>
      </c>
      <c r="K91" s="913">
        <v>0.26</v>
      </c>
      <c r="L91" s="912">
        <v>1</v>
      </c>
      <c r="M91" s="912">
        <v>9</v>
      </c>
      <c r="N91" s="914">
        <v>3</v>
      </c>
      <c r="O91" s="912" t="s">
        <v>3617</v>
      </c>
      <c r="P91" s="925" t="s">
        <v>3778</v>
      </c>
      <c r="Q91" s="915">
        <f t="shared" si="3"/>
        <v>-3</v>
      </c>
      <c r="R91" s="973">
        <f t="shared" si="3"/>
        <v>-1.1299999999999999</v>
      </c>
      <c r="S91" s="915">
        <f t="shared" si="4"/>
        <v>1</v>
      </c>
      <c r="T91" s="973">
        <f t="shared" si="5"/>
        <v>0.26</v>
      </c>
      <c r="U91" s="980">
        <v>3</v>
      </c>
      <c r="V91" s="926">
        <v>2</v>
      </c>
      <c r="W91" s="926">
        <v>-1</v>
      </c>
      <c r="X91" s="978">
        <v>0.66666666666666663</v>
      </c>
      <c r="Y91" s="976"/>
    </row>
    <row r="92" spans="1:25" ht="14.4" customHeight="1" x14ac:dyDescent="0.3">
      <c r="A92" s="943" t="s">
        <v>3779</v>
      </c>
      <c r="B92" s="907">
        <v>3</v>
      </c>
      <c r="C92" s="908">
        <v>3.01</v>
      </c>
      <c r="D92" s="909">
        <v>5.3</v>
      </c>
      <c r="E92" s="924">
        <v>1</v>
      </c>
      <c r="F92" s="910">
        <v>1</v>
      </c>
      <c r="G92" s="911">
        <v>6</v>
      </c>
      <c r="H92" s="912"/>
      <c r="I92" s="910"/>
      <c r="J92" s="911"/>
      <c r="K92" s="913">
        <v>1</v>
      </c>
      <c r="L92" s="912">
        <v>2</v>
      </c>
      <c r="M92" s="912">
        <v>18</v>
      </c>
      <c r="N92" s="914">
        <v>6</v>
      </c>
      <c r="O92" s="912" t="s">
        <v>3617</v>
      </c>
      <c r="P92" s="925" t="s">
        <v>3780</v>
      </c>
      <c r="Q92" s="915">
        <f t="shared" si="3"/>
        <v>-3</v>
      </c>
      <c r="R92" s="973">
        <f t="shared" si="3"/>
        <v>-3.01</v>
      </c>
      <c r="S92" s="915">
        <f t="shared" si="4"/>
        <v>-1</v>
      </c>
      <c r="T92" s="973">
        <f t="shared" si="5"/>
        <v>-1</v>
      </c>
      <c r="U92" s="980" t="s">
        <v>586</v>
      </c>
      <c r="V92" s="926" t="s">
        <v>586</v>
      </c>
      <c r="W92" s="926" t="s">
        <v>586</v>
      </c>
      <c r="X92" s="978" t="s">
        <v>586</v>
      </c>
      <c r="Y92" s="976"/>
    </row>
    <row r="93" spans="1:25" ht="14.4" customHeight="1" x14ac:dyDescent="0.3">
      <c r="A93" s="944" t="s">
        <v>3781</v>
      </c>
      <c r="B93" s="941">
        <v>3</v>
      </c>
      <c r="C93" s="942">
        <v>6.77</v>
      </c>
      <c r="D93" s="923">
        <v>14.7</v>
      </c>
      <c r="E93" s="940">
        <v>2</v>
      </c>
      <c r="F93" s="935">
        <v>4.51</v>
      </c>
      <c r="G93" s="921">
        <v>9</v>
      </c>
      <c r="H93" s="934">
        <v>1</v>
      </c>
      <c r="I93" s="935">
        <v>2.2599999999999998</v>
      </c>
      <c r="J93" s="921">
        <v>5</v>
      </c>
      <c r="K93" s="936">
        <v>2.2599999999999998</v>
      </c>
      <c r="L93" s="934">
        <v>4</v>
      </c>
      <c r="M93" s="934">
        <v>39</v>
      </c>
      <c r="N93" s="937">
        <v>13</v>
      </c>
      <c r="O93" s="934" t="s">
        <v>3617</v>
      </c>
      <c r="P93" s="938" t="s">
        <v>3782</v>
      </c>
      <c r="Q93" s="939">
        <f t="shared" si="3"/>
        <v>-2</v>
      </c>
      <c r="R93" s="974">
        <f t="shared" si="3"/>
        <v>-4.51</v>
      </c>
      <c r="S93" s="939">
        <f t="shared" si="4"/>
        <v>-1</v>
      </c>
      <c r="T93" s="974">
        <f t="shared" si="5"/>
        <v>-2.25</v>
      </c>
      <c r="U93" s="981">
        <v>13</v>
      </c>
      <c r="V93" s="930">
        <v>5</v>
      </c>
      <c r="W93" s="930">
        <v>-8</v>
      </c>
      <c r="X93" s="979">
        <v>0.38461538461538464</v>
      </c>
      <c r="Y93" s="977"/>
    </row>
    <row r="94" spans="1:25" ht="14.4" customHeight="1" thickBot="1" x14ac:dyDescent="0.35">
      <c r="A94" s="957" t="s">
        <v>3783</v>
      </c>
      <c r="B94" s="958">
        <v>3</v>
      </c>
      <c r="C94" s="959">
        <v>2.04</v>
      </c>
      <c r="D94" s="960">
        <v>5</v>
      </c>
      <c r="E94" s="961">
        <v>2</v>
      </c>
      <c r="F94" s="962">
        <v>1.36</v>
      </c>
      <c r="G94" s="963">
        <v>4.5</v>
      </c>
      <c r="H94" s="964">
        <v>4</v>
      </c>
      <c r="I94" s="965">
        <v>2.72</v>
      </c>
      <c r="J94" s="966">
        <v>3</v>
      </c>
      <c r="K94" s="967">
        <v>0.68</v>
      </c>
      <c r="L94" s="968">
        <v>2</v>
      </c>
      <c r="M94" s="968">
        <v>15</v>
      </c>
      <c r="N94" s="969">
        <v>5</v>
      </c>
      <c r="O94" s="968" t="s">
        <v>3617</v>
      </c>
      <c r="P94" s="970" t="s">
        <v>3784</v>
      </c>
      <c r="Q94" s="971">
        <f t="shared" si="3"/>
        <v>1</v>
      </c>
      <c r="R94" s="975">
        <f t="shared" si="3"/>
        <v>0.68000000000000016</v>
      </c>
      <c r="S94" s="971">
        <f t="shared" si="4"/>
        <v>2</v>
      </c>
      <c r="T94" s="975">
        <f t="shared" si="5"/>
        <v>1.36</v>
      </c>
      <c r="U94" s="986">
        <v>20</v>
      </c>
      <c r="V94" s="958">
        <v>12</v>
      </c>
      <c r="W94" s="958">
        <v>-8</v>
      </c>
      <c r="X94" s="987">
        <v>0.6</v>
      </c>
      <c r="Y94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5:Q1048576">
    <cfRule type="cellIs" dxfId="14" priority="11" stopIfTrue="1" operator="lessThan">
      <formula>0</formula>
    </cfRule>
  </conditionalFormatting>
  <conditionalFormatting sqref="W95:W1048576">
    <cfRule type="cellIs" dxfId="13" priority="10" stopIfTrue="1" operator="greaterThan">
      <formula>0</formula>
    </cfRule>
  </conditionalFormatting>
  <conditionalFormatting sqref="X95:X1048576">
    <cfRule type="cellIs" dxfId="12" priority="9" stopIfTrue="1" operator="greaterThan">
      <formula>1</formula>
    </cfRule>
  </conditionalFormatting>
  <conditionalFormatting sqref="X95:X1048576">
    <cfRule type="cellIs" dxfId="11" priority="6" stopIfTrue="1" operator="greaterThan">
      <formula>1</formula>
    </cfRule>
  </conditionalFormatting>
  <conditionalFormatting sqref="W95:W1048576">
    <cfRule type="cellIs" dxfId="10" priority="7" stopIfTrue="1" operator="greaterThan">
      <formula>0</formula>
    </cfRule>
  </conditionalFormatting>
  <conditionalFormatting sqref="Q9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4">
    <cfRule type="cellIs" dxfId="7" priority="4" stopIfTrue="1" operator="lessThan">
      <formula>0</formula>
    </cfRule>
  </conditionalFormatting>
  <conditionalFormatting sqref="X5:X94">
    <cfRule type="cellIs" dxfId="6" priority="2" stopIfTrue="1" operator="greaterThan">
      <formula>1</formula>
    </cfRule>
  </conditionalFormatting>
  <conditionalFormatting sqref="W5:W94">
    <cfRule type="cellIs" dxfId="5" priority="3" stopIfTrue="1" operator="greaterThan">
      <formula>0</formula>
    </cfRule>
  </conditionalFormatting>
  <conditionalFormatting sqref="S5:S9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1130443</v>
      </c>
      <c r="C3" s="344">
        <f t="shared" ref="C3:L3" si="0">SUBTOTAL(9,C6:C1048576)</f>
        <v>10.414542211471755</v>
      </c>
      <c r="D3" s="344">
        <f t="shared" si="0"/>
        <v>1125778</v>
      </c>
      <c r="E3" s="344">
        <f t="shared" si="0"/>
        <v>9</v>
      </c>
      <c r="F3" s="344">
        <f t="shared" si="0"/>
        <v>1377162</v>
      </c>
      <c r="G3" s="347">
        <f>IF(D3&lt;&gt;0,F3/D3,"")</f>
        <v>1.2232980214571612</v>
      </c>
      <c r="H3" s="343">
        <f t="shared" si="0"/>
        <v>82098.530000000013</v>
      </c>
      <c r="I3" s="344">
        <f t="shared" si="0"/>
        <v>4.9097729487692829</v>
      </c>
      <c r="J3" s="344">
        <f t="shared" si="0"/>
        <v>87452.74</v>
      </c>
      <c r="K3" s="344">
        <f t="shared" si="0"/>
        <v>2</v>
      </c>
      <c r="L3" s="344">
        <f t="shared" si="0"/>
        <v>80826.98</v>
      </c>
      <c r="M3" s="345">
        <f>IF(J3&lt;&gt;0,L3/J3,"")</f>
        <v>0.92423610741069961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2018</v>
      </c>
      <c r="E5" s="991"/>
      <c r="F5" s="991">
        <v>2019</v>
      </c>
      <c r="G5" s="901" t="s">
        <v>2</v>
      </c>
      <c r="H5" s="990">
        <v>2015</v>
      </c>
      <c r="I5" s="991"/>
      <c r="J5" s="991">
        <v>2018</v>
      </c>
      <c r="K5" s="991"/>
      <c r="L5" s="991">
        <v>2019</v>
      </c>
      <c r="M5" s="901" t="s">
        <v>2</v>
      </c>
    </row>
    <row r="6" spans="1:13" ht="14.4" customHeight="1" x14ac:dyDescent="0.3">
      <c r="A6" s="856" t="s">
        <v>3312</v>
      </c>
      <c r="B6" s="883">
        <v>1412</v>
      </c>
      <c r="C6" s="825">
        <v>0.29940627650551316</v>
      </c>
      <c r="D6" s="883">
        <v>4716</v>
      </c>
      <c r="E6" s="825">
        <v>1</v>
      </c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3317</v>
      </c>
      <c r="B7" s="885">
        <v>61044</v>
      </c>
      <c r="C7" s="832">
        <v>3.8361088418274365</v>
      </c>
      <c r="D7" s="885">
        <v>15913</v>
      </c>
      <c r="E7" s="832">
        <v>1</v>
      </c>
      <c r="F7" s="885">
        <v>15929</v>
      </c>
      <c r="G7" s="837">
        <v>1.0010054672280526</v>
      </c>
      <c r="H7" s="885">
        <v>32229.010000000002</v>
      </c>
      <c r="I7" s="832">
        <v>4.285880893267251</v>
      </c>
      <c r="J7" s="885">
        <v>7519.8099999999995</v>
      </c>
      <c r="K7" s="832">
        <v>1</v>
      </c>
      <c r="L7" s="885">
        <v>7225.7</v>
      </c>
      <c r="M7" s="838">
        <v>0.96088863947360381</v>
      </c>
    </row>
    <row r="8" spans="1:13" ht="14.4" customHeight="1" x14ac:dyDescent="0.3">
      <c r="A8" s="857" t="s">
        <v>3322</v>
      </c>
      <c r="B8" s="885">
        <v>260395</v>
      </c>
      <c r="C8" s="832">
        <v>1.3478978807988156</v>
      </c>
      <c r="D8" s="885">
        <v>193186</v>
      </c>
      <c r="E8" s="832">
        <v>1</v>
      </c>
      <c r="F8" s="885">
        <v>33057</v>
      </c>
      <c r="G8" s="837">
        <v>0.17111488410133238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3786</v>
      </c>
      <c r="B9" s="885">
        <v>84772</v>
      </c>
      <c r="C9" s="832">
        <v>1.0608832768092908</v>
      </c>
      <c r="D9" s="885">
        <v>79907</v>
      </c>
      <c r="E9" s="832">
        <v>1</v>
      </c>
      <c r="F9" s="885">
        <v>112424</v>
      </c>
      <c r="G9" s="837">
        <v>1.4069355625915125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3787</v>
      </c>
      <c r="B10" s="885">
        <v>101211</v>
      </c>
      <c r="C10" s="832">
        <v>0.63644709951265521</v>
      </c>
      <c r="D10" s="885">
        <v>159025</v>
      </c>
      <c r="E10" s="832">
        <v>1</v>
      </c>
      <c r="F10" s="885">
        <v>143077</v>
      </c>
      <c r="G10" s="837">
        <v>0.89971388146517839</v>
      </c>
      <c r="H10" s="885">
        <v>49869.520000000011</v>
      </c>
      <c r="I10" s="832">
        <v>0.62389205550203164</v>
      </c>
      <c r="J10" s="885">
        <v>79932.930000000008</v>
      </c>
      <c r="K10" s="832">
        <v>1</v>
      </c>
      <c r="L10" s="885">
        <v>73601.279999999999</v>
      </c>
      <c r="M10" s="838">
        <v>0.92078796561066878</v>
      </c>
    </row>
    <row r="11" spans="1:13" ht="14.4" customHeight="1" x14ac:dyDescent="0.3">
      <c r="A11" s="857" t="s">
        <v>3788</v>
      </c>
      <c r="B11" s="885">
        <v>34660</v>
      </c>
      <c r="C11" s="832">
        <v>1.4505733656985018</v>
      </c>
      <c r="D11" s="885">
        <v>23894</v>
      </c>
      <c r="E11" s="832">
        <v>1</v>
      </c>
      <c r="F11" s="885">
        <v>21269</v>
      </c>
      <c r="G11" s="837">
        <v>0.89013978404620409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3789</v>
      </c>
      <c r="B12" s="885">
        <v>532803</v>
      </c>
      <c r="C12" s="832">
        <v>0.89149520372257385</v>
      </c>
      <c r="D12" s="885">
        <v>597651</v>
      </c>
      <c r="E12" s="832">
        <v>1</v>
      </c>
      <c r="F12" s="885">
        <v>1006735</v>
      </c>
      <c r="G12" s="837">
        <v>1.6844864310442047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3790</v>
      </c>
      <c r="B13" s="885">
        <v>42647</v>
      </c>
      <c r="C13" s="832">
        <v>0.89173026659696808</v>
      </c>
      <c r="D13" s="885">
        <v>47825</v>
      </c>
      <c r="E13" s="832">
        <v>1</v>
      </c>
      <c r="F13" s="885">
        <v>44460</v>
      </c>
      <c r="G13" s="837">
        <v>0.92963930998431787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3791</v>
      </c>
      <c r="B14" s="885"/>
      <c r="C14" s="832"/>
      <c r="D14" s="885">
        <v>3661</v>
      </c>
      <c r="E14" s="832">
        <v>1</v>
      </c>
      <c r="F14" s="885">
        <v>211</v>
      </c>
      <c r="G14" s="837">
        <v>5.7634526085768918E-2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3792</v>
      </c>
      <c r="B15" s="887">
        <v>11499</v>
      </c>
      <c r="C15" s="840"/>
      <c r="D15" s="887"/>
      <c r="E15" s="840"/>
      <c r="F15" s="887"/>
      <c r="G15" s="845"/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4277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5442.79</v>
      </c>
      <c r="G3" s="211">
        <f t="shared" si="0"/>
        <v>1212541.53</v>
      </c>
      <c r="H3" s="212"/>
      <c r="I3" s="212"/>
      <c r="J3" s="207">
        <f t="shared" si="0"/>
        <v>4750.76</v>
      </c>
      <c r="K3" s="211">
        <f t="shared" si="0"/>
        <v>1213230.7400000002</v>
      </c>
      <c r="L3" s="212"/>
      <c r="M3" s="212"/>
      <c r="N3" s="207">
        <f t="shared" si="0"/>
        <v>6085.1900000000005</v>
      </c>
      <c r="O3" s="211">
        <f t="shared" si="0"/>
        <v>1457988.98</v>
      </c>
      <c r="P3" s="177">
        <f>IF(K3=0,"",O3/K3)</f>
        <v>1.2017408823650477</v>
      </c>
      <c r="Q3" s="209">
        <f>IF(N3=0,"",O3/N3)</f>
        <v>239.59629526769089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3602</v>
      </c>
      <c r="B6" s="825" t="s">
        <v>3793</v>
      </c>
      <c r="C6" s="825" t="s">
        <v>3079</v>
      </c>
      <c r="D6" s="825" t="s">
        <v>3794</v>
      </c>
      <c r="E6" s="825" t="s">
        <v>3795</v>
      </c>
      <c r="F6" s="225"/>
      <c r="G6" s="225"/>
      <c r="H6" s="225"/>
      <c r="I6" s="225"/>
      <c r="J6" s="225">
        <v>2</v>
      </c>
      <c r="K6" s="225">
        <v>274</v>
      </c>
      <c r="L6" s="225">
        <v>1</v>
      </c>
      <c r="M6" s="225">
        <v>137</v>
      </c>
      <c r="N6" s="225"/>
      <c r="O6" s="225"/>
      <c r="P6" s="830"/>
      <c r="Q6" s="848"/>
    </row>
    <row r="7" spans="1:17" ht="14.4" customHeight="1" x14ac:dyDescent="0.3">
      <c r="A7" s="831" t="s">
        <v>3602</v>
      </c>
      <c r="B7" s="832" t="s">
        <v>3793</v>
      </c>
      <c r="C7" s="832" t="s">
        <v>3079</v>
      </c>
      <c r="D7" s="832" t="s">
        <v>3796</v>
      </c>
      <c r="E7" s="832" t="s">
        <v>3797</v>
      </c>
      <c r="F7" s="849"/>
      <c r="G7" s="849"/>
      <c r="H7" s="849"/>
      <c r="I7" s="849"/>
      <c r="J7" s="849">
        <v>2</v>
      </c>
      <c r="K7" s="849">
        <v>1414</v>
      </c>
      <c r="L7" s="849">
        <v>1</v>
      </c>
      <c r="M7" s="849">
        <v>707</v>
      </c>
      <c r="N7" s="849"/>
      <c r="O7" s="849"/>
      <c r="P7" s="837"/>
      <c r="Q7" s="850"/>
    </row>
    <row r="8" spans="1:17" ht="14.4" customHeight="1" x14ac:dyDescent="0.3">
      <c r="A8" s="831" t="s">
        <v>3602</v>
      </c>
      <c r="B8" s="832" t="s">
        <v>3793</v>
      </c>
      <c r="C8" s="832" t="s">
        <v>3079</v>
      </c>
      <c r="D8" s="832" t="s">
        <v>3798</v>
      </c>
      <c r="E8" s="832" t="s">
        <v>3799</v>
      </c>
      <c r="F8" s="849"/>
      <c r="G8" s="849"/>
      <c r="H8" s="849"/>
      <c r="I8" s="849"/>
      <c r="J8" s="849">
        <v>4</v>
      </c>
      <c r="K8" s="849">
        <v>1984</v>
      </c>
      <c r="L8" s="849">
        <v>1</v>
      </c>
      <c r="M8" s="849">
        <v>496</v>
      </c>
      <c r="N8" s="849"/>
      <c r="O8" s="849"/>
      <c r="P8" s="837"/>
      <c r="Q8" s="850"/>
    </row>
    <row r="9" spans="1:17" ht="14.4" customHeight="1" x14ac:dyDescent="0.3">
      <c r="A9" s="831" t="s">
        <v>3602</v>
      </c>
      <c r="B9" s="832" t="s">
        <v>3793</v>
      </c>
      <c r="C9" s="832" t="s">
        <v>3079</v>
      </c>
      <c r="D9" s="832" t="s">
        <v>3800</v>
      </c>
      <c r="E9" s="832" t="s">
        <v>3801</v>
      </c>
      <c r="F9" s="849"/>
      <c r="G9" s="849"/>
      <c r="H9" s="849"/>
      <c r="I9" s="849"/>
      <c r="J9" s="849">
        <v>8</v>
      </c>
      <c r="K9" s="849">
        <v>688</v>
      </c>
      <c r="L9" s="849">
        <v>1</v>
      </c>
      <c r="M9" s="849">
        <v>86</v>
      </c>
      <c r="N9" s="849"/>
      <c r="O9" s="849"/>
      <c r="P9" s="837"/>
      <c r="Q9" s="850"/>
    </row>
    <row r="10" spans="1:17" ht="14.4" customHeight="1" x14ac:dyDescent="0.3">
      <c r="A10" s="831" t="s">
        <v>3602</v>
      </c>
      <c r="B10" s="832" t="s">
        <v>3793</v>
      </c>
      <c r="C10" s="832" t="s">
        <v>3079</v>
      </c>
      <c r="D10" s="832" t="s">
        <v>3802</v>
      </c>
      <c r="E10" s="832" t="s">
        <v>3803</v>
      </c>
      <c r="F10" s="849">
        <v>2</v>
      </c>
      <c r="G10" s="849">
        <v>356</v>
      </c>
      <c r="H10" s="849">
        <v>1.988826815642458</v>
      </c>
      <c r="I10" s="849">
        <v>178</v>
      </c>
      <c r="J10" s="849">
        <v>1</v>
      </c>
      <c r="K10" s="849">
        <v>179</v>
      </c>
      <c r="L10" s="849">
        <v>1</v>
      </c>
      <c r="M10" s="849">
        <v>179</v>
      </c>
      <c r="N10" s="849"/>
      <c r="O10" s="849"/>
      <c r="P10" s="837"/>
      <c r="Q10" s="850"/>
    </row>
    <row r="11" spans="1:17" ht="14.4" customHeight="1" x14ac:dyDescent="0.3">
      <c r="A11" s="831" t="s">
        <v>3602</v>
      </c>
      <c r="B11" s="832" t="s">
        <v>3793</v>
      </c>
      <c r="C11" s="832" t="s">
        <v>3079</v>
      </c>
      <c r="D11" s="832" t="s">
        <v>3804</v>
      </c>
      <c r="E11" s="832" t="s">
        <v>3805</v>
      </c>
      <c r="F11" s="849"/>
      <c r="G11" s="849"/>
      <c r="H11" s="849"/>
      <c r="I11" s="849"/>
      <c r="J11" s="849">
        <v>1</v>
      </c>
      <c r="K11" s="849">
        <v>177</v>
      </c>
      <c r="L11" s="849">
        <v>1</v>
      </c>
      <c r="M11" s="849">
        <v>177</v>
      </c>
      <c r="N11" s="849"/>
      <c r="O11" s="849"/>
      <c r="P11" s="837"/>
      <c r="Q11" s="850"/>
    </row>
    <row r="12" spans="1:17" ht="14.4" customHeight="1" x14ac:dyDescent="0.3">
      <c r="A12" s="831" t="s">
        <v>3602</v>
      </c>
      <c r="B12" s="832" t="s">
        <v>3793</v>
      </c>
      <c r="C12" s="832" t="s">
        <v>3079</v>
      </c>
      <c r="D12" s="832" t="s">
        <v>3806</v>
      </c>
      <c r="E12" s="832" t="s">
        <v>3807</v>
      </c>
      <c r="F12" s="849">
        <v>4</v>
      </c>
      <c r="G12" s="849">
        <v>1056</v>
      </c>
      <c r="H12" s="849"/>
      <c r="I12" s="849">
        <v>264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3607</v>
      </c>
      <c r="B13" s="832" t="s">
        <v>3808</v>
      </c>
      <c r="C13" s="832" t="s">
        <v>3033</v>
      </c>
      <c r="D13" s="832" t="s">
        <v>3809</v>
      </c>
      <c r="E13" s="832" t="s">
        <v>3810</v>
      </c>
      <c r="F13" s="849">
        <v>1.5499999999999998</v>
      </c>
      <c r="G13" s="849">
        <v>2819.5099999999998</v>
      </c>
      <c r="H13" s="849">
        <v>3.4444335853989267</v>
      </c>
      <c r="I13" s="849">
        <v>1819.0387096774193</v>
      </c>
      <c r="J13" s="849">
        <v>0.45</v>
      </c>
      <c r="K13" s="849">
        <v>818.57</v>
      </c>
      <c r="L13" s="849">
        <v>1</v>
      </c>
      <c r="M13" s="849">
        <v>1819.0444444444445</v>
      </c>
      <c r="N13" s="849"/>
      <c r="O13" s="849"/>
      <c r="P13" s="837"/>
      <c r="Q13" s="850"/>
    </row>
    <row r="14" spans="1:17" ht="14.4" customHeight="1" x14ac:dyDescent="0.3">
      <c r="A14" s="831" t="s">
        <v>3607</v>
      </c>
      <c r="B14" s="832" t="s">
        <v>3808</v>
      </c>
      <c r="C14" s="832" t="s">
        <v>3033</v>
      </c>
      <c r="D14" s="832" t="s">
        <v>3811</v>
      </c>
      <c r="E14" s="832" t="s">
        <v>3812</v>
      </c>
      <c r="F14" s="849">
        <v>0.08</v>
      </c>
      <c r="G14" s="849">
        <v>67.78</v>
      </c>
      <c r="H14" s="849"/>
      <c r="I14" s="849">
        <v>847.25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3607</v>
      </c>
      <c r="B15" s="832" t="s">
        <v>3808</v>
      </c>
      <c r="C15" s="832" t="s">
        <v>3033</v>
      </c>
      <c r="D15" s="832" t="s">
        <v>3813</v>
      </c>
      <c r="E15" s="832" t="s">
        <v>3810</v>
      </c>
      <c r="F15" s="849"/>
      <c r="G15" s="849"/>
      <c r="H15" s="849"/>
      <c r="I15" s="849"/>
      <c r="J15" s="849"/>
      <c r="K15" s="849"/>
      <c r="L15" s="849"/>
      <c r="M15" s="849"/>
      <c r="N15" s="849">
        <v>0.5</v>
      </c>
      <c r="O15" s="849">
        <v>327.76</v>
      </c>
      <c r="P15" s="837"/>
      <c r="Q15" s="850">
        <v>655.52</v>
      </c>
    </row>
    <row r="16" spans="1:17" ht="14.4" customHeight="1" x14ac:dyDescent="0.3">
      <c r="A16" s="831" t="s">
        <v>3607</v>
      </c>
      <c r="B16" s="832" t="s">
        <v>3808</v>
      </c>
      <c r="C16" s="832" t="s">
        <v>3402</v>
      </c>
      <c r="D16" s="832" t="s">
        <v>3814</v>
      </c>
      <c r="E16" s="832" t="s">
        <v>3815</v>
      </c>
      <c r="F16" s="849">
        <v>180</v>
      </c>
      <c r="G16" s="849">
        <v>1288.8</v>
      </c>
      <c r="H16" s="849"/>
      <c r="I16" s="849">
        <v>7.16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3607</v>
      </c>
      <c r="B17" s="832" t="s">
        <v>3808</v>
      </c>
      <c r="C17" s="832" t="s">
        <v>3402</v>
      </c>
      <c r="D17" s="832" t="s">
        <v>3816</v>
      </c>
      <c r="E17" s="832" t="s">
        <v>3817</v>
      </c>
      <c r="F17" s="849">
        <v>1</v>
      </c>
      <c r="G17" s="849">
        <v>1986.65</v>
      </c>
      <c r="H17" s="849"/>
      <c r="I17" s="849">
        <v>1986.65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3607</v>
      </c>
      <c r="B18" s="832" t="s">
        <v>3808</v>
      </c>
      <c r="C18" s="832" t="s">
        <v>3402</v>
      </c>
      <c r="D18" s="832" t="s">
        <v>3818</v>
      </c>
      <c r="E18" s="832" t="s">
        <v>3819</v>
      </c>
      <c r="F18" s="849">
        <v>774</v>
      </c>
      <c r="G18" s="849">
        <v>26066.27</v>
      </c>
      <c r="H18" s="849">
        <v>3.8897681623102591</v>
      </c>
      <c r="I18" s="849">
        <v>33.677351421188632</v>
      </c>
      <c r="J18" s="849">
        <v>196</v>
      </c>
      <c r="K18" s="849">
        <v>6701.24</v>
      </c>
      <c r="L18" s="849">
        <v>1</v>
      </c>
      <c r="M18" s="849">
        <v>34.19</v>
      </c>
      <c r="N18" s="849">
        <v>203</v>
      </c>
      <c r="O18" s="849">
        <v>6897.94</v>
      </c>
      <c r="P18" s="837">
        <v>1.0293527765010655</v>
      </c>
      <c r="Q18" s="850">
        <v>33.979999999999997</v>
      </c>
    </row>
    <row r="19" spans="1:17" ht="14.4" customHeight="1" x14ac:dyDescent="0.3">
      <c r="A19" s="831" t="s">
        <v>3607</v>
      </c>
      <c r="B19" s="832" t="s">
        <v>3808</v>
      </c>
      <c r="C19" s="832" t="s">
        <v>3079</v>
      </c>
      <c r="D19" s="832" t="s">
        <v>3820</v>
      </c>
      <c r="E19" s="832" t="s">
        <v>3821</v>
      </c>
      <c r="F19" s="849">
        <v>1</v>
      </c>
      <c r="G19" s="849">
        <v>682</v>
      </c>
      <c r="H19" s="849"/>
      <c r="I19" s="849">
        <v>682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3607</v>
      </c>
      <c r="B20" s="832" t="s">
        <v>3808</v>
      </c>
      <c r="C20" s="832" t="s">
        <v>3079</v>
      </c>
      <c r="D20" s="832" t="s">
        <v>3822</v>
      </c>
      <c r="E20" s="832" t="s">
        <v>3823</v>
      </c>
      <c r="F20" s="849">
        <v>1</v>
      </c>
      <c r="G20" s="849">
        <v>1825</v>
      </c>
      <c r="H20" s="849"/>
      <c r="I20" s="849">
        <v>1825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3607</v>
      </c>
      <c r="B21" s="832" t="s">
        <v>3808</v>
      </c>
      <c r="C21" s="832" t="s">
        <v>3079</v>
      </c>
      <c r="D21" s="832" t="s">
        <v>3824</v>
      </c>
      <c r="E21" s="832" t="s">
        <v>3825</v>
      </c>
      <c r="F21" s="849">
        <v>4</v>
      </c>
      <c r="G21" s="849">
        <v>58028</v>
      </c>
      <c r="H21" s="849">
        <v>3.9994486180991107</v>
      </c>
      <c r="I21" s="849">
        <v>14507</v>
      </c>
      <c r="J21" s="849">
        <v>1</v>
      </c>
      <c r="K21" s="849">
        <v>14509</v>
      </c>
      <c r="L21" s="849">
        <v>1</v>
      </c>
      <c r="M21" s="849">
        <v>14509</v>
      </c>
      <c r="N21" s="849">
        <v>1</v>
      </c>
      <c r="O21" s="849">
        <v>14515</v>
      </c>
      <c r="P21" s="837">
        <v>1.0004135364256668</v>
      </c>
      <c r="Q21" s="850">
        <v>14515</v>
      </c>
    </row>
    <row r="22" spans="1:17" ht="14.4" customHeight="1" x14ac:dyDescent="0.3">
      <c r="A22" s="831" t="s">
        <v>3607</v>
      </c>
      <c r="B22" s="832" t="s">
        <v>3808</v>
      </c>
      <c r="C22" s="832" t="s">
        <v>3079</v>
      </c>
      <c r="D22" s="832" t="s">
        <v>3826</v>
      </c>
      <c r="E22" s="832" t="s">
        <v>3827</v>
      </c>
      <c r="F22" s="849">
        <v>1</v>
      </c>
      <c r="G22" s="849">
        <v>509</v>
      </c>
      <c r="H22" s="849"/>
      <c r="I22" s="849">
        <v>509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3607</v>
      </c>
      <c r="B23" s="832" t="s">
        <v>3808</v>
      </c>
      <c r="C23" s="832" t="s">
        <v>3079</v>
      </c>
      <c r="D23" s="832" t="s">
        <v>3828</v>
      </c>
      <c r="E23" s="832" t="s">
        <v>3829</v>
      </c>
      <c r="F23" s="849"/>
      <c r="G23" s="849"/>
      <c r="H23" s="849"/>
      <c r="I23" s="849"/>
      <c r="J23" s="849">
        <v>2</v>
      </c>
      <c r="K23" s="849">
        <v>1404</v>
      </c>
      <c r="L23" s="849">
        <v>1</v>
      </c>
      <c r="M23" s="849">
        <v>702</v>
      </c>
      <c r="N23" s="849">
        <v>2</v>
      </c>
      <c r="O23" s="849">
        <v>1414</v>
      </c>
      <c r="P23" s="837">
        <v>1.0071225071225072</v>
      </c>
      <c r="Q23" s="850">
        <v>707</v>
      </c>
    </row>
    <row r="24" spans="1:17" ht="14.4" customHeight="1" x14ac:dyDescent="0.3">
      <c r="A24" s="831" t="s">
        <v>3612</v>
      </c>
      <c r="B24" s="832" t="s">
        <v>3830</v>
      </c>
      <c r="C24" s="832" t="s">
        <v>3079</v>
      </c>
      <c r="D24" s="832" t="s">
        <v>3831</v>
      </c>
      <c r="E24" s="832" t="s">
        <v>3832</v>
      </c>
      <c r="F24" s="849">
        <v>11</v>
      </c>
      <c r="G24" s="849">
        <v>140734</v>
      </c>
      <c r="H24" s="849"/>
      <c r="I24" s="849">
        <v>12794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3612</v>
      </c>
      <c r="B25" s="832" t="s">
        <v>3830</v>
      </c>
      <c r="C25" s="832" t="s">
        <v>3079</v>
      </c>
      <c r="D25" s="832" t="s">
        <v>3833</v>
      </c>
      <c r="E25" s="832" t="s">
        <v>3834</v>
      </c>
      <c r="F25" s="849">
        <v>7</v>
      </c>
      <c r="G25" s="849">
        <v>68334</v>
      </c>
      <c r="H25" s="849">
        <v>0.43523454667048822</v>
      </c>
      <c r="I25" s="849">
        <v>9762</v>
      </c>
      <c r="J25" s="849">
        <v>15</v>
      </c>
      <c r="K25" s="849">
        <v>157005</v>
      </c>
      <c r="L25" s="849">
        <v>1</v>
      </c>
      <c r="M25" s="849">
        <v>10467</v>
      </c>
      <c r="N25" s="849"/>
      <c r="O25" s="849"/>
      <c r="P25" s="837"/>
      <c r="Q25" s="850"/>
    </row>
    <row r="26" spans="1:17" ht="14.4" customHeight="1" x14ac:dyDescent="0.3">
      <c r="A26" s="831" t="s">
        <v>3612</v>
      </c>
      <c r="B26" s="832" t="s">
        <v>3830</v>
      </c>
      <c r="C26" s="832" t="s">
        <v>3079</v>
      </c>
      <c r="D26" s="832" t="s">
        <v>3835</v>
      </c>
      <c r="E26" s="832" t="s">
        <v>3836</v>
      </c>
      <c r="F26" s="849">
        <v>1</v>
      </c>
      <c r="G26" s="849">
        <v>10381</v>
      </c>
      <c r="H26" s="849">
        <v>0.9109336609336609</v>
      </c>
      <c r="I26" s="849">
        <v>10381</v>
      </c>
      <c r="J26" s="849">
        <v>1</v>
      </c>
      <c r="K26" s="849">
        <v>11396</v>
      </c>
      <c r="L26" s="849">
        <v>1</v>
      </c>
      <c r="M26" s="849">
        <v>11396</v>
      </c>
      <c r="N26" s="849"/>
      <c r="O26" s="849"/>
      <c r="P26" s="837"/>
      <c r="Q26" s="850"/>
    </row>
    <row r="27" spans="1:17" ht="14.4" customHeight="1" x14ac:dyDescent="0.3">
      <c r="A27" s="831" t="s">
        <v>3612</v>
      </c>
      <c r="B27" s="832" t="s">
        <v>3830</v>
      </c>
      <c r="C27" s="832" t="s">
        <v>3079</v>
      </c>
      <c r="D27" s="832" t="s">
        <v>3837</v>
      </c>
      <c r="E27" s="832" t="s">
        <v>3838</v>
      </c>
      <c r="F27" s="849">
        <v>2</v>
      </c>
      <c r="G27" s="849">
        <v>748</v>
      </c>
      <c r="H27" s="849"/>
      <c r="I27" s="849">
        <v>374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3612</v>
      </c>
      <c r="B28" s="832" t="s">
        <v>3830</v>
      </c>
      <c r="C28" s="832" t="s">
        <v>3079</v>
      </c>
      <c r="D28" s="832" t="s">
        <v>3839</v>
      </c>
      <c r="E28" s="832" t="s">
        <v>3840</v>
      </c>
      <c r="F28" s="849"/>
      <c r="G28" s="849"/>
      <c r="H28" s="849"/>
      <c r="I28" s="849"/>
      <c r="J28" s="849">
        <v>0</v>
      </c>
      <c r="K28" s="849">
        <v>0</v>
      </c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3612</v>
      </c>
      <c r="B29" s="832" t="s">
        <v>3830</v>
      </c>
      <c r="C29" s="832" t="s">
        <v>3079</v>
      </c>
      <c r="D29" s="832" t="s">
        <v>3841</v>
      </c>
      <c r="E29" s="832" t="s">
        <v>3842</v>
      </c>
      <c r="F29" s="849"/>
      <c r="G29" s="849"/>
      <c r="H29" s="849"/>
      <c r="I29" s="849"/>
      <c r="J29" s="849">
        <v>0</v>
      </c>
      <c r="K29" s="849">
        <v>0</v>
      </c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3612</v>
      </c>
      <c r="B30" s="832" t="s">
        <v>3843</v>
      </c>
      <c r="C30" s="832" t="s">
        <v>3079</v>
      </c>
      <c r="D30" s="832" t="s">
        <v>3844</v>
      </c>
      <c r="E30" s="832" t="s">
        <v>3845</v>
      </c>
      <c r="F30" s="849">
        <v>2</v>
      </c>
      <c r="G30" s="849">
        <v>442</v>
      </c>
      <c r="H30" s="849">
        <v>1.9909909909909911</v>
      </c>
      <c r="I30" s="849">
        <v>221</v>
      </c>
      <c r="J30" s="849">
        <v>1</v>
      </c>
      <c r="K30" s="849">
        <v>222</v>
      </c>
      <c r="L30" s="849">
        <v>1</v>
      </c>
      <c r="M30" s="849">
        <v>222</v>
      </c>
      <c r="N30" s="849">
        <v>2</v>
      </c>
      <c r="O30" s="849">
        <v>446</v>
      </c>
      <c r="P30" s="837">
        <v>2.0090090090090089</v>
      </c>
      <c r="Q30" s="850">
        <v>223</v>
      </c>
    </row>
    <row r="31" spans="1:17" ht="14.4" customHeight="1" x14ac:dyDescent="0.3">
      <c r="A31" s="831" t="s">
        <v>3612</v>
      </c>
      <c r="B31" s="832" t="s">
        <v>3843</v>
      </c>
      <c r="C31" s="832" t="s">
        <v>3079</v>
      </c>
      <c r="D31" s="832" t="s">
        <v>3846</v>
      </c>
      <c r="E31" s="832" t="s">
        <v>3847</v>
      </c>
      <c r="F31" s="849">
        <v>3</v>
      </c>
      <c r="G31" s="849">
        <v>1524</v>
      </c>
      <c r="H31" s="849">
        <v>2.9941060903732808</v>
      </c>
      <c r="I31" s="849">
        <v>508</v>
      </c>
      <c r="J31" s="849">
        <v>1</v>
      </c>
      <c r="K31" s="849">
        <v>509</v>
      </c>
      <c r="L31" s="849">
        <v>1</v>
      </c>
      <c r="M31" s="849">
        <v>509</v>
      </c>
      <c r="N31" s="849">
        <v>2</v>
      </c>
      <c r="O31" s="849">
        <v>1026</v>
      </c>
      <c r="P31" s="837">
        <v>2.0157170923379173</v>
      </c>
      <c r="Q31" s="850">
        <v>513</v>
      </c>
    </row>
    <row r="32" spans="1:17" ht="14.4" customHeight="1" x14ac:dyDescent="0.3">
      <c r="A32" s="831" t="s">
        <v>3612</v>
      </c>
      <c r="B32" s="832" t="s">
        <v>3843</v>
      </c>
      <c r="C32" s="832" t="s">
        <v>3079</v>
      </c>
      <c r="D32" s="832" t="s">
        <v>3848</v>
      </c>
      <c r="E32" s="832" t="s">
        <v>3849</v>
      </c>
      <c r="F32" s="849">
        <v>2</v>
      </c>
      <c r="G32" s="849">
        <v>708</v>
      </c>
      <c r="H32" s="849">
        <v>2</v>
      </c>
      <c r="I32" s="849">
        <v>354</v>
      </c>
      <c r="J32" s="849">
        <v>1</v>
      </c>
      <c r="K32" s="849">
        <v>354</v>
      </c>
      <c r="L32" s="849">
        <v>1</v>
      </c>
      <c r="M32" s="849">
        <v>354</v>
      </c>
      <c r="N32" s="849"/>
      <c r="O32" s="849"/>
      <c r="P32" s="837"/>
      <c r="Q32" s="850"/>
    </row>
    <row r="33" spans="1:17" ht="14.4" customHeight="1" x14ac:dyDescent="0.3">
      <c r="A33" s="831" t="s">
        <v>3612</v>
      </c>
      <c r="B33" s="832" t="s">
        <v>3843</v>
      </c>
      <c r="C33" s="832" t="s">
        <v>3079</v>
      </c>
      <c r="D33" s="832" t="s">
        <v>3850</v>
      </c>
      <c r="E33" s="832" t="s">
        <v>3851</v>
      </c>
      <c r="F33" s="849">
        <v>177</v>
      </c>
      <c r="G33" s="849">
        <v>11505</v>
      </c>
      <c r="H33" s="849">
        <v>1.3308270676691729</v>
      </c>
      <c r="I33" s="849">
        <v>65</v>
      </c>
      <c r="J33" s="849">
        <v>133</v>
      </c>
      <c r="K33" s="849">
        <v>8645</v>
      </c>
      <c r="L33" s="849">
        <v>1</v>
      </c>
      <c r="M33" s="849">
        <v>65</v>
      </c>
      <c r="N33" s="849">
        <v>131</v>
      </c>
      <c r="O33" s="849">
        <v>8515</v>
      </c>
      <c r="P33" s="837">
        <v>0.98496240601503759</v>
      </c>
      <c r="Q33" s="850">
        <v>65</v>
      </c>
    </row>
    <row r="34" spans="1:17" ht="14.4" customHeight="1" x14ac:dyDescent="0.3">
      <c r="A34" s="831" t="s">
        <v>3612</v>
      </c>
      <c r="B34" s="832" t="s">
        <v>3843</v>
      </c>
      <c r="C34" s="832" t="s">
        <v>3079</v>
      </c>
      <c r="D34" s="832" t="s">
        <v>3852</v>
      </c>
      <c r="E34" s="832" t="s">
        <v>3853</v>
      </c>
      <c r="F34" s="849">
        <v>1</v>
      </c>
      <c r="G34" s="849">
        <v>592</v>
      </c>
      <c r="H34" s="849"/>
      <c r="I34" s="849">
        <v>592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3612</v>
      </c>
      <c r="B35" s="832" t="s">
        <v>3843</v>
      </c>
      <c r="C35" s="832" t="s">
        <v>3079</v>
      </c>
      <c r="D35" s="832" t="s">
        <v>3854</v>
      </c>
      <c r="E35" s="832" t="s">
        <v>3855</v>
      </c>
      <c r="F35" s="849"/>
      <c r="G35" s="849"/>
      <c r="H35" s="849"/>
      <c r="I35" s="849"/>
      <c r="J35" s="849">
        <v>2</v>
      </c>
      <c r="K35" s="849">
        <v>48</v>
      </c>
      <c r="L35" s="849">
        <v>1</v>
      </c>
      <c r="M35" s="849">
        <v>24</v>
      </c>
      <c r="N35" s="849">
        <v>2</v>
      </c>
      <c r="O35" s="849">
        <v>52</v>
      </c>
      <c r="P35" s="837">
        <v>1.0833333333333333</v>
      </c>
      <c r="Q35" s="850">
        <v>26</v>
      </c>
    </row>
    <row r="36" spans="1:17" ht="14.4" customHeight="1" x14ac:dyDescent="0.3">
      <c r="A36" s="831" t="s">
        <v>3612</v>
      </c>
      <c r="B36" s="832" t="s">
        <v>3843</v>
      </c>
      <c r="C36" s="832" t="s">
        <v>3079</v>
      </c>
      <c r="D36" s="832" t="s">
        <v>3856</v>
      </c>
      <c r="E36" s="832" t="s">
        <v>3857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110</v>
      </c>
      <c r="P36" s="837"/>
      <c r="Q36" s="850">
        <v>55</v>
      </c>
    </row>
    <row r="37" spans="1:17" ht="14.4" customHeight="1" x14ac:dyDescent="0.3">
      <c r="A37" s="831" t="s">
        <v>3612</v>
      </c>
      <c r="B37" s="832" t="s">
        <v>3843</v>
      </c>
      <c r="C37" s="832" t="s">
        <v>3079</v>
      </c>
      <c r="D37" s="832" t="s">
        <v>3858</v>
      </c>
      <c r="E37" s="832" t="s">
        <v>3859</v>
      </c>
      <c r="F37" s="849">
        <v>142</v>
      </c>
      <c r="G37" s="849">
        <v>10934</v>
      </c>
      <c r="H37" s="849">
        <v>1.4947368421052631</v>
      </c>
      <c r="I37" s="849">
        <v>77</v>
      </c>
      <c r="J37" s="849">
        <v>95</v>
      </c>
      <c r="K37" s="849">
        <v>7315</v>
      </c>
      <c r="L37" s="849">
        <v>1</v>
      </c>
      <c r="M37" s="849">
        <v>77</v>
      </c>
      <c r="N37" s="849">
        <v>137</v>
      </c>
      <c r="O37" s="849">
        <v>10686</v>
      </c>
      <c r="P37" s="837">
        <v>1.4608339029391662</v>
      </c>
      <c r="Q37" s="850">
        <v>78</v>
      </c>
    </row>
    <row r="38" spans="1:17" ht="14.4" customHeight="1" x14ac:dyDescent="0.3">
      <c r="A38" s="831" t="s">
        <v>3612</v>
      </c>
      <c r="B38" s="832" t="s">
        <v>3843</v>
      </c>
      <c r="C38" s="832" t="s">
        <v>3079</v>
      </c>
      <c r="D38" s="832" t="s">
        <v>3860</v>
      </c>
      <c r="E38" s="832" t="s">
        <v>3861</v>
      </c>
      <c r="F38" s="849">
        <v>22</v>
      </c>
      <c r="G38" s="849">
        <v>528</v>
      </c>
      <c r="H38" s="849">
        <v>1.1578947368421053</v>
      </c>
      <c r="I38" s="849">
        <v>24</v>
      </c>
      <c r="J38" s="849">
        <v>19</v>
      </c>
      <c r="K38" s="849">
        <v>456</v>
      </c>
      <c r="L38" s="849">
        <v>1</v>
      </c>
      <c r="M38" s="849">
        <v>24</v>
      </c>
      <c r="N38" s="849">
        <v>16</v>
      </c>
      <c r="O38" s="849">
        <v>384</v>
      </c>
      <c r="P38" s="837">
        <v>0.84210526315789469</v>
      </c>
      <c r="Q38" s="850">
        <v>24</v>
      </c>
    </row>
    <row r="39" spans="1:17" ht="14.4" customHeight="1" x14ac:dyDescent="0.3">
      <c r="A39" s="831" t="s">
        <v>3612</v>
      </c>
      <c r="B39" s="832" t="s">
        <v>3843</v>
      </c>
      <c r="C39" s="832" t="s">
        <v>3079</v>
      </c>
      <c r="D39" s="832" t="s">
        <v>3862</v>
      </c>
      <c r="E39" s="832" t="s">
        <v>3863</v>
      </c>
      <c r="F39" s="849">
        <v>7</v>
      </c>
      <c r="G39" s="849">
        <v>462</v>
      </c>
      <c r="H39" s="849"/>
      <c r="I39" s="849">
        <v>66</v>
      </c>
      <c r="J39" s="849"/>
      <c r="K39" s="849"/>
      <c r="L39" s="849"/>
      <c r="M39" s="849"/>
      <c r="N39" s="849">
        <v>5</v>
      </c>
      <c r="O39" s="849">
        <v>330</v>
      </c>
      <c r="P39" s="837"/>
      <c r="Q39" s="850">
        <v>66</v>
      </c>
    </row>
    <row r="40" spans="1:17" ht="14.4" customHeight="1" x14ac:dyDescent="0.3">
      <c r="A40" s="831" t="s">
        <v>3612</v>
      </c>
      <c r="B40" s="832" t="s">
        <v>3843</v>
      </c>
      <c r="C40" s="832" t="s">
        <v>3079</v>
      </c>
      <c r="D40" s="832" t="s">
        <v>3864</v>
      </c>
      <c r="E40" s="832" t="s">
        <v>3865</v>
      </c>
      <c r="F40" s="849">
        <v>32</v>
      </c>
      <c r="G40" s="849">
        <v>11200</v>
      </c>
      <c r="H40" s="849">
        <v>2.4615384615384617</v>
      </c>
      <c r="I40" s="849">
        <v>350</v>
      </c>
      <c r="J40" s="849">
        <v>13</v>
      </c>
      <c r="K40" s="849">
        <v>4550</v>
      </c>
      <c r="L40" s="849">
        <v>1</v>
      </c>
      <c r="M40" s="849">
        <v>350</v>
      </c>
      <c r="N40" s="849">
        <v>26</v>
      </c>
      <c r="O40" s="849">
        <v>9126</v>
      </c>
      <c r="P40" s="837">
        <v>2.0057142857142858</v>
      </c>
      <c r="Q40" s="850">
        <v>351</v>
      </c>
    </row>
    <row r="41" spans="1:17" ht="14.4" customHeight="1" x14ac:dyDescent="0.3">
      <c r="A41" s="831" t="s">
        <v>3612</v>
      </c>
      <c r="B41" s="832" t="s">
        <v>3843</v>
      </c>
      <c r="C41" s="832" t="s">
        <v>3079</v>
      </c>
      <c r="D41" s="832" t="s">
        <v>3866</v>
      </c>
      <c r="E41" s="832" t="s">
        <v>3867</v>
      </c>
      <c r="F41" s="849">
        <v>21</v>
      </c>
      <c r="G41" s="849">
        <v>525</v>
      </c>
      <c r="H41" s="849">
        <v>1.3125</v>
      </c>
      <c r="I41" s="849">
        <v>25</v>
      </c>
      <c r="J41" s="849">
        <v>16</v>
      </c>
      <c r="K41" s="849">
        <v>400</v>
      </c>
      <c r="L41" s="849">
        <v>1</v>
      </c>
      <c r="M41" s="849">
        <v>25</v>
      </c>
      <c r="N41" s="849">
        <v>14</v>
      </c>
      <c r="O41" s="849">
        <v>350</v>
      </c>
      <c r="P41" s="837">
        <v>0.875</v>
      </c>
      <c r="Q41" s="850">
        <v>25</v>
      </c>
    </row>
    <row r="42" spans="1:17" ht="14.4" customHeight="1" x14ac:dyDescent="0.3">
      <c r="A42" s="831" t="s">
        <v>3612</v>
      </c>
      <c r="B42" s="832" t="s">
        <v>3843</v>
      </c>
      <c r="C42" s="832" t="s">
        <v>3079</v>
      </c>
      <c r="D42" s="832" t="s">
        <v>3868</v>
      </c>
      <c r="E42" s="832" t="s">
        <v>3869</v>
      </c>
      <c r="F42" s="849">
        <v>7</v>
      </c>
      <c r="G42" s="849">
        <v>1778</v>
      </c>
      <c r="H42" s="849">
        <v>0.77777777777777779</v>
      </c>
      <c r="I42" s="849">
        <v>254</v>
      </c>
      <c r="J42" s="849">
        <v>9</v>
      </c>
      <c r="K42" s="849">
        <v>2286</v>
      </c>
      <c r="L42" s="849">
        <v>1</v>
      </c>
      <c r="M42" s="849">
        <v>254</v>
      </c>
      <c r="N42" s="849">
        <v>8</v>
      </c>
      <c r="O42" s="849">
        <v>2032</v>
      </c>
      <c r="P42" s="837">
        <v>0.88888888888888884</v>
      </c>
      <c r="Q42" s="850">
        <v>254</v>
      </c>
    </row>
    <row r="43" spans="1:17" ht="14.4" customHeight="1" x14ac:dyDescent="0.3">
      <c r="A43" s="831" t="s">
        <v>3870</v>
      </c>
      <c r="B43" s="832" t="s">
        <v>3871</v>
      </c>
      <c r="C43" s="832" t="s">
        <v>3079</v>
      </c>
      <c r="D43" s="832" t="s">
        <v>3872</v>
      </c>
      <c r="E43" s="832" t="s">
        <v>3873</v>
      </c>
      <c r="F43" s="849">
        <v>73</v>
      </c>
      <c r="G43" s="849">
        <v>1971</v>
      </c>
      <c r="H43" s="849">
        <v>1.2807017543859649</v>
      </c>
      <c r="I43" s="849">
        <v>27</v>
      </c>
      <c r="J43" s="849">
        <v>57</v>
      </c>
      <c r="K43" s="849">
        <v>1539</v>
      </c>
      <c r="L43" s="849">
        <v>1</v>
      </c>
      <c r="M43" s="849">
        <v>27</v>
      </c>
      <c r="N43" s="849">
        <v>77</v>
      </c>
      <c r="O43" s="849">
        <v>2156</v>
      </c>
      <c r="P43" s="837">
        <v>1.4009096816114359</v>
      </c>
      <c r="Q43" s="850">
        <v>28</v>
      </c>
    </row>
    <row r="44" spans="1:17" ht="14.4" customHeight="1" x14ac:dyDescent="0.3">
      <c r="A44" s="831" t="s">
        <v>3870</v>
      </c>
      <c r="B44" s="832" t="s">
        <v>3871</v>
      </c>
      <c r="C44" s="832" t="s">
        <v>3079</v>
      </c>
      <c r="D44" s="832" t="s">
        <v>3874</v>
      </c>
      <c r="E44" s="832" t="s">
        <v>3875</v>
      </c>
      <c r="F44" s="849">
        <v>2</v>
      </c>
      <c r="G44" s="849">
        <v>108</v>
      </c>
      <c r="H44" s="849">
        <v>0.66666666666666663</v>
      </c>
      <c r="I44" s="849">
        <v>54</v>
      </c>
      <c r="J44" s="849">
        <v>3</v>
      </c>
      <c r="K44" s="849">
        <v>162</v>
      </c>
      <c r="L44" s="849">
        <v>1</v>
      </c>
      <c r="M44" s="849">
        <v>54</v>
      </c>
      <c r="N44" s="849">
        <v>7</v>
      </c>
      <c r="O44" s="849">
        <v>378</v>
      </c>
      <c r="P44" s="837">
        <v>2.3333333333333335</v>
      </c>
      <c r="Q44" s="850">
        <v>54</v>
      </c>
    </row>
    <row r="45" spans="1:17" ht="14.4" customHeight="1" x14ac:dyDescent="0.3">
      <c r="A45" s="831" t="s">
        <v>3870</v>
      </c>
      <c r="B45" s="832" t="s">
        <v>3871</v>
      </c>
      <c r="C45" s="832" t="s">
        <v>3079</v>
      </c>
      <c r="D45" s="832" t="s">
        <v>3876</v>
      </c>
      <c r="E45" s="832" t="s">
        <v>3877</v>
      </c>
      <c r="F45" s="849">
        <v>45</v>
      </c>
      <c r="G45" s="849">
        <v>1080</v>
      </c>
      <c r="H45" s="849">
        <v>1.6666666666666667</v>
      </c>
      <c r="I45" s="849">
        <v>24</v>
      </c>
      <c r="J45" s="849">
        <v>27</v>
      </c>
      <c r="K45" s="849">
        <v>648</v>
      </c>
      <c r="L45" s="849">
        <v>1</v>
      </c>
      <c r="M45" s="849">
        <v>24</v>
      </c>
      <c r="N45" s="849">
        <v>46</v>
      </c>
      <c r="O45" s="849">
        <v>1104</v>
      </c>
      <c r="P45" s="837">
        <v>1.7037037037037037</v>
      </c>
      <c r="Q45" s="850">
        <v>24</v>
      </c>
    </row>
    <row r="46" spans="1:17" ht="14.4" customHeight="1" x14ac:dyDescent="0.3">
      <c r="A46" s="831" t="s">
        <v>3870</v>
      </c>
      <c r="B46" s="832" t="s">
        <v>3871</v>
      </c>
      <c r="C46" s="832" t="s">
        <v>3079</v>
      </c>
      <c r="D46" s="832" t="s">
        <v>3878</v>
      </c>
      <c r="E46" s="832" t="s">
        <v>3879</v>
      </c>
      <c r="F46" s="849">
        <v>60</v>
      </c>
      <c r="G46" s="849">
        <v>1620</v>
      </c>
      <c r="H46" s="849">
        <v>1.0344827586206897</v>
      </c>
      <c r="I46" s="849">
        <v>27</v>
      </c>
      <c r="J46" s="849">
        <v>58</v>
      </c>
      <c r="K46" s="849">
        <v>1566</v>
      </c>
      <c r="L46" s="849">
        <v>1</v>
      </c>
      <c r="M46" s="849">
        <v>27</v>
      </c>
      <c r="N46" s="849">
        <v>88</v>
      </c>
      <c r="O46" s="849">
        <v>2376</v>
      </c>
      <c r="P46" s="837">
        <v>1.5172413793103448</v>
      </c>
      <c r="Q46" s="850">
        <v>27</v>
      </c>
    </row>
    <row r="47" spans="1:17" ht="14.4" customHeight="1" x14ac:dyDescent="0.3">
      <c r="A47" s="831" t="s">
        <v>3870</v>
      </c>
      <c r="B47" s="832" t="s">
        <v>3871</v>
      </c>
      <c r="C47" s="832" t="s">
        <v>3079</v>
      </c>
      <c r="D47" s="832" t="s">
        <v>3880</v>
      </c>
      <c r="E47" s="832" t="s">
        <v>3881</v>
      </c>
      <c r="F47" s="849">
        <v>62</v>
      </c>
      <c r="G47" s="849">
        <v>1674</v>
      </c>
      <c r="H47" s="849">
        <v>1.4090909090909092</v>
      </c>
      <c r="I47" s="849">
        <v>27</v>
      </c>
      <c r="J47" s="849">
        <v>44</v>
      </c>
      <c r="K47" s="849">
        <v>1188</v>
      </c>
      <c r="L47" s="849">
        <v>1</v>
      </c>
      <c r="M47" s="849">
        <v>27</v>
      </c>
      <c r="N47" s="849">
        <v>53</v>
      </c>
      <c r="O47" s="849">
        <v>1431</v>
      </c>
      <c r="P47" s="837">
        <v>1.2045454545454546</v>
      </c>
      <c r="Q47" s="850">
        <v>27</v>
      </c>
    </row>
    <row r="48" spans="1:17" ht="14.4" customHeight="1" x14ac:dyDescent="0.3">
      <c r="A48" s="831" t="s">
        <v>3870</v>
      </c>
      <c r="B48" s="832" t="s">
        <v>3871</v>
      </c>
      <c r="C48" s="832" t="s">
        <v>3079</v>
      </c>
      <c r="D48" s="832" t="s">
        <v>3882</v>
      </c>
      <c r="E48" s="832" t="s">
        <v>3883</v>
      </c>
      <c r="F48" s="849">
        <v>91</v>
      </c>
      <c r="G48" s="849">
        <v>2002</v>
      </c>
      <c r="H48" s="849">
        <v>1.0833333333333333</v>
      </c>
      <c r="I48" s="849">
        <v>22</v>
      </c>
      <c r="J48" s="849">
        <v>84</v>
      </c>
      <c r="K48" s="849">
        <v>1848</v>
      </c>
      <c r="L48" s="849">
        <v>1</v>
      </c>
      <c r="M48" s="849">
        <v>22</v>
      </c>
      <c r="N48" s="849">
        <v>105</v>
      </c>
      <c r="O48" s="849">
        <v>2415</v>
      </c>
      <c r="P48" s="837">
        <v>1.3068181818181819</v>
      </c>
      <c r="Q48" s="850">
        <v>23</v>
      </c>
    </row>
    <row r="49" spans="1:17" ht="14.4" customHeight="1" x14ac:dyDescent="0.3">
      <c r="A49" s="831" t="s">
        <v>3870</v>
      </c>
      <c r="B49" s="832" t="s">
        <v>3871</v>
      </c>
      <c r="C49" s="832" t="s">
        <v>3079</v>
      </c>
      <c r="D49" s="832" t="s">
        <v>3884</v>
      </c>
      <c r="E49" s="832" t="s">
        <v>3885</v>
      </c>
      <c r="F49" s="849"/>
      <c r="G49" s="849"/>
      <c r="H49" s="849"/>
      <c r="I49" s="849"/>
      <c r="J49" s="849">
        <v>1</v>
      </c>
      <c r="K49" s="849">
        <v>68</v>
      </c>
      <c r="L49" s="849">
        <v>1</v>
      </c>
      <c r="M49" s="849">
        <v>68</v>
      </c>
      <c r="N49" s="849">
        <v>1</v>
      </c>
      <c r="O49" s="849">
        <v>69</v>
      </c>
      <c r="P49" s="837">
        <v>1.0147058823529411</v>
      </c>
      <c r="Q49" s="850">
        <v>69</v>
      </c>
    </row>
    <row r="50" spans="1:17" ht="14.4" customHeight="1" x14ac:dyDescent="0.3">
      <c r="A50" s="831" t="s">
        <v>3870</v>
      </c>
      <c r="B50" s="832" t="s">
        <v>3871</v>
      </c>
      <c r="C50" s="832" t="s">
        <v>3079</v>
      </c>
      <c r="D50" s="832" t="s">
        <v>3886</v>
      </c>
      <c r="E50" s="832" t="s">
        <v>3887</v>
      </c>
      <c r="F50" s="849">
        <v>11</v>
      </c>
      <c r="G50" s="849">
        <v>682</v>
      </c>
      <c r="H50" s="849">
        <v>0.91666666666666663</v>
      </c>
      <c r="I50" s="849">
        <v>62</v>
      </c>
      <c r="J50" s="849">
        <v>12</v>
      </c>
      <c r="K50" s="849">
        <v>744</v>
      </c>
      <c r="L50" s="849">
        <v>1</v>
      </c>
      <c r="M50" s="849">
        <v>62</v>
      </c>
      <c r="N50" s="849">
        <v>9</v>
      </c>
      <c r="O50" s="849">
        <v>558</v>
      </c>
      <c r="P50" s="837">
        <v>0.75</v>
      </c>
      <c r="Q50" s="850">
        <v>62</v>
      </c>
    </row>
    <row r="51" spans="1:17" ht="14.4" customHeight="1" x14ac:dyDescent="0.3">
      <c r="A51" s="831" t="s">
        <v>3870</v>
      </c>
      <c r="B51" s="832" t="s">
        <v>3871</v>
      </c>
      <c r="C51" s="832" t="s">
        <v>3079</v>
      </c>
      <c r="D51" s="832" t="s">
        <v>3888</v>
      </c>
      <c r="E51" s="832" t="s">
        <v>3889</v>
      </c>
      <c r="F51" s="849"/>
      <c r="G51" s="849"/>
      <c r="H51" s="849"/>
      <c r="I51" s="849"/>
      <c r="J51" s="849"/>
      <c r="K51" s="849"/>
      <c r="L51" s="849"/>
      <c r="M51" s="849"/>
      <c r="N51" s="849">
        <v>6</v>
      </c>
      <c r="O51" s="849">
        <v>2370</v>
      </c>
      <c r="P51" s="837"/>
      <c r="Q51" s="850">
        <v>395</v>
      </c>
    </row>
    <row r="52" spans="1:17" ht="14.4" customHeight="1" x14ac:dyDescent="0.3">
      <c r="A52" s="831" t="s">
        <v>3870</v>
      </c>
      <c r="B52" s="832" t="s">
        <v>3871</v>
      </c>
      <c r="C52" s="832" t="s">
        <v>3079</v>
      </c>
      <c r="D52" s="832" t="s">
        <v>3890</v>
      </c>
      <c r="E52" s="832" t="s">
        <v>3891</v>
      </c>
      <c r="F52" s="849">
        <v>13</v>
      </c>
      <c r="G52" s="849">
        <v>12844</v>
      </c>
      <c r="H52" s="849">
        <v>1.625</v>
      </c>
      <c r="I52" s="849">
        <v>988</v>
      </c>
      <c r="J52" s="849">
        <v>8</v>
      </c>
      <c r="K52" s="849">
        <v>7904</v>
      </c>
      <c r="L52" s="849">
        <v>1</v>
      </c>
      <c r="M52" s="849">
        <v>988</v>
      </c>
      <c r="N52" s="849">
        <v>12</v>
      </c>
      <c r="O52" s="849">
        <v>11856</v>
      </c>
      <c r="P52" s="837">
        <v>1.5</v>
      </c>
      <c r="Q52" s="850">
        <v>988</v>
      </c>
    </row>
    <row r="53" spans="1:17" ht="14.4" customHeight="1" x14ac:dyDescent="0.3">
      <c r="A53" s="831" t="s">
        <v>3870</v>
      </c>
      <c r="B53" s="832" t="s">
        <v>3871</v>
      </c>
      <c r="C53" s="832" t="s">
        <v>3079</v>
      </c>
      <c r="D53" s="832" t="s">
        <v>3892</v>
      </c>
      <c r="E53" s="832" t="s">
        <v>3893</v>
      </c>
      <c r="F53" s="849"/>
      <c r="G53" s="849"/>
      <c r="H53" s="849"/>
      <c r="I53" s="849"/>
      <c r="J53" s="849">
        <v>2</v>
      </c>
      <c r="K53" s="849">
        <v>126</v>
      </c>
      <c r="L53" s="849">
        <v>1</v>
      </c>
      <c r="M53" s="849">
        <v>63</v>
      </c>
      <c r="N53" s="849"/>
      <c r="O53" s="849"/>
      <c r="P53" s="837"/>
      <c r="Q53" s="850"/>
    </row>
    <row r="54" spans="1:17" ht="14.4" customHeight="1" x14ac:dyDescent="0.3">
      <c r="A54" s="831" t="s">
        <v>3870</v>
      </c>
      <c r="B54" s="832" t="s">
        <v>3871</v>
      </c>
      <c r="C54" s="832" t="s">
        <v>3079</v>
      </c>
      <c r="D54" s="832" t="s">
        <v>3894</v>
      </c>
      <c r="E54" s="832" t="s">
        <v>3895</v>
      </c>
      <c r="F54" s="849">
        <v>60</v>
      </c>
      <c r="G54" s="849">
        <v>1020</v>
      </c>
      <c r="H54" s="849">
        <v>0.759493670886076</v>
      </c>
      <c r="I54" s="849">
        <v>17</v>
      </c>
      <c r="J54" s="849">
        <v>79</v>
      </c>
      <c r="K54" s="849">
        <v>1343</v>
      </c>
      <c r="L54" s="849">
        <v>1</v>
      </c>
      <c r="M54" s="849">
        <v>17</v>
      </c>
      <c r="N54" s="849">
        <v>96</v>
      </c>
      <c r="O54" s="849">
        <v>1632</v>
      </c>
      <c r="P54" s="837">
        <v>1.2151898734177216</v>
      </c>
      <c r="Q54" s="850">
        <v>17</v>
      </c>
    </row>
    <row r="55" spans="1:17" ht="14.4" customHeight="1" x14ac:dyDescent="0.3">
      <c r="A55" s="831" t="s">
        <v>3870</v>
      </c>
      <c r="B55" s="832" t="s">
        <v>3871</v>
      </c>
      <c r="C55" s="832" t="s">
        <v>3079</v>
      </c>
      <c r="D55" s="832" t="s">
        <v>3896</v>
      </c>
      <c r="E55" s="832" t="s">
        <v>3897</v>
      </c>
      <c r="F55" s="849"/>
      <c r="G55" s="849"/>
      <c r="H55" s="849"/>
      <c r="I55" s="849"/>
      <c r="J55" s="849">
        <v>1</v>
      </c>
      <c r="K55" s="849">
        <v>60</v>
      </c>
      <c r="L55" s="849">
        <v>1</v>
      </c>
      <c r="M55" s="849">
        <v>60</v>
      </c>
      <c r="N55" s="849">
        <v>2</v>
      </c>
      <c r="O55" s="849">
        <v>122</v>
      </c>
      <c r="P55" s="837">
        <v>2.0333333333333332</v>
      </c>
      <c r="Q55" s="850">
        <v>61</v>
      </c>
    </row>
    <row r="56" spans="1:17" ht="14.4" customHeight="1" x14ac:dyDescent="0.3">
      <c r="A56" s="831" t="s">
        <v>3870</v>
      </c>
      <c r="B56" s="832" t="s">
        <v>3871</v>
      </c>
      <c r="C56" s="832" t="s">
        <v>3079</v>
      </c>
      <c r="D56" s="832" t="s">
        <v>3898</v>
      </c>
      <c r="E56" s="832" t="s">
        <v>3899</v>
      </c>
      <c r="F56" s="849">
        <v>1</v>
      </c>
      <c r="G56" s="849">
        <v>19</v>
      </c>
      <c r="H56" s="849"/>
      <c r="I56" s="849">
        <v>19</v>
      </c>
      <c r="J56" s="849"/>
      <c r="K56" s="849"/>
      <c r="L56" s="849"/>
      <c r="M56" s="849"/>
      <c r="N56" s="849">
        <v>2</v>
      </c>
      <c r="O56" s="849">
        <v>38</v>
      </c>
      <c r="P56" s="837"/>
      <c r="Q56" s="850">
        <v>19</v>
      </c>
    </row>
    <row r="57" spans="1:17" ht="14.4" customHeight="1" x14ac:dyDescent="0.3">
      <c r="A57" s="831" t="s">
        <v>3870</v>
      </c>
      <c r="B57" s="832" t="s">
        <v>3871</v>
      </c>
      <c r="C57" s="832" t="s">
        <v>3079</v>
      </c>
      <c r="D57" s="832" t="s">
        <v>3900</v>
      </c>
      <c r="E57" s="832" t="s">
        <v>3901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464</v>
      </c>
      <c r="P57" s="837"/>
      <c r="Q57" s="850">
        <v>464</v>
      </c>
    </row>
    <row r="58" spans="1:17" ht="14.4" customHeight="1" x14ac:dyDescent="0.3">
      <c r="A58" s="831" t="s">
        <v>3870</v>
      </c>
      <c r="B58" s="832" t="s">
        <v>3871</v>
      </c>
      <c r="C58" s="832" t="s">
        <v>3079</v>
      </c>
      <c r="D58" s="832" t="s">
        <v>3902</v>
      </c>
      <c r="E58" s="832" t="s">
        <v>3903</v>
      </c>
      <c r="F58" s="849"/>
      <c r="G58" s="849"/>
      <c r="H58" s="849"/>
      <c r="I58" s="849"/>
      <c r="J58" s="849">
        <v>1</v>
      </c>
      <c r="K58" s="849">
        <v>379</v>
      </c>
      <c r="L58" s="849">
        <v>1</v>
      </c>
      <c r="M58" s="849">
        <v>379</v>
      </c>
      <c r="N58" s="849"/>
      <c r="O58" s="849"/>
      <c r="P58" s="837"/>
      <c r="Q58" s="850"/>
    </row>
    <row r="59" spans="1:17" ht="14.4" customHeight="1" x14ac:dyDescent="0.3">
      <c r="A59" s="831" t="s">
        <v>3870</v>
      </c>
      <c r="B59" s="832" t="s">
        <v>3871</v>
      </c>
      <c r="C59" s="832" t="s">
        <v>3079</v>
      </c>
      <c r="D59" s="832" t="s">
        <v>3904</v>
      </c>
      <c r="E59" s="832" t="s">
        <v>3905</v>
      </c>
      <c r="F59" s="849">
        <v>8</v>
      </c>
      <c r="G59" s="849">
        <v>6824</v>
      </c>
      <c r="H59" s="849">
        <v>1.3333333333333333</v>
      </c>
      <c r="I59" s="849">
        <v>853</v>
      </c>
      <c r="J59" s="849">
        <v>6</v>
      </c>
      <c r="K59" s="849">
        <v>5118</v>
      </c>
      <c r="L59" s="849">
        <v>1</v>
      </c>
      <c r="M59" s="849">
        <v>853</v>
      </c>
      <c r="N59" s="849">
        <v>4</v>
      </c>
      <c r="O59" s="849">
        <v>3416</v>
      </c>
      <c r="P59" s="837">
        <v>0.66744822196170384</v>
      </c>
      <c r="Q59" s="850">
        <v>854</v>
      </c>
    </row>
    <row r="60" spans="1:17" ht="14.4" customHeight="1" x14ac:dyDescent="0.3">
      <c r="A60" s="831" t="s">
        <v>3870</v>
      </c>
      <c r="B60" s="832" t="s">
        <v>3871</v>
      </c>
      <c r="C60" s="832" t="s">
        <v>3079</v>
      </c>
      <c r="D60" s="832" t="s">
        <v>3906</v>
      </c>
      <c r="E60" s="832" t="s">
        <v>3907</v>
      </c>
      <c r="F60" s="849">
        <v>12</v>
      </c>
      <c r="G60" s="849">
        <v>2244</v>
      </c>
      <c r="H60" s="849">
        <v>4</v>
      </c>
      <c r="I60" s="849">
        <v>187</v>
      </c>
      <c r="J60" s="849">
        <v>3</v>
      </c>
      <c r="K60" s="849">
        <v>561</v>
      </c>
      <c r="L60" s="849">
        <v>1</v>
      </c>
      <c r="M60" s="849">
        <v>187</v>
      </c>
      <c r="N60" s="849">
        <v>2</v>
      </c>
      <c r="O60" s="849">
        <v>376</v>
      </c>
      <c r="P60" s="837">
        <v>0.67023172905525852</v>
      </c>
      <c r="Q60" s="850">
        <v>188</v>
      </c>
    </row>
    <row r="61" spans="1:17" ht="14.4" customHeight="1" x14ac:dyDescent="0.3">
      <c r="A61" s="831" t="s">
        <v>3870</v>
      </c>
      <c r="B61" s="832" t="s">
        <v>3871</v>
      </c>
      <c r="C61" s="832" t="s">
        <v>3079</v>
      </c>
      <c r="D61" s="832" t="s">
        <v>3908</v>
      </c>
      <c r="E61" s="832" t="s">
        <v>3909</v>
      </c>
      <c r="F61" s="849"/>
      <c r="G61" s="849"/>
      <c r="H61" s="849"/>
      <c r="I61" s="849"/>
      <c r="J61" s="849">
        <v>1</v>
      </c>
      <c r="K61" s="849">
        <v>168</v>
      </c>
      <c r="L61" s="849">
        <v>1</v>
      </c>
      <c r="M61" s="849">
        <v>168</v>
      </c>
      <c r="N61" s="849"/>
      <c r="O61" s="849"/>
      <c r="P61" s="837"/>
      <c r="Q61" s="850"/>
    </row>
    <row r="62" spans="1:17" ht="14.4" customHeight="1" x14ac:dyDescent="0.3">
      <c r="A62" s="831" t="s">
        <v>3870</v>
      </c>
      <c r="B62" s="832" t="s">
        <v>3871</v>
      </c>
      <c r="C62" s="832" t="s">
        <v>3079</v>
      </c>
      <c r="D62" s="832" t="s">
        <v>3910</v>
      </c>
      <c r="E62" s="832" t="s">
        <v>3911</v>
      </c>
      <c r="F62" s="849"/>
      <c r="G62" s="849"/>
      <c r="H62" s="849"/>
      <c r="I62" s="849"/>
      <c r="J62" s="849">
        <v>1</v>
      </c>
      <c r="K62" s="849">
        <v>310</v>
      </c>
      <c r="L62" s="849">
        <v>1</v>
      </c>
      <c r="M62" s="849">
        <v>310</v>
      </c>
      <c r="N62" s="849"/>
      <c r="O62" s="849"/>
      <c r="P62" s="837"/>
      <c r="Q62" s="850"/>
    </row>
    <row r="63" spans="1:17" ht="14.4" customHeight="1" x14ac:dyDescent="0.3">
      <c r="A63" s="831" t="s">
        <v>3870</v>
      </c>
      <c r="B63" s="832" t="s">
        <v>3871</v>
      </c>
      <c r="C63" s="832" t="s">
        <v>3079</v>
      </c>
      <c r="D63" s="832" t="s">
        <v>3912</v>
      </c>
      <c r="E63" s="832" t="s">
        <v>3913</v>
      </c>
      <c r="F63" s="849"/>
      <c r="G63" s="849"/>
      <c r="H63" s="849"/>
      <c r="I63" s="849"/>
      <c r="J63" s="849">
        <v>1</v>
      </c>
      <c r="K63" s="849">
        <v>1223</v>
      </c>
      <c r="L63" s="849">
        <v>1</v>
      </c>
      <c r="M63" s="849">
        <v>1223</v>
      </c>
      <c r="N63" s="849"/>
      <c r="O63" s="849"/>
      <c r="P63" s="837"/>
      <c r="Q63" s="850"/>
    </row>
    <row r="64" spans="1:17" ht="14.4" customHeight="1" x14ac:dyDescent="0.3">
      <c r="A64" s="831" t="s">
        <v>3870</v>
      </c>
      <c r="B64" s="832" t="s">
        <v>3871</v>
      </c>
      <c r="C64" s="832" t="s">
        <v>3079</v>
      </c>
      <c r="D64" s="832" t="s">
        <v>3914</v>
      </c>
      <c r="E64" s="832" t="s">
        <v>3915</v>
      </c>
      <c r="F64" s="849"/>
      <c r="G64" s="849"/>
      <c r="H64" s="849"/>
      <c r="I64" s="849"/>
      <c r="J64" s="849">
        <v>4</v>
      </c>
      <c r="K64" s="849">
        <v>3152</v>
      </c>
      <c r="L64" s="849">
        <v>1</v>
      </c>
      <c r="M64" s="849">
        <v>788</v>
      </c>
      <c r="N64" s="849">
        <v>2</v>
      </c>
      <c r="O64" s="849">
        <v>1578</v>
      </c>
      <c r="P64" s="837">
        <v>0.50063451776649748</v>
      </c>
      <c r="Q64" s="850">
        <v>789</v>
      </c>
    </row>
    <row r="65" spans="1:17" ht="14.4" customHeight="1" x14ac:dyDescent="0.3">
      <c r="A65" s="831" t="s">
        <v>3870</v>
      </c>
      <c r="B65" s="832" t="s">
        <v>3871</v>
      </c>
      <c r="C65" s="832" t="s">
        <v>3079</v>
      </c>
      <c r="D65" s="832" t="s">
        <v>3916</v>
      </c>
      <c r="E65" s="832" t="s">
        <v>3917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190</v>
      </c>
      <c r="P65" s="837"/>
      <c r="Q65" s="850">
        <v>190</v>
      </c>
    </row>
    <row r="66" spans="1:17" ht="14.4" customHeight="1" x14ac:dyDescent="0.3">
      <c r="A66" s="831" t="s">
        <v>3870</v>
      </c>
      <c r="B66" s="832" t="s">
        <v>3871</v>
      </c>
      <c r="C66" s="832" t="s">
        <v>3079</v>
      </c>
      <c r="D66" s="832" t="s">
        <v>3918</v>
      </c>
      <c r="E66" s="832" t="s">
        <v>3919</v>
      </c>
      <c r="F66" s="849">
        <v>1</v>
      </c>
      <c r="G66" s="849">
        <v>229</v>
      </c>
      <c r="H66" s="849"/>
      <c r="I66" s="849">
        <v>229</v>
      </c>
      <c r="J66" s="849"/>
      <c r="K66" s="849"/>
      <c r="L66" s="849"/>
      <c r="M66" s="849"/>
      <c r="N66" s="849">
        <v>1</v>
      </c>
      <c r="O66" s="849">
        <v>229</v>
      </c>
      <c r="P66" s="837"/>
      <c r="Q66" s="850">
        <v>229</v>
      </c>
    </row>
    <row r="67" spans="1:17" ht="14.4" customHeight="1" x14ac:dyDescent="0.3">
      <c r="A67" s="831" t="s">
        <v>3870</v>
      </c>
      <c r="B67" s="832" t="s">
        <v>3871</v>
      </c>
      <c r="C67" s="832" t="s">
        <v>3079</v>
      </c>
      <c r="D67" s="832" t="s">
        <v>3920</v>
      </c>
      <c r="E67" s="832" t="s">
        <v>3921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463</v>
      </c>
      <c r="P67" s="837"/>
      <c r="Q67" s="850">
        <v>463</v>
      </c>
    </row>
    <row r="68" spans="1:17" ht="14.4" customHeight="1" x14ac:dyDescent="0.3">
      <c r="A68" s="831" t="s">
        <v>3870</v>
      </c>
      <c r="B68" s="832" t="s">
        <v>3871</v>
      </c>
      <c r="C68" s="832" t="s">
        <v>3079</v>
      </c>
      <c r="D68" s="832" t="s">
        <v>3922</v>
      </c>
      <c r="E68" s="832" t="s">
        <v>3923</v>
      </c>
      <c r="F68" s="849"/>
      <c r="G68" s="849"/>
      <c r="H68" s="849"/>
      <c r="I68" s="849"/>
      <c r="J68" s="849"/>
      <c r="K68" s="849"/>
      <c r="L68" s="849"/>
      <c r="M68" s="849"/>
      <c r="N68" s="849">
        <v>2</v>
      </c>
      <c r="O68" s="849">
        <v>1126</v>
      </c>
      <c r="P68" s="837"/>
      <c r="Q68" s="850">
        <v>563</v>
      </c>
    </row>
    <row r="69" spans="1:17" ht="14.4" customHeight="1" x14ac:dyDescent="0.3">
      <c r="A69" s="831" t="s">
        <v>3870</v>
      </c>
      <c r="B69" s="832" t="s">
        <v>3871</v>
      </c>
      <c r="C69" s="832" t="s">
        <v>3079</v>
      </c>
      <c r="D69" s="832" t="s">
        <v>3924</v>
      </c>
      <c r="E69" s="832" t="s">
        <v>3925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134</v>
      </c>
      <c r="P69" s="837"/>
      <c r="Q69" s="850">
        <v>134</v>
      </c>
    </row>
    <row r="70" spans="1:17" ht="14.4" customHeight="1" x14ac:dyDescent="0.3">
      <c r="A70" s="831" t="s">
        <v>3870</v>
      </c>
      <c r="B70" s="832" t="s">
        <v>3871</v>
      </c>
      <c r="C70" s="832" t="s">
        <v>3079</v>
      </c>
      <c r="D70" s="832" t="s">
        <v>3926</v>
      </c>
      <c r="E70" s="832" t="s">
        <v>3927</v>
      </c>
      <c r="F70" s="849">
        <v>1</v>
      </c>
      <c r="G70" s="849">
        <v>414</v>
      </c>
      <c r="H70" s="849"/>
      <c r="I70" s="849">
        <v>414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3870</v>
      </c>
      <c r="B71" s="832" t="s">
        <v>3871</v>
      </c>
      <c r="C71" s="832" t="s">
        <v>3079</v>
      </c>
      <c r="D71" s="832" t="s">
        <v>3928</v>
      </c>
      <c r="E71" s="832" t="s">
        <v>3929</v>
      </c>
      <c r="F71" s="849">
        <v>1</v>
      </c>
      <c r="G71" s="849">
        <v>396</v>
      </c>
      <c r="H71" s="849"/>
      <c r="I71" s="849">
        <v>396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3870</v>
      </c>
      <c r="B72" s="832" t="s">
        <v>3871</v>
      </c>
      <c r="C72" s="832" t="s">
        <v>3079</v>
      </c>
      <c r="D72" s="832" t="s">
        <v>3930</v>
      </c>
      <c r="E72" s="832" t="s">
        <v>3931</v>
      </c>
      <c r="F72" s="849">
        <v>92</v>
      </c>
      <c r="G72" s="849">
        <v>2760</v>
      </c>
      <c r="H72" s="849">
        <v>1.0823529411764705</v>
      </c>
      <c r="I72" s="849">
        <v>30</v>
      </c>
      <c r="J72" s="849">
        <v>85</v>
      </c>
      <c r="K72" s="849">
        <v>2550</v>
      </c>
      <c r="L72" s="849">
        <v>1</v>
      </c>
      <c r="M72" s="849">
        <v>30</v>
      </c>
      <c r="N72" s="849">
        <v>104</v>
      </c>
      <c r="O72" s="849">
        <v>3120</v>
      </c>
      <c r="P72" s="837">
        <v>1.223529411764706</v>
      </c>
      <c r="Q72" s="850">
        <v>30</v>
      </c>
    </row>
    <row r="73" spans="1:17" ht="14.4" customHeight="1" x14ac:dyDescent="0.3">
      <c r="A73" s="831" t="s">
        <v>3870</v>
      </c>
      <c r="B73" s="832" t="s">
        <v>3871</v>
      </c>
      <c r="C73" s="832" t="s">
        <v>3079</v>
      </c>
      <c r="D73" s="832" t="s">
        <v>3932</v>
      </c>
      <c r="E73" s="832" t="s">
        <v>3933</v>
      </c>
      <c r="F73" s="849">
        <v>1</v>
      </c>
      <c r="G73" s="849">
        <v>50</v>
      </c>
      <c r="H73" s="849">
        <v>0.5</v>
      </c>
      <c r="I73" s="849">
        <v>50</v>
      </c>
      <c r="J73" s="849">
        <v>2</v>
      </c>
      <c r="K73" s="849">
        <v>100</v>
      </c>
      <c r="L73" s="849">
        <v>1</v>
      </c>
      <c r="M73" s="849">
        <v>50</v>
      </c>
      <c r="N73" s="849">
        <v>2</v>
      </c>
      <c r="O73" s="849">
        <v>100</v>
      </c>
      <c r="P73" s="837">
        <v>1</v>
      </c>
      <c r="Q73" s="850">
        <v>50</v>
      </c>
    </row>
    <row r="74" spans="1:17" ht="14.4" customHeight="1" x14ac:dyDescent="0.3">
      <c r="A74" s="831" t="s">
        <v>3870</v>
      </c>
      <c r="B74" s="832" t="s">
        <v>3871</v>
      </c>
      <c r="C74" s="832" t="s">
        <v>3079</v>
      </c>
      <c r="D74" s="832" t="s">
        <v>3934</v>
      </c>
      <c r="E74" s="832" t="s">
        <v>3935</v>
      </c>
      <c r="F74" s="849">
        <v>12</v>
      </c>
      <c r="G74" s="849">
        <v>144</v>
      </c>
      <c r="H74" s="849">
        <v>0.70588235294117652</v>
      </c>
      <c r="I74" s="849">
        <v>12</v>
      </c>
      <c r="J74" s="849">
        <v>17</v>
      </c>
      <c r="K74" s="849">
        <v>204</v>
      </c>
      <c r="L74" s="849">
        <v>1</v>
      </c>
      <c r="M74" s="849">
        <v>12</v>
      </c>
      <c r="N74" s="849">
        <v>22</v>
      </c>
      <c r="O74" s="849">
        <v>286</v>
      </c>
      <c r="P74" s="837">
        <v>1.4019607843137254</v>
      </c>
      <c r="Q74" s="850">
        <v>13</v>
      </c>
    </row>
    <row r="75" spans="1:17" ht="14.4" customHeight="1" x14ac:dyDescent="0.3">
      <c r="A75" s="831" t="s">
        <v>3870</v>
      </c>
      <c r="B75" s="832" t="s">
        <v>3871</v>
      </c>
      <c r="C75" s="832" t="s">
        <v>3079</v>
      </c>
      <c r="D75" s="832" t="s">
        <v>3936</v>
      </c>
      <c r="E75" s="832" t="s">
        <v>3937</v>
      </c>
      <c r="F75" s="849"/>
      <c r="G75" s="849"/>
      <c r="H75" s="849"/>
      <c r="I75" s="849"/>
      <c r="J75" s="849">
        <v>1</v>
      </c>
      <c r="K75" s="849">
        <v>183</v>
      </c>
      <c r="L75" s="849">
        <v>1</v>
      </c>
      <c r="M75" s="849">
        <v>183</v>
      </c>
      <c r="N75" s="849">
        <v>3</v>
      </c>
      <c r="O75" s="849">
        <v>552</v>
      </c>
      <c r="P75" s="837">
        <v>3.0163934426229506</v>
      </c>
      <c r="Q75" s="850">
        <v>184</v>
      </c>
    </row>
    <row r="76" spans="1:17" ht="14.4" customHeight="1" x14ac:dyDescent="0.3">
      <c r="A76" s="831" t="s">
        <v>3870</v>
      </c>
      <c r="B76" s="832" t="s">
        <v>3871</v>
      </c>
      <c r="C76" s="832" t="s">
        <v>3079</v>
      </c>
      <c r="D76" s="832" t="s">
        <v>3938</v>
      </c>
      <c r="E76" s="832" t="s">
        <v>3939</v>
      </c>
      <c r="F76" s="849">
        <v>1</v>
      </c>
      <c r="G76" s="849">
        <v>73</v>
      </c>
      <c r="H76" s="849"/>
      <c r="I76" s="849">
        <v>73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3870</v>
      </c>
      <c r="B77" s="832" t="s">
        <v>3871</v>
      </c>
      <c r="C77" s="832" t="s">
        <v>3079</v>
      </c>
      <c r="D77" s="832" t="s">
        <v>3940</v>
      </c>
      <c r="E77" s="832" t="s">
        <v>3941</v>
      </c>
      <c r="F77" s="849"/>
      <c r="G77" s="849"/>
      <c r="H77" s="849"/>
      <c r="I77" s="849"/>
      <c r="J77" s="849">
        <v>1</v>
      </c>
      <c r="K77" s="849">
        <v>184</v>
      </c>
      <c r="L77" s="849">
        <v>1</v>
      </c>
      <c r="M77" s="849">
        <v>184</v>
      </c>
      <c r="N77" s="849">
        <v>1</v>
      </c>
      <c r="O77" s="849">
        <v>185</v>
      </c>
      <c r="P77" s="837">
        <v>1.0054347826086956</v>
      </c>
      <c r="Q77" s="850">
        <v>185</v>
      </c>
    </row>
    <row r="78" spans="1:17" ht="14.4" customHeight="1" x14ac:dyDescent="0.3">
      <c r="A78" s="831" t="s">
        <v>3870</v>
      </c>
      <c r="B78" s="832" t="s">
        <v>3871</v>
      </c>
      <c r="C78" s="832" t="s">
        <v>3079</v>
      </c>
      <c r="D78" s="832" t="s">
        <v>3942</v>
      </c>
      <c r="E78" s="832" t="s">
        <v>3943</v>
      </c>
      <c r="F78" s="849">
        <v>169</v>
      </c>
      <c r="G78" s="849">
        <v>25181</v>
      </c>
      <c r="H78" s="849">
        <v>0.949438202247191</v>
      </c>
      <c r="I78" s="849">
        <v>149</v>
      </c>
      <c r="J78" s="849">
        <v>178</v>
      </c>
      <c r="K78" s="849">
        <v>26522</v>
      </c>
      <c r="L78" s="849">
        <v>1</v>
      </c>
      <c r="M78" s="849">
        <v>149</v>
      </c>
      <c r="N78" s="849">
        <v>267</v>
      </c>
      <c r="O78" s="849">
        <v>40050</v>
      </c>
      <c r="P78" s="837">
        <v>1.5100671140939597</v>
      </c>
      <c r="Q78" s="850">
        <v>150</v>
      </c>
    </row>
    <row r="79" spans="1:17" ht="14.4" customHeight="1" x14ac:dyDescent="0.3">
      <c r="A79" s="831" t="s">
        <v>3870</v>
      </c>
      <c r="B79" s="832" t="s">
        <v>3871</v>
      </c>
      <c r="C79" s="832" t="s">
        <v>3079</v>
      </c>
      <c r="D79" s="832" t="s">
        <v>3944</v>
      </c>
      <c r="E79" s="832" t="s">
        <v>3945</v>
      </c>
      <c r="F79" s="849">
        <v>100</v>
      </c>
      <c r="G79" s="849">
        <v>3000</v>
      </c>
      <c r="H79" s="849">
        <v>1.098901098901099</v>
      </c>
      <c r="I79" s="849">
        <v>30</v>
      </c>
      <c r="J79" s="849">
        <v>91</v>
      </c>
      <c r="K79" s="849">
        <v>2730</v>
      </c>
      <c r="L79" s="849">
        <v>1</v>
      </c>
      <c r="M79" s="849">
        <v>30</v>
      </c>
      <c r="N79" s="849">
        <v>133</v>
      </c>
      <c r="O79" s="849">
        <v>3990</v>
      </c>
      <c r="P79" s="837">
        <v>1.4615384615384615</v>
      </c>
      <c r="Q79" s="850">
        <v>30</v>
      </c>
    </row>
    <row r="80" spans="1:17" ht="14.4" customHeight="1" x14ac:dyDescent="0.3">
      <c r="A80" s="831" t="s">
        <v>3870</v>
      </c>
      <c r="B80" s="832" t="s">
        <v>3871</v>
      </c>
      <c r="C80" s="832" t="s">
        <v>3079</v>
      </c>
      <c r="D80" s="832" t="s">
        <v>3946</v>
      </c>
      <c r="E80" s="832" t="s">
        <v>3947</v>
      </c>
      <c r="F80" s="849">
        <v>58</v>
      </c>
      <c r="G80" s="849">
        <v>1798</v>
      </c>
      <c r="H80" s="849">
        <v>1.2608695652173914</v>
      </c>
      <c r="I80" s="849">
        <v>31</v>
      </c>
      <c r="J80" s="849">
        <v>46</v>
      </c>
      <c r="K80" s="849">
        <v>1426</v>
      </c>
      <c r="L80" s="849">
        <v>1</v>
      </c>
      <c r="M80" s="849">
        <v>31</v>
      </c>
      <c r="N80" s="849">
        <v>61</v>
      </c>
      <c r="O80" s="849">
        <v>1891</v>
      </c>
      <c r="P80" s="837">
        <v>1.326086956521739</v>
      </c>
      <c r="Q80" s="850">
        <v>31</v>
      </c>
    </row>
    <row r="81" spans="1:17" ht="14.4" customHeight="1" x14ac:dyDescent="0.3">
      <c r="A81" s="831" t="s">
        <v>3870</v>
      </c>
      <c r="B81" s="832" t="s">
        <v>3871</v>
      </c>
      <c r="C81" s="832" t="s">
        <v>3079</v>
      </c>
      <c r="D81" s="832" t="s">
        <v>3948</v>
      </c>
      <c r="E81" s="832" t="s">
        <v>3949</v>
      </c>
      <c r="F81" s="849">
        <v>73</v>
      </c>
      <c r="G81" s="849">
        <v>1971</v>
      </c>
      <c r="H81" s="849">
        <v>1.2807017543859649</v>
      </c>
      <c r="I81" s="849">
        <v>27</v>
      </c>
      <c r="J81" s="849">
        <v>57</v>
      </c>
      <c r="K81" s="849">
        <v>1539</v>
      </c>
      <c r="L81" s="849">
        <v>1</v>
      </c>
      <c r="M81" s="849">
        <v>27</v>
      </c>
      <c r="N81" s="849">
        <v>76</v>
      </c>
      <c r="O81" s="849">
        <v>2128</v>
      </c>
      <c r="P81" s="837">
        <v>1.382716049382716</v>
      </c>
      <c r="Q81" s="850">
        <v>28</v>
      </c>
    </row>
    <row r="82" spans="1:17" ht="14.4" customHeight="1" x14ac:dyDescent="0.3">
      <c r="A82" s="831" t="s">
        <v>3870</v>
      </c>
      <c r="B82" s="832" t="s">
        <v>3871</v>
      </c>
      <c r="C82" s="832" t="s">
        <v>3079</v>
      </c>
      <c r="D82" s="832" t="s">
        <v>3950</v>
      </c>
      <c r="E82" s="832" t="s">
        <v>3951</v>
      </c>
      <c r="F82" s="849"/>
      <c r="G82" s="849"/>
      <c r="H82" s="849"/>
      <c r="I82" s="849"/>
      <c r="J82" s="849"/>
      <c r="K82" s="849"/>
      <c r="L82" s="849"/>
      <c r="M82" s="849"/>
      <c r="N82" s="849">
        <v>18</v>
      </c>
      <c r="O82" s="849">
        <v>4626</v>
      </c>
      <c r="P82" s="837"/>
      <c r="Q82" s="850">
        <v>257</v>
      </c>
    </row>
    <row r="83" spans="1:17" ht="14.4" customHeight="1" x14ac:dyDescent="0.3">
      <c r="A83" s="831" t="s">
        <v>3870</v>
      </c>
      <c r="B83" s="832" t="s">
        <v>3871</v>
      </c>
      <c r="C83" s="832" t="s">
        <v>3079</v>
      </c>
      <c r="D83" s="832" t="s">
        <v>3952</v>
      </c>
      <c r="E83" s="832" t="s">
        <v>3953</v>
      </c>
      <c r="F83" s="849">
        <v>1</v>
      </c>
      <c r="G83" s="849">
        <v>22</v>
      </c>
      <c r="H83" s="849">
        <v>0.16666666666666666</v>
      </c>
      <c r="I83" s="849">
        <v>22</v>
      </c>
      <c r="J83" s="849">
        <v>6</v>
      </c>
      <c r="K83" s="849">
        <v>132</v>
      </c>
      <c r="L83" s="849">
        <v>1</v>
      </c>
      <c r="M83" s="849">
        <v>22</v>
      </c>
      <c r="N83" s="849">
        <v>2</v>
      </c>
      <c r="O83" s="849">
        <v>46</v>
      </c>
      <c r="P83" s="837">
        <v>0.34848484848484851</v>
      </c>
      <c r="Q83" s="850">
        <v>23</v>
      </c>
    </row>
    <row r="84" spans="1:17" ht="14.4" customHeight="1" x14ac:dyDescent="0.3">
      <c r="A84" s="831" t="s">
        <v>3870</v>
      </c>
      <c r="B84" s="832" t="s">
        <v>3871</v>
      </c>
      <c r="C84" s="832" t="s">
        <v>3079</v>
      </c>
      <c r="D84" s="832" t="s">
        <v>3954</v>
      </c>
      <c r="E84" s="832" t="s">
        <v>3955</v>
      </c>
      <c r="F84" s="849">
        <v>58</v>
      </c>
      <c r="G84" s="849">
        <v>1450</v>
      </c>
      <c r="H84" s="849">
        <v>1</v>
      </c>
      <c r="I84" s="849">
        <v>25</v>
      </c>
      <c r="J84" s="849">
        <v>58</v>
      </c>
      <c r="K84" s="849">
        <v>1450</v>
      </c>
      <c r="L84" s="849">
        <v>1</v>
      </c>
      <c r="M84" s="849">
        <v>25</v>
      </c>
      <c r="N84" s="849">
        <v>88</v>
      </c>
      <c r="O84" s="849">
        <v>2288</v>
      </c>
      <c r="P84" s="837">
        <v>1.5779310344827586</v>
      </c>
      <c r="Q84" s="850">
        <v>26</v>
      </c>
    </row>
    <row r="85" spans="1:17" ht="14.4" customHeight="1" x14ac:dyDescent="0.3">
      <c r="A85" s="831" t="s">
        <v>3870</v>
      </c>
      <c r="B85" s="832" t="s">
        <v>3871</v>
      </c>
      <c r="C85" s="832" t="s">
        <v>3079</v>
      </c>
      <c r="D85" s="832" t="s">
        <v>3956</v>
      </c>
      <c r="E85" s="832" t="s">
        <v>3957</v>
      </c>
      <c r="F85" s="849">
        <v>3</v>
      </c>
      <c r="G85" s="849">
        <v>99</v>
      </c>
      <c r="H85" s="849">
        <v>1.5</v>
      </c>
      <c r="I85" s="849">
        <v>33</v>
      </c>
      <c r="J85" s="849">
        <v>2</v>
      </c>
      <c r="K85" s="849">
        <v>66</v>
      </c>
      <c r="L85" s="849">
        <v>1</v>
      </c>
      <c r="M85" s="849">
        <v>33</v>
      </c>
      <c r="N85" s="849">
        <v>1</v>
      </c>
      <c r="O85" s="849">
        <v>33</v>
      </c>
      <c r="P85" s="837">
        <v>0.5</v>
      </c>
      <c r="Q85" s="850">
        <v>33</v>
      </c>
    </row>
    <row r="86" spans="1:17" ht="14.4" customHeight="1" x14ac:dyDescent="0.3">
      <c r="A86" s="831" t="s">
        <v>3870</v>
      </c>
      <c r="B86" s="832" t="s">
        <v>3871</v>
      </c>
      <c r="C86" s="832" t="s">
        <v>3079</v>
      </c>
      <c r="D86" s="832" t="s">
        <v>3958</v>
      </c>
      <c r="E86" s="832" t="s">
        <v>3959</v>
      </c>
      <c r="F86" s="849">
        <v>48</v>
      </c>
      <c r="G86" s="849">
        <v>1248</v>
      </c>
      <c r="H86" s="849">
        <v>0.676056338028169</v>
      </c>
      <c r="I86" s="849">
        <v>26</v>
      </c>
      <c r="J86" s="849">
        <v>71</v>
      </c>
      <c r="K86" s="849">
        <v>1846</v>
      </c>
      <c r="L86" s="849">
        <v>1</v>
      </c>
      <c r="M86" s="849">
        <v>26</v>
      </c>
      <c r="N86" s="849">
        <v>65</v>
      </c>
      <c r="O86" s="849">
        <v>1690</v>
      </c>
      <c r="P86" s="837">
        <v>0.91549295774647887</v>
      </c>
      <c r="Q86" s="850">
        <v>26</v>
      </c>
    </row>
    <row r="87" spans="1:17" ht="14.4" customHeight="1" x14ac:dyDescent="0.3">
      <c r="A87" s="831" t="s">
        <v>3870</v>
      </c>
      <c r="B87" s="832" t="s">
        <v>3871</v>
      </c>
      <c r="C87" s="832" t="s">
        <v>3079</v>
      </c>
      <c r="D87" s="832" t="s">
        <v>3960</v>
      </c>
      <c r="E87" s="832" t="s">
        <v>3961</v>
      </c>
      <c r="F87" s="849">
        <v>2</v>
      </c>
      <c r="G87" s="849">
        <v>168</v>
      </c>
      <c r="H87" s="849">
        <v>1</v>
      </c>
      <c r="I87" s="849">
        <v>84</v>
      </c>
      <c r="J87" s="849">
        <v>2</v>
      </c>
      <c r="K87" s="849">
        <v>168</v>
      </c>
      <c r="L87" s="849">
        <v>1</v>
      </c>
      <c r="M87" s="849">
        <v>84</v>
      </c>
      <c r="N87" s="849">
        <v>4</v>
      </c>
      <c r="O87" s="849">
        <v>336</v>
      </c>
      <c r="P87" s="837">
        <v>2</v>
      </c>
      <c r="Q87" s="850">
        <v>84</v>
      </c>
    </row>
    <row r="88" spans="1:17" ht="14.4" customHeight="1" x14ac:dyDescent="0.3">
      <c r="A88" s="831" t="s">
        <v>3870</v>
      </c>
      <c r="B88" s="832" t="s">
        <v>3871</v>
      </c>
      <c r="C88" s="832" t="s">
        <v>3079</v>
      </c>
      <c r="D88" s="832" t="s">
        <v>3962</v>
      </c>
      <c r="E88" s="832" t="s">
        <v>3963</v>
      </c>
      <c r="F88" s="849"/>
      <c r="G88" s="849"/>
      <c r="H88" s="849"/>
      <c r="I88" s="849"/>
      <c r="J88" s="849">
        <v>1</v>
      </c>
      <c r="K88" s="849">
        <v>176</v>
      </c>
      <c r="L88" s="849">
        <v>1</v>
      </c>
      <c r="M88" s="849">
        <v>176</v>
      </c>
      <c r="N88" s="849">
        <v>5</v>
      </c>
      <c r="O88" s="849">
        <v>885</v>
      </c>
      <c r="P88" s="837">
        <v>5.0284090909090908</v>
      </c>
      <c r="Q88" s="850">
        <v>177</v>
      </c>
    </row>
    <row r="89" spans="1:17" ht="14.4" customHeight="1" x14ac:dyDescent="0.3">
      <c r="A89" s="831" t="s">
        <v>3870</v>
      </c>
      <c r="B89" s="832" t="s">
        <v>3871</v>
      </c>
      <c r="C89" s="832" t="s">
        <v>3079</v>
      </c>
      <c r="D89" s="832" t="s">
        <v>3964</v>
      </c>
      <c r="E89" s="832" t="s">
        <v>3965</v>
      </c>
      <c r="F89" s="849">
        <v>1</v>
      </c>
      <c r="G89" s="849">
        <v>253</v>
      </c>
      <c r="H89" s="849"/>
      <c r="I89" s="849">
        <v>253</v>
      </c>
      <c r="J89" s="849"/>
      <c r="K89" s="849"/>
      <c r="L89" s="849"/>
      <c r="M89" s="849"/>
      <c r="N89" s="849">
        <v>2</v>
      </c>
      <c r="O89" s="849">
        <v>508</v>
      </c>
      <c r="P89" s="837"/>
      <c r="Q89" s="850">
        <v>254</v>
      </c>
    </row>
    <row r="90" spans="1:17" ht="14.4" customHeight="1" x14ac:dyDescent="0.3">
      <c r="A90" s="831" t="s">
        <v>3870</v>
      </c>
      <c r="B90" s="832" t="s">
        <v>3871</v>
      </c>
      <c r="C90" s="832" t="s">
        <v>3079</v>
      </c>
      <c r="D90" s="832" t="s">
        <v>3966</v>
      </c>
      <c r="E90" s="832" t="s">
        <v>3967</v>
      </c>
      <c r="F90" s="849">
        <v>36</v>
      </c>
      <c r="G90" s="849">
        <v>540</v>
      </c>
      <c r="H90" s="849">
        <v>3.6</v>
      </c>
      <c r="I90" s="849">
        <v>15</v>
      </c>
      <c r="J90" s="849">
        <v>10</v>
      </c>
      <c r="K90" s="849">
        <v>150</v>
      </c>
      <c r="L90" s="849">
        <v>1</v>
      </c>
      <c r="M90" s="849">
        <v>15</v>
      </c>
      <c r="N90" s="849">
        <v>30</v>
      </c>
      <c r="O90" s="849">
        <v>480</v>
      </c>
      <c r="P90" s="837">
        <v>3.2</v>
      </c>
      <c r="Q90" s="850">
        <v>16</v>
      </c>
    </row>
    <row r="91" spans="1:17" ht="14.4" customHeight="1" x14ac:dyDescent="0.3">
      <c r="A91" s="831" t="s">
        <v>3870</v>
      </c>
      <c r="B91" s="832" t="s">
        <v>3871</v>
      </c>
      <c r="C91" s="832" t="s">
        <v>3079</v>
      </c>
      <c r="D91" s="832" t="s">
        <v>3968</v>
      </c>
      <c r="E91" s="832" t="s">
        <v>3969</v>
      </c>
      <c r="F91" s="849">
        <v>6</v>
      </c>
      <c r="G91" s="849">
        <v>138</v>
      </c>
      <c r="H91" s="849">
        <v>1</v>
      </c>
      <c r="I91" s="849">
        <v>23</v>
      </c>
      <c r="J91" s="849">
        <v>6</v>
      </c>
      <c r="K91" s="849">
        <v>138</v>
      </c>
      <c r="L91" s="849">
        <v>1</v>
      </c>
      <c r="M91" s="849">
        <v>23</v>
      </c>
      <c r="N91" s="849">
        <v>8</v>
      </c>
      <c r="O91" s="849">
        <v>184</v>
      </c>
      <c r="P91" s="837">
        <v>1.3333333333333333</v>
      </c>
      <c r="Q91" s="850">
        <v>23</v>
      </c>
    </row>
    <row r="92" spans="1:17" ht="14.4" customHeight="1" x14ac:dyDescent="0.3">
      <c r="A92" s="831" t="s">
        <v>3870</v>
      </c>
      <c r="B92" s="832" t="s">
        <v>3871</v>
      </c>
      <c r="C92" s="832" t="s">
        <v>3079</v>
      </c>
      <c r="D92" s="832" t="s">
        <v>3970</v>
      </c>
      <c r="E92" s="832" t="s">
        <v>3971</v>
      </c>
      <c r="F92" s="849">
        <v>1</v>
      </c>
      <c r="G92" s="849">
        <v>252</v>
      </c>
      <c r="H92" s="849"/>
      <c r="I92" s="849">
        <v>252</v>
      </c>
      <c r="J92" s="849"/>
      <c r="K92" s="849"/>
      <c r="L92" s="849"/>
      <c r="M92" s="849"/>
      <c r="N92" s="849">
        <v>1</v>
      </c>
      <c r="O92" s="849">
        <v>253</v>
      </c>
      <c r="P92" s="837"/>
      <c r="Q92" s="850">
        <v>253</v>
      </c>
    </row>
    <row r="93" spans="1:17" ht="14.4" customHeight="1" x14ac:dyDescent="0.3">
      <c r="A93" s="831" t="s">
        <v>3870</v>
      </c>
      <c r="B93" s="832" t="s">
        <v>3871</v>
      </c>
      <c r="C93" s="832" t="s">
        <v>3079</v>
      </c>
      <c r="D93" s="832" t="s">
        <v>3972</v>
      </c>
      <c r="E93" s="832" t="s">
        <v>3973</v>
      </c>
      <c r="F93" s="849">
        <v>1</v>
      </c>
      <c r="G93" s="849">
        <v>37</v>
      </c>
      <c r="H93" s="849">
        <v>1</v>
      </c>
      <c r="I93" s="849">
        <v>37</v>
      </c>
      <c r="J93" s="849">
        <v>1</v>
      </c>
      <c r="K93" s="849">
        <v>37</v>
      </c>
      <c r="L93" s="849">
        <v>1</v>
      </c>
      <c r="M93" s="849">
        <v>37</v>
      </c>
      <c r="N93" s="849">
        <v>1</v>
      </c>
      <c r="O93" s="849">
        <v>37</v>
      </c>
      <c r="P93" s="837">
        <v>1</v>
      </c>
      <c r="Q93" s="850">
        <v>37</v>
      </c>
    </row>
    <row r="94" spans="1:17" ht="14.4" customHeight="1" x14ac:dyDescent="0.3">
      <c r="A94" s="831" t="s">
        <v>3870</v>
      </c>
      <c r="B94" s="832" t="s">
        <v>3871</v>
      </c>
      <c r="C94" s="832" t="s">
        <v>3079</v>
      </c>
      <c r="D94" s="832" t="s">
        <v>3974</v>
      </c>
      <c r="E94" s="832" t="s">
        <v>3975</v>
      </c>
      <c r="F94" s="849">
        <v>47</v>
      </c>
      <c r="G94" s="849">
        <v>1081</v>
      </c>
      <c r="H94" s="849">
        <v>1.0681818181818181</v>
      </c>
      <c r="I94" s="849">
        <v>23</v>
      </c>
      <c r="J94" s="849">
        <v>44</v>
      </c>
      <c r="K94" s="849">
        <v>1012</v>
      </c>
      <c r="L94" s="849">
        <v>1</v>
      </c>
      <c r="M94" s="849">
        <v>23</v>
      </c>
      <c r="N94" s="849">
        <v>67</v>
      </c>
      <c r="O94" s="849">
        <v>1541</v>
      </c>
      <c r="P94" s="837">
        <v>1.5227272727272727</v>
      </c>
      <c r="Q94" s="850">
        <v>23</v>
      </c>
    </row>
    <row r="95" spans="1:17" ht="14.4" customHeight="1" x14ac:dyDescent="0.3">
      <c r="A95" s="831" t="s">
        <v>3870</v>
      </c>
      <c r="B95" s="832" t="s">
        <v>3871</v>
      </c>
      <c r="C95" s="832" t="s">
        <v>3079</v>
      </c>
      <c r="D95" s="832" t="s">
        <v>3976</v>
      </c>
      <c r="E95" s="832" t="s">
        <v>3977</v>
      </c>
      <c r="F95" s="849"/>
      <c r="G95" s="849"/>
      <c r="H95" s="849"/>
      <c r="I95" s="849"/>
      <c r="J95" s="849">
        <v>1</v>
      </c>
      <c r="K95" s="849">
        <v>171</v>
      </c>
      <c r="L95" s="849">
        <v>1</v>
      </c>
      <c r="M95" s="849">
        <v>171</v>
      </c>
      <c r="N95" s="849"/>
      <c r="O95" s="849"/>
      <c r="P95" s="837"/>
      <c r="Q95" s="850"/>
    </row>
    <row r="96" spans="1:17" ht="14.4" customHeight="1" x14ac:dyDescent="0.3">
      <c r="A96" s="831" t="s">
        <v>3870</v>
      </c>
      <c r="B96" s="832" t="s">
        <v>3871</v>
      </c>
      <c r="C96" s="832" t="s">
        <v>3079</v>
      </c>
      <c r="D96" s="832" t="s">
        <v>3978</v>
      </c>
      <c r="E96" s="832" t="s">
        <v>3979</v>
      </c>
      <c r="F96" s="849">
        <v>66</v>
      </c>
      <c r="G96" s="849">
        <v>1914</v>
      </c>
      <c r="H96" s="849">
        <v>0.83544303797468356</v>
      </c>
      <c r="I96" s="849">
        <v>29</v>
      </c>
      <c r="J96" s="849">
        <v>79</v>
      </c>
      <c r="K96" s="849">
        <v>2291</v>
      </c>
      <c r="L96" s="849">
        <v>1</v>
      </c>
      <c r="M96" s="849">
        <v>29</v>
      </c>
      <c r="N96" s="849">
        <v>65</v>
      </c>
      <c r="O96" s="849">
        <v>1885</v>
      </c>
      <c r="P96" s="837">
        <v>0.82278481012658233</v>
      </c>
      <c r="Q96" s="850">
        <v>29</v>
      </c>
    </row>
    <row r="97" spans="1:17" ht="14.4" customHeight="1" x14ac:dyDescent="0.3">
      <c r="A97" s="831" t="s">
        <v>3870</v>
      </c>
      <c r="B97" s="832" t="s">
        <v>3871</v>
      </c>
      <c r="C97" s="832" t="s">
        <v>3079</v>
      </c>
      <c r="D97" s="832" t="s">
        <v>3980</v>
      </c>
      <c r="E97" s="832" t="s">
        <v>3981</v>
      </c>
      <c r="F97" s="849">
        <v>3</v>
      </c>
      <c r="G97" s="849">
        <v>534</v>
      </c>
      <c r="H97" s="849">
        <v>3</v>
      </c>
      <c r="I97" s="849">
        <v>178</v>
      </c>
      <c r="J97" s="849">
        <v>1</v>
      </c>
      <c r="K97" s="849">
        <v>178</v>
      </c>
      <c r="L97" s="849">
        <v>1</v>
      </c>
      <c r="M97" s="849">
        <v>178</v>
      </c>
      <c r="N97" s="849">
        <v>2</v>
      </c>
      <c r="O97" s="849">
        <v>358</v>
      </c>
      <c r="P97" s="837">
        <v>2.0112359550561796</v>
      </c>
      <c r="Q97" s="850">
        <v>179</v>
      </c>
    </row>
    <row r="98" spans="1:17" ht="14.4" customHeight="1" x14ac:dyDescent="0.3">
      <c r="A98" s="831" t="s">
        <v>3870</v>
      </c>
      <c r="B98" s="832" t="s">
        <v>3871</v>
      </c>
      <c r="C98" s="832" t="s">
        <v>3079</v>
      </c>
      <c r="D98" s="832" t="s">
        <v>3982</v>
      </c>
      <c r="E98" s="832" t="s">
        <v>3983</v>
      </c>
      <c r="F98" s="849">
        <v>1</v>
      </c>
      <c r="G98" s="849">
        <v>15</v>
      </c>
      <c r="H98" s="849"/>
      <c r="I98" s="849">
        <v>15</v>
      </c>
      <c r="J98" s="849"/>
      <c r="K98" s="849"/>
      <c r="L98" s="849"/>
      <c r="M98" s="849"/>
      <c r="N98" s="849">
        <v>1</v>
      </c>
      <c r="O98" s="849">
        <v>16</v>
      </c>
      <c r="P98" s="837"/>
      <c r="Q98" s="850">
        <v>16</v>
      </c>
    </row>
    <row r="99" spans="1:17" ht="14.4" customHeight="1" x14ac:dyDescent="0.3">
      <c r="A99" s="831" t="s">
        <v>3870</v>
      </c>
      <c r="B99" s="832" t="s">
        <v>3871</v>
      </c>
      <c r="C99" s="832" t="s">
        <v>3079</v>
      </c>
      <c r="D99" s="832" t="s">
        <v>3984</v>
      </c>
      <c r="E99" s="832" t="s">
        <v>3985</v>
      </c>
      <c r="F99" s="849">
        <v>69</v>
      </c>
      <c r="G99" s="849">
        <v>1311</v>
      </c>
      <c r="H99" s="849">
        <v>0.75824175824175821</v>
      </c>
      <c r="I99" s="849">
        <v>19</v>
      </c>
      <c r="J99" s="849">
        <v>91</v>
      </c>
      <c r="K99" s="849">
        <v>1729</v>
      </c>
      <c r="L99" s="849">
        <v>1</v>
      </c>
      <c r="M99" s="849">
        <v>19</v>
      </c>
      <c r="N99" s="849">
        <v>110</v>
      </c>
      <c r="O99" s="849">
        <v>2200</v>
      </c>
      <c r="P99" s="837">
        <v>1.2724117987275883</v>
      </c>
      <c r="Q99" s="850">
        <v>20</v>
      </c>
    </row>
    <row r="100" spans="1:17" ht="14.4" customHeight="1" x14ac:dyDescent="0.3">
      <c r="A100" s="831" t="s">
        <v>3870</v>
      </c>
      <c r="B100" s="832" t="s">
        <v>3871</v>
      </c>
      <c r="C100" s="832" t="s">
        <v>3079</v>
      </c>
      <c r="D100" s="832" t="s">
        <v>3986</v>
      </c>
      <c r="E100" s="832" t="s">
        <v>1999</v>
      </c>
      <c r="F100" s="849">
        <v>136</v>
      </c>
      <c r="G100" s="849">
        <v>2720</v>
      </c>
      <c r="H100" s="849">
        <v>0.79069767441860461</v>
      </c>
      <c r="I100" s="849">
        <v>20</v>
      </c>
      <c r="J100" s="849">
        <v>172</v>
      </c>
      <c r="K100" s="849">
        <v>3440</v>
      </c>
      <c r="L100" s="849">
        <v>1</v>
      </c>
      <c r="M100" s="849">
        <v>20</v>
      </c>
      <c r="N100" s="849">
        <v>176</v>
      </c>
      <c r="O100" s="849">
        <v>3520</v>
      </c>
      <c r="P100" s="837">
        <v>1.0232558139534884</v>
      </c>
      <c r="Q100" s="850">
        <v>20</v>
      </c>
    </row>
    <row r="101" spans="1:17" ht="14.4" customHeight="1" x14ac:dyDescent="0.3">
      <c r="A101" s="831" t="s">
        <v>3870</v>
      </c>
      <c r="B101" s="832" t="s">
        <v>3871</v>
      </c>
      <c r="C101" s="832" t="s">
        <v>3079</v>
      </c>
      <c r="D101" s="832" t="s">
        <v>3987</v>
      </c>
      <c r="E101" s="832" t="s">
        <v>3988</v>
      </c>
      <c r="F101" s="849">
        <v>1</v>
      </c>
      <c r="G101" s="849">
        <v>188</v>
      </c>
      <c r="H101" s="849"/>
      <c r="I101" s="849">
        <v>188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3870</v>
      </c>
      <c r="B102" s="832" t="s">
        <v>3871</v>
      </c>
      <c r="C102" s="832" t="s">
        <v>3079</v>
      </c>
      <c r="D102" s="832" t="s">
        <v>3989</v>
      </c>
      <c r="E102" s="832" t="s">
        <v>3990</v>
      </c>
      <c r="F102" s="849"/>
      <c r="G102" s="849"/>
      <c r="H102" s="849"/>
      <c r="I102" s="849"/>
      <c r="J102" s="849">
        <v>1</v>
      </c>
      <c r="K102" s="849">
        <v>174</v>
      </c>
      <c r="L102" s="849">
        <v>1</v>
      </c>
      <c r="M102" s="849">
        <v>174</v>
      </c>
      <c r="N102" s="849"/>
      <c r="O102" s="849"/>
      <c r="P102" s="837"/>
      <c r="Q102" s="850"/>
    </row>
    <row r="103" spans="1:17" ht="14.4" customHeight="1" x14ac:dyDescent="0.3">
      <c r="A103" s="831" t="s">
        <v>3870</v>
      </c>
      <c r="B103" s="832" t="s">
        <v>3871</v>
      </c>
      <c r="C103" s="832" t="s">
        <v>3079</v>
      </c>
      <c r="D103" s="832" t="s">
        <v>3991</v>
      </c>
      <c r="E103" s="832" t="s">
        <v>3992</v>
      </c>
      <c r="F103" s="849"/>
      <c r="G103" s="849"/>
      <c r="H103" s="849"/>
      <c r="I103" s="849"/>
      <c r="J103" s="849">
        <v>1</v>
      </c>
      <c r="K103" s="849">
        <v>84</v>
      </c>
      <c r="L103" s="849">
        <v>1</v>
      </c>
      <c r="M103" s="849">
        <v>84</v>
      </c>
      <c r="N103" s="849">
        <v>1</v>
      </c>
      <c r="O103" s="849">
        <v>84</v>
      </c>
      <c r="P103" s="837">
        <v>1</v>
      </c>
      <c r="Q103" s="850">
        <v>84</v>
      </c>
    </row>
    <row r="104" spans="1:17" ht="14.4" customHeight="1" x14ac:dyDescent="0.3">
      <c r="A104" s="831" t="s">
        <v>3870</v>
      </c>
      <c r="B104" s="832" t="s">
        <v>3871</v>
      </c>
      <c r="C104" s="832" t="s">
        <v>3079</v>
      </c>
      <c r="D104" s="832" t="s">
        <v>3993</v>
      </c>
      <c r="E104" s="832" t="s">
        <v>3994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655</v>
      </c>
      <c r="P104" s="837"/>
      <c r="Q104" s="850">
        <v>655</v>
      </c>
    </row>
    <row r="105" spans="1:17" ht="14.4" customHeight="1" x14ac:dyDescent="0.3">
      <c r="A105" s="831" t="s">
        <v>3870</v>
      </c>
      <c r="B105" s="832" t="s">
        <v>3871</v>
      </c>
      <c r="C105" s="832" t="s">
        <v>3079</v>
      </c>
      <c r="D105" s="832" t="s">
        <v>3995</v>
      </c>
      <c r="E105" s="832" t="s">
        <v>3996</v>
      </c>
      <c r="F105" s="849">
        <v>1</v>
      </c>
      <c r="G105" s="849">
        <v>78</v>
      </c>
      <c r="H105" s="849"/>
      <c r="I105" s="849">
        <v>78</v>
      </c>
      <c r="J105" s="849"/>
      <c r="K105" s="849"/>
      <c r="L105" s="849"/>
      <c r="M105" s="849"/>
      <c r="N105" s="849">
        <v>2</v>
      </c>
      <c r="O105" s="849">
        <v>158</v>
      </c>
      <c r="P105" s="837"/>
      <c r="Q105" s="850">
        <v>79</v>
      </c>
    </row>
    <row r="106" spans="1:17" ht="14.4" customHeight="1" x14ac:dyDescent="0.3">
      <c r="A106" s="831" t="s">
        <v>3870</v>
      </c>
      <c r="B106" s="832" t="s">
        <v>3871</v>
      </c>
      <c r="C106" s="832" t="s">
        <v>3079</v>
      </c>
      <c r="D106" s="832" t="s">
        <v>3997</v>
      </c>
      <c r="E106" s="832" t="s">
        <v>3998</v>
      </c>
      <c r="F106" s="849">
        <v>7</v>
      </c>
      <c r="G106" s="849">
        <v>154</v>
      </c>
      <c r="H106" s="849">
        <v>1.75</v>
      </c>
      <c r="I106" s="849">
        <v>22</v>
      </c>
      <c r="J106" s="849">
        <v>4</v>
      </c>
      <c r="K106" s="849">
        <v>88</v>
      </c>
      <c r="L106" s="849">
        <v>1</v>
      </c>
      <c r="M106" s="849">
        <v>22</v>
      </c>
      <c r="N106" s="849">
        <v>10</v>
      </c>
      <c r="O106" s="849">
        <v>220</v>
      </c>
      <c r="P106" s="837">
        <v>2.5</v>
      </c>
      <c r="Q106" s="850">
        <v>22</v>
      </c>
    </row>
    <row r="107" spans="1:17" ht="14.4" customHeight="1" x14ac:dyDescent="0.3">
      <c r="A107" s="831" t="s">
        <v>3870</v>
      </c>
      <c r="B107" s="832" t="s">
        <v>3871</v>
      </c>
      <c r="C107" s="832" t="s">
        <v>3079</v>
      </c>
      <c r="D107" s="832" t="s">
        <v>3999</v>
      </c>
      <c r="E107" s="832" t="s">
        <v>4000</v>
      </c>
      <c r="F107" s="849">
        <v>2</v>
      </c>
      <c r="G107" s="849">
        <v>336</v>
      </c>
      <c r="H107" s="849"/>
      <c r="I107" s="849">
        <v>168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3870</v>
      </c>
      <c r="B108" s="832" t="s">
        <v>3871</v>
      </c>
      <c r="C108" s="832" t="s">
        <v>3079</v>
      </c>
      <c r="D108" s="832" t="s">
        <v>4001</v>
      </c>
      <c r="E108" s="832" t="s">
        <v>4002</v>
      </c>
      <c r="F108" s="849">
        <v>1</v>
      </c>
      <c r="G108" s="849">
        <v>265</v>
      </c>
      <c r="H108" s="849"/>
      <c r="I108" s="849">
        <v>265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3870</v>
      </c>
      <c r="B109" s="832" t="s">
        <v>3871</v>
      </c>
      <c r="C109" s="832" t="s">
        <v>3079</v>
      </c>
      <c r="D109" s="832" t="s">
        <v>4003</v>
      </c>
      <c r="E109" s="832" t="s">
        <v>4004</v>
      </c>
      <c r="F109" s="849">
        <v>2</v>
      </c>
      <c r="G109" s="849">
        <v>46</v>
      </c>
      <c r="H109" s="849">
        <v>0.66666666666666663</v>
      </c>
      <c r="I109" s="849">
        <v>23</v>
      </c>
      <c r="J109" s="849">
        <v>3</v>
      </c>
      <c r="K109" s="849">
        <v>69</v>
      </c>
      <c r="L109" s="849">
        <v>1</v>
      </c>
      <c r="M109" s="849">
        <v>23</v>
      </c>
      <c r="N109" s="849"/>
      <c r="O109" s="849"/>
      <c r="P109" s="837"/>
      <c r="Q109" s="850"/>
    </row>
    <row r="110" spans="1:17" ht="14.4" customHeight="1" x14ac:dyDescent="0.3">
      <c r="A110" s="831" t="s">
        <v>3870</v>
      </c>
      <c r="B110" s="832" t="s">
        <v>3871</v>
      </c>
      <c r="C110" s="832" t="s">
        <v>3079</v>
      </c>
      <c r="D110" s="832" t="s">
        <v>4005</v>
      </c>
      <c r="E110" s="832" t="s">
        <v>4006</v>
      </c>
      <c r="F110" s="849"/>
      <c r="G110" s="849"/>
      <c r="H110" s="849"/>
      <c r="I110" s="849"/>
      <c r="J110" s="849">
        <v>1</v>
      </c>
      <c r="K110" s="849">
        <v>17</v>
      </c>
      <c r="L110" s="849">
        <v>1</v>
      </c>
      <c r="M110" s="849">
        <v>17</v>
      </c>
      <c r="N110" s="849"/>
      <c r="O110" s="849"/>
      <c r="P110" s="837"/>
      <c r="Q110" s="850"/>
    </row>
    <row r="111" spans="1:17" ht="14.4" customHeight="1" x14ac:dyDescent="0.3">
      <c r="A111" s="831" t="s">
        <v>3870</v>
      </c>
      <c r="B111" s="832" t="s">
        <v>3871</v>
      </c>
      <c r="C111" s="832" t="s">
        <v>3079</v>
      </c>
      <c r="D111" s="832" t="s">
        <v>4007</v>
      </c>
      <c r="E111" s="832" t="s">
        <v>4008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134</v>
      </c>
      <c r="P111" s="837"/>
      <c r="Q111" s="850">
        <v>134</v>
      </c>
    </row>
    <row r="112" spans="1:17" ht="14.4" customHeight="1" x14ac:dyDescent="0.3">
      <c r="A112" s="831" t="s">
        <v>3870</v>
      </c>
      <c r="B112" s="832" t="s">
        <v>3871</v>
      </c>
      <c r="C112" s="832" t="s">
        <v>3079</v>
      </c>
      <c r="D112" s="832" t="s">
        <v>4009</v>
      </c>
      <c r="E112" s="832" t="s">
        <v>4010</v>
      </c>
      <c r="F112" s="849">
        <v>1</v>
      </c>
      <c r="G112" s="849">
        <v>45</v>
      </c>
      <c r="H112" s="849"/>
      <c r="I112" s="849">
        <v>45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3870</v>
      </c>
      <c r="B113" s="832" t="s">
        <v>3871</v>
      </c>
      <c r="C113" s="832" t="s">
        <v>3079</v>
      </c>
      <c r="D113" s="832" t="s">
        <v>4011</v>
      </c>
      <c r="E113" s="832" t="s">
        <v>4012</v>
      </c>
      <c r="F113" s="849"/>
      <c r="G113" s="849"/>
      <c r="H113" s="849"/>
      <c r="I113" s="849"/>
      <c r="J113" s="849">
        <v>1</v>
      </c>
      <c r="K113" s="849">
        <v>310</v>
      </c>
      <c r="L113" s="849">
        <v>1</v>
      </c>
      <c r="M113" s="849">
        <v>310</v>
      </c>
      <c r="N113" s="849"/>
      <c r="O113" s="849"/>
      <c r="P113" s="837"/>
      <c r="Q113" s="850"/>
    </row>
    <row r="114" spans="1:17" ht="14.4" customHeight="1" x14ac:dyDescent="0.3">
      <c r="A114" s="831" t="s">
        <v>3870</v>
      </c>
      <c r="B114" s="832" t="s">
        <v>3871</v>
      </c>
      <c r="C114" s="832" t="s">
        <v>3079</v>
      </c>
      <c r="D114" s="832" t="s">
        <v>4013</v>
      </c>
      <c r="E114" s="832" t="s">
        <v>4014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529</v>
      </c>
      <c r="P114" s="837"/>
      <c r="Q114" s="850">
        <v>529</v>
      </c>
    </row>
    <row r="115" spans="1:17" ht="14.4" customHeight="1" x14ac:dyDescent="0.3">
      <c r="A115" s="831" t="s">
        <v>3870</v>
      </c>
      <c r="B115" s="832" t="s">
        <v>3871</v>
      </c>
      <c r="C115" s="832" t="s">
        <v>3079</v>
      </c>
      <c r="D115" s="832" t="s">
        <v>4015</v>
      </c>
      <c r="E115" s="832" t="s">
        <v>4016</v>
      </c>
      <c r="F115" s="849">
        <v>1</v>
      </c>
      <c r="G115" s="849">
        <v>26</v>
      </c>
      <c r="H115" s="849">
        <v>1</v>
      </c>
      <c r="I115" s="849">
        <v>26</v>
      </c>
      <c r="J115" s="849">
        <v>1</v>
      </c>
      <c r="K115" s="849">
        <v>26</v>
      </c>
      <c r="L115" s="849">
        <v>1</v>
      </c>
      <c r="M115" s="849">
        <v>26</v>
      </c>
      <c r="N115" s="849"/>
      <c r="O115" s="849"/>
      <c r="P115" s="837"/>
      <c r="Q115" s="850"/>
    </row>
    <row r="116" spans="1:17" ht="14.4" customHeight="1" x14ac:dyDescent="0.3">
      <c r="A116" s="831" t="s">
        <v>3870</v>
      </c>
      <c r="B116" s="832" t="s">
        <v>3871</v>
      </c>
      <c r="C116" s="832" t="s">
        <v>3079</v>
      </c>
      <c r="D116" s="832" t="s">
        <v>4017</v>
      </c>
      <c r="E116" s="832" t="s">
        <v>4018</v>
      </c>
      <c r="F116" s="849">
        <v>1</v>
      </c>
      <c r="G116" s="849">
        <v>190</v>
      </c>
      <c r="H116" s="849"/>
      <c r="I116" s="849">
        <v>190</v>
      </c>
      <c r="J116" s="849"/>
      <c r="K116" s="849"/>
      <c r="L116" s="849"/>
      <c r="M116" s="849"/>
      <c r="N116" s="849">
        <v>1</v>
      </c>
      <c r="O116" s="849">
        <v>190</v>
      </c>
      <c r="P116" s="837"/>
      <c r="Q116" s="850">
        <v>190</v>
      </c>
    </row>
    <row r="117" spans="1:17" ht="14.4" customHeight="1" x14ac:dyDescent="0.3">
      <c r="A117" s="831" t="s">
        <v>3870</v>
      </c>
      <c r="B117" s="832" t="s">
        <v>3871</v>
      </c>
      <c r="C117" s="832" t="s">
        <v>3079</v>
      </c>
      <c r="D117" s="832" t="s">
        <v>4019</v>
      </c>
      <c r="E117" s="832" t="s">
        <v>4020</v>
      </c>
      <c r="F117" s="849"/>
      <c r="G117" s="849"/>
      <c r="H117" s="849"/>
      <c r="I117" s="849"/>
      <c r="J117" s="849"/>
      <c r="K117" s="849"/>
      <c r="L117" s="849"/>
      <c r="M117" s="849"/>
      <c r="N117" s="849">
        <v>2</v>
      </c>
      <c r="O117" s="849">
        <v>266</v>
      </c>
      <c r="P117" s="837"/>
      <c r="Q117" s="850">
        <v>133</v>
      </c>
    </row>
    <row r="118" spans="1:17" ht="14.4" customHeight="1" x14ac:dyDescent="0.3">
      <c r="A118" s="831" t="s">
        <v>3870</v>
      </c>
      <c r="B118" s="832" t="s">
        <v>3871</v>
      </c>
      <c r="C118" s="832" t="s">
        <v>3079</v>
      </c>
      <c r="D118" s="832" t="s">
        <v>4021</v>
      </c>
      <c r="E118" s="832" t="s">
        <v>4022</v>
      </c>
      <c r="F118" s="849">
        <v>66</v>
      </c>
      <c r="G118" s="849">
        <v>2442</v>
      </c>
      <c r="H118" s="849">
        <v>1.0476190476190477</v>
      </c>
      <c r="I118" s="849">
        <v>37</v>
      </c>
      <c r="J118" s="849">
        <v>63</v>
      </c>
      <c r="K118" s="849">
        <v>2331</v>
      </c>
      <c r="L118" s="849">
        <v>1</v>
      </c>
      <c r="M118" s="849">
        <v>37</v>
      </c>
      <c r="N118" s="849">
        <v>63</v>
      </c>
      <c r="O118" s="849">
        <v>2331</v>
      </c>
      <c r="P118" s="837">
        <v>1</v>
      </c>
      <c r="Q118" s="850">
        <v>37</v>
      </c>
    </row>
    <row r="119" spans="1:17" ht="14.4" customHeight="1" x14ac:dyDescent="0.3">
      <c r="A119" s="831" t="s">
        <v>3870</v>
      </c>
      <c r="B119" s="832" t="s">
        <v>3871</v>
      </c>
      <c r="C119" s="832" t="s">
        <v>3079</v>
      </c>
      <c r="D119" s="832" t="s">
        <v>4023</v>
      </c>
      <c r="E119" s="832" t="s">
        <v>4024</v>
      </c>
      <c r="F119" s="849">
        <v>12</v>
      </c>
      <c r="G119" s="849">
        <v>1116</v>
      </c>
      <c r="H119" s="849">
        <v>4</v>
      </c>
      <c r="I119" s="849">
        <v>93</v>
      </c>
      <c r="J119" s="849">
        <v>3</v>
      </c>
      <c r="K119" s="849">
        <v>279</v>
      </c>
      <c r="L119" s="849">
        <v>1</v>
      </c>
      <c r="M119" s="849">
        <v>93</v>
      </c>
      <c r="N119" s="849">
        <v>2</v>
      </c>
      <c r="O119" s="849">
        <v>188</v>
      </c>
      <c r="P119" s="837">
        <v>0.6738351254480287</v>
      </c>
      <c r="Q119" s="850">
        <v>94</v>
      </c>
    </row>
    <row r="120" spans="1:17" ht="14.4" customHeight="1" x14ac:dyDescent="0.3">
      <c r="A120" s="831" t="s">
        <v>4025</v>
      </c>
      <c r="B120" s="832" t="s">
        <v>4026</v>
      </c>
      <c r="C120" s="832" t="s">
        <v>3033</v>
      </c>
      <c r="D120" s="832" t="s">
        <v>4027</v>
      </c>
      <c r="E120" s="832" t="s">
        <v>4028</v>
      </c>
      <c r="F120" s="849"/>
      <c r="G120" s="849"/>
      <c r="H120" s="849"/>
      <c r="I120" s="849"/>
      <c r="J120" s="849">
        <v>0.06</v>
      </c>
      <c r="K120" s="849">
        <v>296.63</v>
      </c>
      <c r="L120" s="849">
        <v>1</v>
      </c>
      <c r="M120" s="849">
        <v>4943.833333333333</v>
      </c>
      <c r="N120" s="849"/>
      <c r="O120" s="849"/>
      <c r="P120" s="837"/>
      <c r="Q120" s="850"/>
    </row>
    <row r="121" spans="1:17" ht="14.4" customHeight="1" x14ac:dyDescent="0.3">
      <c r="A121" s="831" t="s">
        <v>4025</v>
      </c>
      <c r="B121" s="832" t="s">
        <v>4026</v>
      </c>
      <c r="C121" s="832" t="s">
        <v>3033</v>
      </c>
      <c r="D121" s="832" t="s">
        <v>4029</v>
      </c>
      <c r="E121" s="832" t="s">
        <v>4030</v>
      </c>
      <c r="F121" s="849">
        <v>1.2</v>
      </c>
      <c r="G121" s="849">
        <v>1205.78</v>
      </c>
      <c r="H121" s="849"/>
      <c r="I121" s="849">
        <v>1004.8166666666667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4025</v>
      </c>
      <c r="B122" s="832" t="s">
        <v>4026</v>
      </c>
      <c r="C122" s="832" t="s">
        <v>3033</v>
      </c>
      <c r="D122" s="832" t="s">
        <v>4031</v>
      </c>
      <c r="E122" s="832" t="s">
        <v>4028</v>
      </c>
      <c r="F122" s="849">
        <v>0.2</v>
      </c>
      <c r="G122" s="849">
        <v>1977.57</v>
      </c>
      <c r="H122" s="849">
        <v>1.0000050567365846</v>
      </c>
      <c r="I122" s="849">
        <v>9887.8499999999985</v>
      </c>
      <c r="J122" s="849">
        <v>0.19999999999999998</v>
      </c>
      <c r="K122" s="849">
        <v>1977.56</v>
      </c>
      <c r="L122" s="849">
        <v>1</v>
      </c>
      <c r="M122" s="849">
        <v>9887.8000000000011</v>
      </c>
      <c r="N122" s="849">
        <v>0.25</v>
      </c>
      <c r="O122" s="849">
        <v>2187.3000000000002</v>
      </c>
      <c r="P122" s="837">
        <v>1.1060599931228383</v>
      </c>
      <c r="Q122" s="850">
        <v>8749.2000000000007</v>
      </c>
    </row>
    <row r="123" spans="1:17" ht="14.4" customHeight="1" x14ac:dyDescent="0.3">
      <c r="A123" s="831" t="s">
        <v>4025</v>
      </c>
      <c r="B123" s="832" t="s">
        <v>4026</v>
      </c>
      <c r="C123" s="832" t="s">
        <v>3033</v>
      </c>
      <c r="D123" s="832" t="s">
        <v>4032</v>
      </c>
      <c r="E123" s="832" t="s">
        <v>4033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5170</v>
      </c>
      <c r="P123" s="837"/>
      <c r="Q123" s="850">
        <v>5170</v>
      </c>
    </row>
    <row r="124" spans="1:17" ht="14.4" customHeight="1" x14ac:dyDescent="0.3">
      <c r="A124" s="831" t="s">
        <v>4025</v>
      </c>
      <c r="B124" s="832" t="s">
        <v>4026</v>
      </c>
      <c r="C124" s="832" t="s">
        <v>3033</v>
      </c>
      <c r="D124" s="832" t="s">
        <v>4034</v>
      </c>
      <c r="E124" s="832" t="s">
        <v>4035</v>
      </c>
      <c r="F124" s="849">
        <v>1</v>
      </c>
      <c r="G124" s="849">
        <v>843.46</v>
      </c>
      <c r="H124" s="849"/>
      <c r="I124" s="849">
        <v>843.46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4025</v>
      </c>
      <c r="B125" s="832" t="s">
        <v>4026</v>
      </c>
      <c r="C125" s="832" t="s">
        <v>3033</v>
      </c>
      <c r="D125" s="832" t="s">
        <v>4036</v>
      </c>
      <c r="E125" s="832" t="s">
        <v>3810</v>
      </c>
      <c r="F125" s="849">
        <v>0.65</v>
      </c>
      <c r="G125" s="849">
        <v>2955.93</v>
      </c>
      <c r="H125" s="849"/>
      <c r="I125" s="849">
        <v>4547.5846153846151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4025</v>
      </c>
      <c r="B126" s="832" t="s">
        <v>4026</v>
      </c>
      <c r="C126" s="832" t="s">
        <v>3033</v>
      </c>
      <c r="D126" s="832" t="s">
        <v>4037</v>
      </c>
      <c r="E126" s="832" t="s">
        <v>3810</v>
      </c>
      <c r="F126" s="849">
        <v>0.17</v>
      </c>
      <c r="G126" s="849">
        <v>1546.1799999999998</v>
      </c>
      <c r="H126" s="849"/>
      <c r="I126" s="849">
        <v>9095.1764705882342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4025</v>
      </c>
      <c r="B127" s="832" t="s">
        <v>4026</v>
      </c>
      <c r="C127" s="832" t="s">
        <v>3033</v>
      </c>
      <c r="D127" s="832" t="s">
        <v>3809</v>
      </c>
      <c r="E127" s="832" t="s">
        <v>3810</v>
      </c>
      <c r="F127" s="849">
        <v>1.9</v>
      </c>
      <c r="G127" s="849">
        <v>3456.16</v>
      </c>
      <c r="H127" s="849">
        <v>1</v>
      </c>
      <c r="I127" s="849">
        <v>1819.0315789473684</v>
      </c>
      <c r="J127" s="849">
        <v>1.9</v>
      </c>
      <c r="K127" s="849">
        <v>3456.16</v>
      </c>
      <c r="L127" s="849">
        <v>1</v>
      </c>
      <c r="M127" s="849">
        <v>1819.0315789473684</v>
      </c>
      <c r="N127" s="849"/>
      <c r="O127" s="849"/>
      <c r="P127" s="837"/>
      <c r="Q127" s="850"/>
    </row>
    <row r="128" spans="1:17" ht="14.4" customHeight="1" x14ac:dyDescent="0.3">
      <c r="A128" s="831" t="s">
        <v>4025</v>
      </c>
      <c r="B128" s="832" t="s">
        <v>4026</v>
      </c>
      <c r="C128" s="832" t="s">
        <v>3033</v>
      </c>
      <c r="D128" s="832" t="s">
        <v>4038</v>
      </c>
      <c r="E128" s="832" t="s">
        <v>4039</v>
      </c>
      <c r="F128" s="849"/>
      <c r="G128" s="849"/>
      <c r="H128" s="849"/>
      <c r="I128" s="849"/>
      <c r="J128" s="849"/>
      <c r="K128" s="849"/>
      <c r="L128" s="849"/>
      <c r="M128" s="849"/>
      <c r="N128" s="849">
        <v>0.25</v>
      </c>
      <c r="O128" s="849">
        <v>115.78999999999999</v>
      </c>
      <c r="P128" s="837"/>
      <c r="Q128" s="850">
        <v>463.15999999999997</v>
      </c>
    </row>
    <row r="129" spans="1:17" ht="14.4" customHeight="1" x14ac:dyDescent="0.3">
      <c r="A129" s="831" t="s">
        <v>4025</v>
      </c>
      <c r="B129" s="832" t="s">
        <v>4026</v>
      </c>
      <c r="C129" s="832" t="s">
        <v>3033</v>
      </c>
      <c r="D129" s="832" t="s">
        <v>4040</v>
      </c>
      <c r="E129" s="832" t="s">
        <v>3810</v>
      </c>
      <c r="F129" s="849">
        <v>0.04</v>
      </c>
      <c r="G129" s="849">
        <v>1200.56</v>
      </c>
      <c r="H129" s="849">
        <v>0.26612874623160127</v>
      </c>
      <c r="I129" s="849">
        <v>30013.999999999996</v>
      </c>
      <c r="J129" s="849">
        <v>0.15</v>
      </c>
      <c r="K129" s="849">
        <v>4511.2000000000007</v>
      </c>
      <c r="L129" s="849">
        <v>1</v>
      </c>
      <c r="M129" s="849">
        <v>30074.666666666672</v>
      </c>
      <c r="N129" s="849"/>
      <c r="O129" s="849"/>
      <c r="P129" s="837"/>
      <c r="Q129" s="850"/>
    </row>
    <row r="130" spans="1:17" ht="14.4" customHeight="1" x14ac:dyDescent="0.3">
      <c r="A130" s="831" t="s">
        <v>4025</v>
      </c>
      <c r="B130" s="832" t="s">
        <v>4026</v>
      </c>
      <c r="C130" s="832" t="s">
        <v>3033</v>
      </c>
      <c r="D130" s="832" t="s">
        <v>3813</v>
      </c>
      <c r="E130" s="832" t="s">
        <v>3810</v>
      </c>
      <c r="F130" s="849"/>
      <c r="G130" s="849"/>
      <c r="H130" s="849"/>
      <c r="I130" s="849"/>
      <c r="J130" s="849"/>
      <c r="K130" s="849"/>
      <c r="L130" s="849"/>
      <c r="M130" s="849"/>
      <c r="N130" s="849">
        <v>2.7</v>
      </c>
      <c r="O130" s="849">
        <v>1769.93</v>
      </c>
      <c r="P130" s="837"/>
      <c r="Q130" s="850">
        <v>655.52962962962965</v>
      </c>
    </row>
    <row r="131" spans="1:17" ht="14.4" customHeight="1" x14ac:dyDescent="0.3">
      <c r="A131" s="831" t="s">
        <v>4025</v>
      </c>
      <c r="B131" s="832" t="s">
        <v>4026</v>
      </c>
      <c r="C131" s="832" t="s">
        <v>3033</v>
      </c>
      <c r="D131" s="832" t="s">
        <v>4041</v>
      </c>
      <c r="E131" s="832" t="s">
        <v>3810</v>
      </c>
      <c r="F131" s="849"/>
      <c r="G131" s="849"/>
      <c r="H131" s="849"/>
      <c r="I131" s="849"/>
      <c r="J131" s="849"/>
      <c r="K131" s="849"/>
      <c r="L131" s="849"/>
      <c r="M131" s="849"/>
      <c r="N131" s="849">
        <v>0.34</v>
      </c>
      <c r="O131" s="849">
        <v>557.41</v>
      </c>
      <c r="P131" s="837"/>
      <c r="Q131" s="850">
        <v>1639.4411764705881</v>
      </c>
    </row>
    <row r="132" spans="1:17" ht="14.4" customHeight="1" x14ac:dyDescent="0.3">
      <c r="A132" s="831" t="s">
        <v>4025</v>
      </c>
      <c r="B132" s="832" t="s">
        <v>4026</v>
      </c>
      <c r="C132" s="832" t="s">
        <v>3033</v>
      </c>
      <c r="D132" s="832" t="s">
        <v>4042</v>
      </c>
      <c r="E132" s="832" t="s">
        <v>4043</v>
      </c>
      <c r="F132" s="849"/>
      <c r="G132" s="849"/>
      <c r="H132" s="849"/>
      <c r="I132" s="849"/>
      <c r="J132" s="849"/>
      <c r="K132" s="849"/>
      <c r="L132" s="849"/>
      <c r="M132" s="849"/>
      <c r="N132" s="849">
        <v>0.1</v>
      </c>
      <c r="O132" s="849">
        <v>53.23</v>
      </c>
      <c r="P132" s="837"/>
      <c r="Q132" s="850">
        <v>532.29999999999995</v>
      </c>
    </row>
    <row r="133" spans="1:17" ht="14.4" customHeight="1" x14ac:dyDescent="0.3">
      <c r="A133" s="831" t="s">
        <v>4025</v>
      </c>
      <c r="B133" s="832" t="s">
        <v>4026</v>
      </c>
      <c r="C133" s="832" t="s">
        <v>3033</v>
      </c>
      <c r="D133" s="832" t="s">
        <v>4044</v>
      </c>
      <c r="E133" s="832" t="s">
        <v>3810</v>
      </c>
      <c r="F133" s="849"/>
      <c r="G133" s="849"/>
      <c r="H133" s="849"/>
      <c r="I133" s="849"/>
      <c r="J133" s="849"/>
      <c r="K133" s="849"/>
      <c r="L133" s="849"/>
      <c r="M133" s="849"/>
      <c r="N133" s="849">
        <v>0.05</v>
      </c>
      <c r="O133" s="849">
        <v>163.80000000000001</v>
      </c>
      <c r="P133" s="837"/>
      <c r="Q133" s="850">
        <v>3276</v>
      </c>
    </row>
    <row r="134" spans="1:17" ht="14.4" customHeight="1" x14ac:dyDescent="0.3">
      <c r="A134" s="831" t="s">
        <v>4025</v>
      </c>
      <c r="B134" s="832" t="s">
        <v>4026</v>
      </c>
      <c r="C134" s="832" t="s">
        <v>3074</v>
      </c>
      <c r="D134" s="832" t="s">
        <v>4045</v>
      </c>
      <c r="E134" s="832" t="s">
        <v>4046</v>
      </c>
      <c r="F134" s="849">
        <v>1</v>
      </c>
      <c r="G134" s="849">
        <v>1707.31</v>
      </c>
      <c r="H134" s="849">
        <v>1.0657698430038389</v>
      </c>
      <c r="I134" s="849">
        <v>1707.31</v>
      </c>
      <c r="J134" s="849">
        <v>1</v>
      </c>
      <c r="K134" s="849">
        <v>1601.95</v>
      </c>
      <c r="L134" s="849">
        <v>1</v>
      </c>
      <c r="M134" s="849">
        <v>1601.95</v>
      </c>
      <c r="N134" s="849">
        <v>1</v>
      </c>
      <c r="O134" s="849">
        <v>907.5</v>
      </c>
      <c r="P134" s="837">
        <v>0.56649708168170043</v>
      </c>
      <c r="Q134" s="850">
        <v>907.5</v>
      </c>
    </row>
    <row r="135" spans="1:17" ht="14.4" customHeight="1" x14ac:dyDescent="0.3">
      <c r="A135" s="831" t="s">
        <v>4025</v>
      </c>
      <c r="B135" s="832" t="s">
        <v>4026</v>
      </c>
      <c r="C135" s="832" t="s">
        <v>3074</v>
      </c>
      <c r="D135" s="832" t="s">
        <v>4047</v>
      </c>
      <c r="E135" s="832" t="s">
        <v>4046</v>
      </c>
      <c r="F135" s="849"/>
      <c r="G135" s="849"/>
      <c r="H135" s="849"/>
      <c r="I135" s="849"/>
      <c r="J135" s="849">
        <v>1</v>
      </c>
      <c r="K135" s="849">
        <v>1952.7</v>
      </c>
      <c r="L135" s="849">
        <v>1</v>
      </c>
      <c r="M135" s="849">
        <v>1952.7</v>
      </c>
      <c r="N135" s="849">
        <v>1</v>
      </c>
      <c r="O135" s="849">
        <v>1310.83</v>
      </c>
      <c r="P135" s="837">
        <v>0.67129103292876524</v>
      </c>
      <c r="Q135" s="850">
        <v>1310.83</v>
      </c>
    </row>
    <row r="136" spans="1:17" ht="14.4" customHeight="1" x14ac:dyDescent="0.3">
      <c r="A136" s="831" t="s">
        <v>4025</v>
      </c>
      <c r="B136" s="832" t="s">
        <v>4026</v>
      </c>
      <c r="C136" s="832" t="s">
        <v>3074</v>
      </c>
      <c r="D136" s="832" t="s">
        <v>4048</v>
      </c>
      <c r="E136" s="832" t="s">
        <v>4049</v>
      </c>
      <c r="F136" s="849"/>
      <c r="G136" s="849"/>
      <c r="H136" s="849"/>
      <c r="I136" s="849"/>
      <c r="J136" s="849">
        <v>2</v>
      </c>
      <c r="K136" s="849">
        <v>1878.28</v>
      </c>
      <c r="L136" s="849">
        <v>1</v>
      </c>
      <c r="M136" s="849">
        <v>939.14</v>
      </c>
      <c r="N136" s="849">
        <v>1</v>
      </c>
      <c r="O136" s="849">
        <v>939.14</v>
      </c>
      <c r="P136" s="837">
        <v>0.5</v>
      </c>
      <c r="Q136" s="850">
        <v>939.14</v>
      </c>
    </row>
    <row r="137" spans="1:17" ht="14.4" customHeight="1" x14ac:dyDescent="0.3">
      <c r="A137" s="831" t="s">
        <v>4025</v>
      </c>
      <c r="B137" s="832" t="s">
        <v>4026</v>
      </c>
      <c r="C137" s="832" t="s">
        <v>3074</v>
      </c>
      <c r="D137" s="832" t="s">
        <v>4050</v>
      </c>
      <c r="E137" s="832" t="s">
        <v>4051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8054.58</v>
      </c>
      <c r="P137" s="837"/>
      <c r="Q137" s="850">
        <v>8054.58</v>
      </c>
    </row>
    <row r="138" spans="1:17" ht="14.4" customHeight="1" x14ac:dyDescent="0.3">
      <c r="A138" s="831" t="s">
        <v>4025</v>
      </c>
      <c r="B138" s="832" t="s">
        <v>4026</v>
      </c>
      <c r="C138" s="832" t="s">
        <v>3074</v>
      </c>
      <c r="D138" s="832" t="s">
        <v>4052</v>
      </c>
      <c r="E138" s="832" t="s">
        <v>4053</v>
      </c>
      <c r="F138" s="849">
        <v>1</v>
      </c>
      <c r="G138" s="849">
        <v>1002.8</v>
      </c>
      <c r="H138" s="849">
        <v>1.0631327855817652</v>
      </c>
      <c r="I138" s="849">
        <v>1002.8</v>
      </c>
      <c r="J138" s="849">
        <v>1</v>
      </c>
      <c r="K138" s="849">
        <v>943.25</v>
      </c>
      <c r="L138" s="849">
        <v>1</v>
      </c>
      <c r="M138" s="849">
        <v>943.25</v>
      </c>
      <c r="N138" s="849">
        <v>2</v>
      </c>
      <c r="O138" s="849">
        <v>1790.8</v>
      </c>
      <c r="P138" s="837">
        <v>1.898542274052478</v>
      </c>
      <c r="Q138" s="850">
        <v>895.4</v>
      </c>
    </row>
    <row r="139" spans="1:17" ht="14.4" customHeight="1" x14ac:dyDescent="0.3">
      <c r="A139" s="831" t="s">
        <v>4025</v>
      </c>
      <c r="B139" s="832" t="s">
        <v>4026</v>
      </c>
      <c r="C139" s="832" t="s">
        <v>3074</v>
      </c>
      <c r="D139" s="832" t="s">
        <v>4054</v>
      </c>
      <c r="E139" s="832" t="s">
        <v>4055</v>
      </c>
      <c r="F139" s="849">
        <v>1</v>
      </c>
      <c r="G139" s="849">
        <v>9370.39</v>
      </c>
      <c r="H139" s="849">
        <v>1</v>
      </c>
      <c r="I139" s="849">
        <v>9370.39</v>
      </c>
      <c r="J139" s="849">
        <v>1</v>
      </c>
      <c r="K139" s="849">
        <v>9370.39</v>
      </c>
      <c r="L139" s="849">
        <v>1</v>
      </c>
      <c r="M139" s="849">
        <v>9370.39</v>
      </c>
      <c r="N139" s="849">
        <v>1</v>
      </c>
      <c r="O139" s="849">
        <v>9370.39</v>
      </c>
      <c r="P139" s="837">
        <v>1</v>
      </c>
      <c r="Q139" s="850">
        <v>9370.39</v>
      </c>
    </row>
    <row r="140" spans="1:17" ht="14.4" customHeight="1" x14ac:dyDescent="0.3">
      <c r="A140" s="831" t="s">
        <v>4025</v>
      </c>
      <c r="B140" s="832" t="s">
        <v>4026</v>
      </c>
      <c r="C140" s="832" t="s">
        <v>3074</v>
      </c>
      <c r="D140" s="832" t="s">
        <v>4056</v>
      </c>
      <c r="E140" s="832" t="s">
        <v>4057</v>
      </c>
      <c r="F140" s="849">
        <v>1</v>
      </c>
      <c r="G140" s="849">
        <v>13284.52</v>
      </c>
      <c r="H140" s="849"/>
      <c r="I140" s="849">
        <v>13284.52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4025</v>
      </c>
      <c r="B141" s="832" t="s">
        <v>4026</v>
      </c>
      <c r="C141" s="832" t="s">
        <v>3074</v>
      </c>
      <c r="D141" s="832" t="s">
        <v>4058</v>
      </c>
      <c r="E141" s="832" t="s">
        <v>4059</v>
      </c>
      <c r="F141" s="849"/>
      <c r="G141" s="849"/>
      <c r="H141" s="849"/>
      <c r="I141" s="849"/>
      <c r="J141" s="849">
        <v>1</v>
      </c>
      <c r="K141" s="849">
        <v>831.16</v>
      </c>
      <c r="L141" s="849">
        <v>1</v>
      </c>
      <c r="M141" s="849">
        <v>831.16</v>
      </c>
      <c r="N141" s="849">
        <v>1</v>
      </c>
      <c r="O141" s="849">
        <v>831.16</v>
      </c>
      <c r="P141" s="837">
        <v>1</v>
      </c>
      <c r="Q141" s="850">
        <v>831.16</v>
      </c>
    </row>
    <row r="142" spans="1:17" ht="14.4" customHeight="1" x14ac:dyDescent="0.3">
      <c r="A142" s="831" t="s">
        <v>4025</v>
      </c>
      <c r="B142" s="832" t="s">
        <v>4026</v>
      </c>
      <c r="C142" s="832" t="s">
        <v>3074</v>
      </c>
      <c r="D142" s="832" t="s">
        <v>4060</v>
      </c>
      <c r="E142" s="832" t="s">
        <v>4061</v>
      </c>
      <c r="F142" s="849">
        <v>1</v>
      </c>
      <c r="G142" s="849">
        <v>1312.14</v>
      </c>
      <c r="H142" s="849">
        <v>1</v>
      </c>
      <c r="I142" s="849">
        <v>1312.14</v>
      </c>
      <c r="J142" s="849">
        <v>1</v>
      </c>
      <c r="K142" s="849">
        <v>1312.14</v>
      </c>
      <c r="L142" s="849">
        <v>1</v>
      </c>
      <c r="M142" s="849">
        <v>1312.14</v>
      </c>
      <c r="N142" s="849">
        <v>1</v>
      </c>
      <c r="O142" s="849">
        <v>1312.14</v>
      </c>
      <c r="P142" s="837">
        <v>1</v>
      </c>
      <c r="Q142" s="850">
        <v>1312.14</v>
      </c>
    </row>
    <row r="143" spans="1:17" ht="14.4" customHeight="1" x14ac:dyDescent="0.3">
      <c r="A143" s="831" t="s">
        <v>4025</v>
      </c>
      <c r="B143" s="832" t="s">
        <v>4026</v>
      </c>
      <c r="C143" s="832" t="s">
        <v>3074</v>
      </c>
      <c r="D143" s="832" t="s">
        <v>4062</v>
      </c>
      <c r="E143" s="832" t="s">
        <v>4063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3271.56</v>
      </c>
      <c r="P143" s="837"/>
      <c r="Q143" s="850">
        <v>3271.56</v>
      </c>
    </row>
    <row r="144" spans="1:17" ht="14.4" customHeight="1" x14ac:dyDescent="0.3">
      <c r="A144" s="831" t="s">
        <v>4025</v>
      </c>
      <c r="B144" s="832" t="s">
        <v>4026</v>
      </c>
      <c r="C144" s="832" t="s">
        <v>3074</v>
      </c>
      <c r="D144" s="832" t="s">
        <v>4064</v>
      </c>
      <c r="E144" s="832" t="s">
        <v>4065</v>
      </c>
      <c r="F144" s="849">
        <v>1</v>
      </c>
      <c r="G144" s="849">
        <v>1146.33</v>
      </c>
      <c r="H144" s="849">
        <v>0.52769363911726519</v>
      </c>
      <c r="I144" s="849">
        <v>1146.33</v>
      </c>
      <c r="J144" s="849">
        <v>2</v>
      </c>
      <c r="K144" s="849">
        <v>2172.34</v>
      </c>
      <c r="L144" s="849">
        <v>1</v>
      </c>
      <c r="M144" s="849">
        <v>1086.17</v>
      </c>
      <c r="N144" s="849">
        <v>1</v>
      </c>
      <c r="O144" s="849">
        <v>1086.17</v>
      </c>
      <c r="P144" s="837">
        <v>0.5</v>
      </c>
      <c r="Q144" s="850">
        <v>1086.17</v>
      </c>
    </row>
    <row r="145" spans="1:17" ht="14.4" customHeight="1" x14ac:dyDescent="0.3">
      <c r="A145" s="831" t="s">
        <v>4025</v>
      </c>
      <c r="B145" s="832" t="s">
        <v>4026</v>
      </c>
      <c r="C145" s="832" t="s">
        <v>3074</v>
      </c>
      <c r="D145" s="832" t="s">
        <v>4066</v>
      </c>
      <c r="E145" s="832" t="s">
        <v>4067</v>
      </c>
      <c r="F145" s="849"/>
      <c r="G145" s="849"/>
      <c r="H145" s="849"/>
      <c r="I145" s="849"/>
      <c r="J145" s="849"/>
      <c r="K145" s="849"/>
      <c r="L145" s="849"/>
      <c r="M145" s="849"/>
      <c r="N145" s="849">
        <v>3</v>
      </c>
      <c r="O145" s="849">
        <v>2681.7</v>
      </c>
      <c r="P145" s="837"/>
      <c r="Q145" s="850">
        <v>893.9</v>
      </c>
    </row>
    <row r="146" spans="1:17" ht="14.4" customHeight="1" x14ac:dyDescent="0.3">
      <c r="A146" s="831" t="s">
        <v>4025</v>
      </c>
      <c r="B146" s="832" t="s">
        <v>4026</v>
      </c>
      <c r="C146" s="832" t="s">
        <v>3074</v>
      </c>
      <c r="D146" s="832" t="s">
        <v>4068</v>
      </c>
      <c r="E146" s="832" t="s">
        <v>4069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28521.4</v>
      </c>
      <c r="P146" s="837"/>
      <c r="Q146" s="850">
        <v>14260.7</v>
      </c>
    </row>
    <row r="147" spans="1:17" ht="14.4" customHeight="1" x14ac:dyDescent="0.3">
      <c r="A147" s="831" t="s">
        <v>4025</v>
      </c>
      <c r="B147" s="832" t="s">
        <v>4026</v>
      </c>
      <c r="C147" s="832" t="s">
        <v>3074</v>
      </c>
      <c r="D147" s="832" t="s">
        <v>4070</v>
      </c>
      <c r="E147" s="832" t="s">
        <v>4071</v>
      </c>
      <c r="F147" s="849"/>
      <c r="G147" s="849"/>
      <c r="H147" s="849"/>
      <c r="I147" s="849"/>
      <c r="J147" s="849">
        <v>2</v>
      </c>
      <c r="K147" s="849">
        <v>12190.78</v>
      </c>
      <c r="L147" s="849">
        <v>1</v>
      </c>
      <c r="M147" s="849">
        <v>6095.39</v>
      </c>
      <c r="N147" s="849">
        <v>1</v>
      </c>
      <c r="O147" s="849">
        <v>3506.45</v>
      </c>
      <c r="P147" s="837">
        <v>0.28763130825098965</v>
      </c>
      <c r="Q147" s="850">
        <v>3506.45</v>
      </c>
    </row>
    <row r="148" spans="1:17" ht="14.4" customHeight="1" x14ac:dyDescent="0.3">
      <c r="A148" s="831" t="s">
        <v>4025</v>
      </c>
      <c r="B148" s="832" t="s">
        <v>4026</v>
      </c>
      <c r="C148" s="832" t="s">
        <v>3074</v>
      </c>
      <c r="D148" s="832" t="s">
        <v>4072</v>
      </c>
      <c r="E148" s="832" t="s">
        <v>4073</v>
      </c>
      <c r="F148" s="849"/>
      <c r="G148" s="849"/>
      <c r="H148" s="849"/>
      <c r="I148" s="849"/>
      <c r="J148" s="849">
        <v>1</v>
      </c>
      <c r="K148" s="849">
        <v>3990.39</v>
      </c>
      <c r="L148" s="849">
        <v>1</v>
      </c>
      <c r="M148" s="849">
        <v>3990.39</v>
      </c>
      <c r="N148" s="849"/>
      <c r="O148" s="849"/>
      <c r="P148" s="837"/>
      <c r="Q148" s="850"/>
    </row>
    <row r="149" spans="1:17" ht="14.4" customHeight="1" x14ac:dyDescent="0.3">
      <c r="A149" s="831" t="s">
        <v>4025</v>
      </c>
      <c r="B149" s="832" t="s">
        <v>4026</v>
      </c>
      <c r="C149" s="832" t="s">
        <v>3074</v>
      </c>
      <c r="D149" s="832" t="s">
        <v>4074</v>
      </c>
      <c r="E149" s="832" t="s">
        <v>4075</v>
      </c>
      <c r="F149" s="849"/>
      <c r="G149" s="849"/>
      <c r="H149" s="849"/>
      <c r="I149" s="849"/>
      <c r="J149" s="849">
        <v>1</v>
      </c>
      <c r="K149" s="849">
        <v>33448</v>
      </c>
      <c r="L149" s="849">
        <v>1</v>
      </c>
      <c r="M149" s="849">
        <v>33448</v>
      </c>
      <c r="N149" s="849"/>
      <c r="O149" s="849"/>
      <c r="P149" s="837"/>
      <c r="Q149" s="850"/>
    </row>
    <row r="150" spans="1:17" ht="14.4" customHeight="1" x14ac:dyDescent="0.3">
      <c r="A150" s="831" t="s">
        <v>4025</v>
      </c>
      <c r="B150" s="832" t="s">
        <v>4026</v>
      </c>
      <c r="C150" s="832" t="s">
        <v>3074</v>
      </c>
      <c r="D150" s="832" t="s">
        <v>4076</v>
      </c>
      <c r="E150" s="832" t="s">
        <v>4077</v>
      </c>
      <c r="F150" s="849">
        <v>1</v>
      </c>
      <c r="G150" s="849">
        <v>8860.39</v>
      </c>
      <c r="H150" s="849"/>
      <c r="I150" s="849">
        <v>8860.39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4025</v>
      </c>
      <c r="B151" s="832" t="s">
        <v>4026</v>
      </c>
      <c r="C151" s="832" t="s">
        <v>3079</v>
      </c>
      <c r="D151" s="832" t="s">
        <v>4078</v>
      </c>
      <c r="E151" s="832" t="s">
        <v>4079</v>
      </c>
      <c r="F151" s="849">
        <v>1</v>
      </c>
      <c r="G151" s="849">
        <v>213</v>
      </c>
      <c r="H151" s="849"/>
      <c r="I151" s="849">
        <v>213</v>
      </c>
      <c r="J151" s="849"/>
      <c r="K151" s="849"/>
      <c r="L151" s="849"/>
      <c r="M151" s="849"/>
      <c r="N151" s="849">
        <v>2</v>
      </c>
      <c r="O151" s="849">
        <v>430</v>
      </c>
      <c r="P151" s="837"/>
      <c r="Q151" s="850">
        <v>215</v>
      </c>
    </row>
    <row r="152" spans="1:17" ht="14.4" customHeight="1" x14ac:dyDescent="0.3">
      <c r="A152" s="831" t="s">
        <v>4025</v>
      </c>
      <c r="B152" s="832" t="s">
        <v>4026</v>
      </c>
      <c r="C152" s="832" t="s">
        <v>3079</v>
      </c>
      <c r="D152" s="832" t="s">
        <v>4080</v>
      </c>
      <c r="E152" s="832" t="s">
        <v>4081</v>
      </c>
      <c r="F152" s="849"/>
      <c r="G152" s="849"/>
      <c r="H152" s="849"/>
      <c r="I152" s="849"/>
      <c r="J152" s="849">
        <v>1</v>
      </c>
      <c r="K152" s="849">
        <v>155</v>
      </c>
      <c r="L152" s="849">
        <v>1</v>
      </c>
      <c r="M152" s="849">
        <v>155</v>
      </c>
      <c r="N152" s="849">
        <v>1</v>
      </c>
      <c r="O152" s="849">
        <v>156</v>
      </c>
      <c r="P152" s="837">
        <v>1.0064516129032257</v>
      </c>
      <c r="Q152" s="850">
        <v>156</v>
      </c>
    </row>
    <row r="153" spans="1:17" ht="14.4" customHeight="1" x14ac:dyDescent="0.3">
      <c r="A153" s="831" t="s">
        <v>4025</v>
      </c>
      <c r="B153" s="832" t="s">
        <v>4026</v>
      </c>
      <c r="C153" s="832" t="s">
        <v>3079</v>
      </c>
      <c r="D153" s="832" t="s">
        <v>4082</v>
      </c>
      <c r="E153" s="832" t="s">
        <v>4083</v>
      </c>
      <c r="F153" s="849"/>
      <c r="G153" s="849"/>
      <c r="H153" s="849"/>
      <c r="I153" s="849"/>
      <c r="J153" s="849">
        <v>2</v>
      </c>
      <c r="K153" s="849">
        <v>374</v>
      </c>
      <c r="L153" s="849">
        <v>1</v>
      </c>
      <c r="M153" s="849">
        <v>187</v>
      </c>
      <c r="N153" s="849"/>
      <c r="O153" s="849"/>
      <c r="P153" s="837"/>
      <c r="Q153" s="850"/>
    </row>
    <row r="154" spans="1:17" ht="14.4" customHeight="1" x14ac:dyDescent="0.3">
      <c r="A154" s="831" t="s">
        <v>4025</v>
      </c>
      <c r="B154" s="832" t="s">
        <v>4026</v>
      </c>
      <c r="C154" s="832" t="s">
        <v>3079</v>
      </c>
      <c r="D154" s="832" t="s">
        <v>4084</v>
      </c>
      <c r="E154" s="832" t="s">
        <v>4085</v>
      </c>
      <c r="F154" s="849">
        <v>1</v>
      </c>
      <c r="G154" s="849">
        <v>128</v>
      </c>
      <c r="H154" s="849"/>
      <c r="I154" s="849">
        <v>128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4025</v>
      </c>
      <c r="B155" s="832" t="s">
        <v>4026</v>
      </c>
      <c r="C155" s="832" t="s">
        <v>3079</v>
      </c>
      <c r="D155" s="832" t="s">
        <v>4086</v>
      </c>
      <c r="E155" s="832" t="s">
        <v>4087</v>
      </c>
      <c r="F155" s="849">
        <v>3</v>
      </c>
      <c r="G155" s="849">
        <v>669</v>
      </c>
      <c r="H155" s="849"/>
      <c r="I155" s="849">
        <v>223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4025</v>
      </c>
      <c r="B156" s="832" t="s">
        <v>4026</v>
      </c>
      <c r="C156" s="832" t="s">
        <v>3079</v>
      </c>
      <c r="D156" s="832" t="s">
        <v>4088</v>
      </c>
      <c r="E156" s="832" t="s">
        <v>4089</v>
      </c>
      <c r="F156" s="849">
        <v>2</v>
      </c>
      <c r="G156" s="849">
        <v>450</v>
      </c>
      <c r="H156" s="849">
        <v>0.99557522123893805</v>
      </c>
      <c r="I156" s="849">
        <v>225</v>
      </c>
      <c r="J156" s="849">
        <v>2</v>
      </c>
      <c r="K156" s="849">
        <v>452</v>
      </c>
      <c r="L156" s="849">
        <v>1</v>
      </c>
      <c r="M156" s="849">
        <v>226</v>
      </c>
      <c r="N156" s="849">
        <v>1</v>
      </c>
      <c r="O156" s="849">
        <v>227</v>
      </c>
      <c r="P156" s="837">
        <v>0.50221238938053092</v>
      </c>
      <c r="Q156" s="850">
        <v>227</v>
      </c>
    </row>
    <row r="157" spans="1:17" ht="14.4" customHeight="1" x14ac:dyDescent="0.3">
      <c r="A157" s="831" t="s">
        <v>4025</v>
      </c>
      <c r="B157" s="832" t="s">
        <v>4026</v>
      </c>
      <c r="C157" s="832" t="s">
        <v>3079</v>
      </c>
      <c r="D157" s="832" t="s">
        <v>4090</v>
      </c>
      <c r="E157" s="832" t="s">
        <v>4091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629</v>
      </c>
      <c r="P157" s="837"/>
      <c r="Q157" s="850">
        <v>629</v>
      </c>
    </row>
    <row r="158" spans="1:17" ht="14.4" customHeight="1" x14ac:dyDescent="0.3">
      <c r="A158" s="831" t="s">
        <v>4025</v>
      </c>
      <c r="B158" s="832" t="s">
        <v>4026</v>
      </c>
      <c r="C158" s="832" t="s">
        <v>3079</v>
      </c>
      <c r="D158" s="832" t="s">
        <v>4092</v>
      </c>
      <c r="E158" s="832" t="s">
        <v>4093</v>
      </c>
      <c r="F158" s="849"/>
      <c r="G158" s="849"/>
      <c r="H158" s="849"/>
      <c r="I158" s="849"/>
      <c r="J158" s="849">
        <v>1</v>
      </c>
      <c r="K158" s="849">
        <v>350</v>
      </c>
      <c r="L158" s="849">
        <v>1</v>
      </c>
      <c r="M158" s="849">
        <v>350</v>
      </c>
      <c r="N158" s="849">
        <v>3</v>
      </c>
      <c r="O158" s="849">
        <v>1062</v>
      </c>
      <c r="P158" s="837">
        <v>3.0342857142857143</v>
      </c>
      <c r="Q158" s="850">
        <v>354</v>
      </c>
    </row>
    <row r="159" spans="1:17" ht="14.4" customHeight="1" x14ac:dyDescent="0.3">
      <c r="A159" s="831" t="s">
        <v>4025</v>
      </c>
      <c r="B159" s="832" t="s">
        <v>4026</v>
      </c>
      <c r="C159" s="832" t="s">
        <v>3079</v>
      </c>
      <c r="D159" s="832" t="s">
        <v>4094</v>
      </c>
      <c r="E159" s="832" t="s">
        <v>4095</v>
      </c>
      <c r="F159" s="849"/>
      <c r="G159" s="849"/>
      <c r="H159" s="849"/>
      <c r="I159" s="849"/>
      <c r="J159" s="849">
        <v>1</v>
      </c>
      <c r="K159" s="849">
        <v>4166</v>
      </c>
      <c r="L159" s="849">
        <v>1</v>
      </c>
      <c r="M159" s="849">
        <v>4166</v>
      </c>
      <c r="N159" s="849">
        <v>1</v>
      </c>
      <c r="O159" s="849">
        <v>4173</v>
      </c>
      <c r="P159" s="837">
        <v>1.0016802688430149</v>
      </c>
      <c r="Q159" s="850">
        <v>4173</v>
      </c>
    </row>
    <row r="160" spans="1:17" ht="14.4" customHeight="1" x14ac:dyDescent="0.3">
      <c r="A160" s="831" t="s">
        <v>4025</v>
      </c>
      <c r="B160" s="832" t="s">
        <v>4026</v>
      </c>
      <c r="C160" s="832" t="s">
        <v>3079</v>
      </c>
      <c r="D160" s="832" t="s">
        <v>4096</v>
      </c>
      <c r="E160" s="832" t="s">
        <v>4097</v>
      </c>
      <c r="F160" s="849">
        <v>2</v>
      </c>
      <c r="G160" s="849">
        <v>3150</v>
      </c>
      <c r="H160" s="849">
        <v>1.9974635383639823</v>
      </c>
      <c r="I160" s="849">
        <v>1575</v>
      </c>
      <c r="J160" s="849">
        <v>1</v>
      </c>
      <c r="K160" s="849">
        <v>1577</v>
      </c>
      <c r="L160" s="849">
        <v>1</v>
      </c>
      <c r="M160" s="849">
        <v>1577</v>
      </c>
      <c r="N160" s="849">
        <v>1</v>
      </c>
      <c r="O160" s="849">
        <v>1584</v>
      </c>
      <c r="P160" s="837">
        <v>1.0044388078630311</v>
      </c>
      <c r="Q160" s="850">
        <v>1584</v>
      </c>
    </row>
    <row r="161" spans="1:17" ht="14.4" customHeight="1" x14ac:dyDescent="0.3">
      <c r="A161" s="831" t="s">
        <v>4025</v>
      </c>
      <c r="B161" s="832" t="s">
        <v>4026</v>
      </c>
      <c r="C161" s="832" t="s">
        <v>3079</v>
      </c>
      <c r="D161" s="832" t="s">
        <v>4098</v>
      </c>
      <c r="E161" s="832" t="s">
        <v>4099</v>
      </c>
      <c r="F161" s="849"/>
      <c r="G161" s="849"/>
      <c r="H161" s="849"/>
      <c r="I161" s="849"/>
      <c r="J161" s="849">
        <v>3</v>
      </c>
      <c r="K161" s="849">
        <v>11586</v>
      </c>
      <c r="L161" s="849">
        <v>1</v>
      </c>
      <c r="M161" s="849">
        <v>3862</v>
      </c>
      <c r="N161" s="849">
        <v>2</v>
      </c>
      <c r="O161" s="849">
        <v>7734</v>
      </c>
      <c r="P161" s="837">
        <v>0.66752977731745211</v>
      </c>
      <c r="Q161" s="850">
        <v>3867</v>
      </c>
    </row>
    <row r="162" spans="1:17" ht="14.4" customHeight="1" x14ac:dyDescent="0.3">
      <c r="A162" s="831" t="s">
        <v>4025</v>
      </c>
      <c r="B162" s="832" t="s">
        <v>4026</v>
      </c>
      <c r="C162" s="832" t="s">
        <v>3079</v>
      </c>
      <c r="D162" s="832" t="s">
        <v>4100</v>
      </c>
      <c r="E162" s="832" t="s">
        <v>4101</v>
      </c>
      <c r="F162" s="849"/>
      <c r="G162" s="849"/>
      <c r="H162" s="849"/>
      <c r="I162" s="849"/>
      <c r="J162" s="849">
        <v>1</v>
      </c>
      <c r="K162" s="849">
        <v>1294</v>
      </c>
      <c r="L162" s="849">
        <v>1</v>
      </c>
      <c r="M162" s="849">
        <v>1294</v>
      </c>
      <c r="N162" s="849"/>
      <c r="O162" s="849"/>
      <c r="P162" s="837"/>
      <c r="Q162" s="850"/>
    </row>
    <row r="163" spans="1:17" ht="14.4" customHeight="1" x14ac:dyDescent="0.3">
      <c r="A163" s="831" t="s">
        <v>4025</v>
      </c>
      <c r="B163" s="832" t="s">
        <v>4026</v>
      </c>
      <c r="C163" s="832" t="s">
        <v>3079</v>
      </c>
      <c r="D163" s="832" t="s">
        <v>4102</v>
      </c>
      <c r="E163" s="832" t="s">
        <v>4103</v>
      </c>
      <c r="F163" s="849"/>
      <c r="G163" s="849"/>
      <c r="H163" s="849"/>
      <c r="I163" s="849"/>
      <c r="J163" s="849">
        <v>1</v>
      </c>
      <c r="K163" s="849">
        <v>1178</v>
      </c>
      <c r="L163" s="849">
        <v>1</v>
      </c>
      <c r="M163" s="849">
        <v>1178</v>
      </c>
      <c r="N163" s="849">
        <v>1</v>
      </c>
      <c r="O163" s="849">
        <v>1180</v>
      </c>
      <c r="P163" s="837">
        <v>1.0016977928692699</v>
      </c>
      <c r="Q163" s="850">
        <v>1180</v>
      </c>
    </row>
    <row r="164" spans="1:17" ht="14.4" customHeight="1" x14ac:dyDescent="0.3">
      <c r="A164" s="831" t="s">
        <v>4025</v>
      </c>
      <c r="B164" s="832" t="s">
        <v>4026</v>
      </c>
      <c r="C164" s="832" t="s">
        <v>3079</v>
      </c>
      <c r="D164" s="832" t="s">
        <v>4104</v>
      </c>
      <c r="E164" s="832" t="s">
        <v>4105</v>
      </c>
      <c r="F164" s="849">
        <v>4</v>
      </c>
      <c r="G164" s="849">
        <v>20628</v>
      </c>
      <c r="H164" s="849">
        <v>0.99980612640558353</v>
      </c>
      <c r="I164" s="849">
        <v>5157</v>
      </c>
      <c r="J164" s="849">
        <v>4</v>
      </c>
      <c r="K164" s="849">
        <v>20632</v>
      </c>
      <c r="L164" s="849">
        <v>1</v>
      </c>
      <c r="M164" s="849">
        <v>5158</v>
      </c>
      <c r="N164" s="849">
        <v>7</v>
      </c>
      <c r="O164" s="849">
        <v>36134</v>
      </c>
      <c r="P164" s="837">
        <v>1.7513571151609151</v>
      </c>
      <c r="Q164" s="850">
        <v>5162</v>
      </c>
    </row>
    <row r="165" spans="1:17" ht="14.4" customHeight="1" x14ac:dyDescent="0.3">
      <c r="A165" s="831" t="s">
        <v>4025</v>
      </c>
      <c r="B165" s="832" t="s">
        <v>4026</v>
      </c>
      <c r="C165" s="832" t="s">
        <v>3079</v>
      </c>
      <c r="D165" s="832" t="s">
        <v>4106</v>
      </c>
      <c r="E165" s="832" t="s">
        <v>4107</v>
      </c>
      <c r="F165" s="849">
        <v>1</v>
      </c>
      <c r="G165" s="849">
        <v>5620</v>
      </c>
      <c r="H165" s="849">
        <v>0.49991104785625334</v>
      </c>
      <c r="I165" s="849">
        <v>5620</v>
      </c>
      <c r="J165" s="849">
        <v>2</v>
      </c>
      <c r="K165" s="849">
        <v>11242</v>
      </c>
      <c r="L165" s="849">
        <v>1</v>
      </c>
      <c r="M165" s="849">
        <v>5621</v>
      </c>
      <c r="N165" s="849">
        <v>1</v>
      </c>
      <c r="O165" s="849">
        <v>5626</v>
      </c>
      <c r="P165" s="837">
        <v>0.50044476071873334</v>
      </c>
      <c r="Q165" s="850">
        <v>5626</v>
      </c>
    </row>
    <row r="166" spans="1:17" ht="14.4" customHeight="1" x14ac:dyDescent="0.3">
      <c r="A166" s="831" t="s">
        <v>4025</v>
      </c>
      <c r="B166" s="832" t="s">
        <v>4026</v>
      </c>
      <c r="C166" s="832" t="s">
        <v>3079</v>
      </c>
      <c r="D166" s="832" t="s">
        <v>4108</v>
      </c>
      <c r="E166" s="832" t="s">
        <v>4109</v>
      </c>
      <c r="F166" s="849">
        <v>44</v>
      </c>
      <c r="G166" s="849">
        <v>7788</v>
      </c>
      <c r="H166" s="849">
        <v>1.0671416826527815</v>
      </c>
      <c r="I166" s="849">
        <v>177</v>
      </c>
      <c r="J166" s="849">
        <v>41</v>
      </c>
      <c r="K166" s="849">
        <v>7298</v>
      </c>
      <c r="L166" s="849">
        <v>1</v>
      </c>
      <c r="M166" s="849">
        <v>178</v>
      </c>
      <c r="N166" s="849">
        <v>44</v>
      </c>
      <c r="O166" s="849">
        <v>7876</v>
      </c>
      <c r="P166" s="837">
        <v>1.0791997807618525</v>
      </c>
      <c r="Q166" s="850">
        <v>179</v>
      </c>
    </row>
    <row r="167" spans="1:17" ht="14.4" customHeight="1" x14ac:dyDescent="0.3">
      <c r="A167" s="831" t="s">
        <v>4025</v>
      </c>
      <c r="B167" s="832" t="s">
        <v>4026</v>
      </c>
      <c r="C167" s="832" t="s">
        <v>3079</v>
      </c>
      <c r="D167" s="832" t="s">
        <v>4110</v>
      </c>
      <c r="E167" s="832" t="s">
        <v>4111</v>
      </c>
      <c r="F167" s="849">
        <v>9</v>
      </c>
      <c r="G167" s="849">
        <v>18441</v>
      </c>
      <c r="H167" s="849">
        <v>0.64254355400696861</v>
      </c>
      <c r="I167" s="849">
        <v>2049</v>
      </c>
      <c r="J167" s="849">
        <v>14</v>
      </c>
      <c r="K167" s="849">
        <v>28700</v>
      </c>
      <c r="L167" s="849">
        <v>1</v>
      </c>
      <c r="M167" s="849">
        <v>2050</v>
      </c>
      <c r="N167" s="849">
        <v>17</v>
      </c>
      <c r="O167" s="849">
        <v>34901</v>
      </c>
      <c r="P167" s="837">
        <v>1.2160627177700349</v>
      </c>
      <c r="Q167" s="850">
        <v>2053</v>
      </c>
    </row>
    <row r="168" spans="1:17" ht="14.4" customHeight="1" x14ac:dyDescent="0.3">
      <c r="A168" s="831" t="s">
        <v>4025</v>
      </c>
      <c r="B168" s="832" t="s">
        <v>4026</v>
      </c>
      <c r="C168" s="832" t="s">
        <v>3079</v>
      </c>
      <c r="D168" s="832" t="s">
        <v>4112</v>
      </c>
      <c r="E168" s="832" t="s">
        <v>4113</v>
      </c>
      <c r="F168" s="849">
        <v>1</v>
      </c>
      <c r="G168" s="849">
        <v>2737</v>
      </c>
      <c r="H168" s="849"/>
      <c r="I168" s="849">
        <v>2737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4025</v>
      </c>
      <c r="B169" s="832" t="s">
        <v>4026</v>
      </c>
      <c r="C169" s="832" t="s">
        <v>3079</v>
      </c>
      <c r="D169" s="832" t="s">
        <v>4114</v>
      </c>
      <c r="E169" s="832" t="s">
        <v>4115</v>
      </c>
      <c r="F169" s="849">
        <v>1</v>
      </c>
      <c r="G169" s="849">
        <v>5269</v>
      </c>
      <c r="H169" s="849"/>
      <c r="I169" s="849">
        <v>5269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4025</v>
      </c>
      <c r="B170" s="832" t="s">
        <v>4026</v>
      </c>
      <c r="C170" s="832" t="s">
        <v>3079</v>
      </c>
      <c r="D170" s="832" t="s">
        <v>4116</v>
      </c>
      <c r="E170" s="832" t="s">
        <v>4117</v>
      </c>
      <c r="F170" s="849">
        <v>1</v>
      </c>
      <c r="G170" s="849">
        <v>199</v>
      </c>
      <c r="H170" s="849"/>
      <c r="I170" s="849">
        <v>199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4025</v>
      </c>
      <c r="B171" s="832" t="s">
        <v>4026</v>
      </c>
      <c r="C171" s="832" t="s">
        <v>3079</v>
      </c>
      <c r="D171" s="832" t="s">
        <v>4118</v>
      </c>
      <c r="E171" s="832" t="s">
        <v>4119</v>
      </c>
      <c r="F171" s="849">
        <v>3</v>
      </c>
      <c r="G171" s="849">
        <v>612</v>
      </c>
      <c r="H171" s="849"/>
      <c r="I171" s="849">
        <v>204</v>
      </c>
      <c r="J171" s="849"/>
      <c r="K171" s="849"/>
      <c r="L171" s="849"/>
      <c r="M171" s="849"/>
      <c r="N171" s="849">
        <v>1</v>
      </c>
      <c r="O171" s="849">
        <v>207</v>
      </c>
      <c r="P171" s="837"/>
      <c r="Q171" s="850">
        <v>207</v>
      </c>
    </row>
    <row r="172" spans="1:17" ht="14.4" customHeight="1" x14ac:dyDescent="0.3">
      <c r="A172" s="831" t="s">
        <v>4025</v>
      </c>
      <c r="B172" s="832" t="s">
        <v>4026</v>
      </c>
      <c r="C172" s="832" t="s">
        <v>3079</v>
      </c>
      <c r="D172" s="832" t="s">
        <v>4120</v>
      </c>
      <c r="E172" s="832" t="s">
        <v>4121</v>
      </c>
      <c r="F172" s="849">
        <v>7</v>
      </c>
      <c r="G172" s="849">
        <v>2982</v>
      </c>
      <c r="H172" s="849">
        <v>6.9836065573770494</v>
      </c>
      <c r="I172" s="849">
        <v>426</v>
      </c>
      <c r="J172" s="849">
        <v>1</v>
      </c>
      <c r="K172" s="849">
        <v>427</v>
      </c>
      <c r="L172" s="849">
        <v>1</v>
      </c>
      <c r="M172" s="849">
        <v>427</v>
      </c>
      <c r="N172" s="849">
        <v>7</v>
      </c>
      <c r="O172" s="849">
        <v>2996</v>
      </c>
      <c r="P172" s="837">
        <v>7.0163934426229506</v>
      </c>
      <c r="Q172" s="850">
        <v>428</v>
      </c>
    </row>
    <row r="173" spans="1:17" ht="14.4" customHeight="1" x14ac:dyDescent="0.3">
      <c r="A173" s="831" t="s">
        <v>4025</v>
      </c>
      <c r="B173" s="832" t="s">
        <v>4026</v>
      </c>
      <c r="C173" s="832" t="s">
        <v>3079</v>
      </c>
      <c r="D173" s="832" t="s">
        <v>4122</v>
      </c>
      <c r="E173" s="832" t="s">
        <v>4123</v>
      </c>
      <c r="F173" s="849">
        <v>15</v>
      </c>
      <c r="G173" s="849">
        <v>32325</v>
      </c>
      <c r="H173" s="849">
        <v>0.88194368656553535</v>
      </c>
      <c r="I173" s="849">
        <v>2155</v>
      </c>
      <c r="J173" s="849">
        <v>17</v>
      </c>
      <c r="K173" s="849">
        <v>36652</v>
      </c>
      <c r="L173" s="849">
        <v>1</v>
      </c>
      <c r="M173" s="849">
        <v>2156</v>
      </c>
      <c r="N173" s="849">
        <v>12</v>
      </c>
      <c r="O173" s="849">
        <v>25908</v>
      </c>
      <c r="P173" s="837">
        <v>0.70686456400742115</v>
      </c>
      <c r="Q173" s="850">
        <v>2159</v>
      </c>
    </row>
    <row r="174" spans="1:17" ht="14.4" customHeight="1" x14ac:dyDescent="0.3">
      <c r="A174" s="831" t="s">
        <v>4025</v>
      </c>
      <c r="B174" s="832" t="s">
        <v>4026</v>
      </c>
      <c r="C174" s="832" t="s">
        <v>3079</v>
      </c>
      <c r="D174" s="832" t="s">
        <v>4124</v>
      </c>
      <c r="E174" s="832" t="s">
        <v>4099</v>
      </c>
      <c r="F174" s="849"/>
      <c r="G174" s="849"/>
      <c r="H174" s="849"/>
      <c r="I174" s="849"/>
      <c r="J174" s="849">
        <v>4</v>
      </c>
      <c r="K174" s="849">
        <v>7556</v>
      </c>
      <c r="L174" s="849">
        <v>1</v>
      </c>
      <c r="M174" s="849">
        <v>1889</v>
      </c>
      <c r="N174" s="849">
        <v>2</v>
      </c>
      <c r="O174" s="849">
        <v>3784</v>
      </c>
      <c r="P174" s="837">
        <v>0.50079407093700368</v>
      </c>
      <c r="Q174" s="850">
        <v>1892</v>
      </c>
    </row>
    <row r="175" spans="1:17" ht="14.4" customHeight="1" x14ac:dyDescent="0.3">
      <c r="A175" s="831" t="s">
        <v>4025</v>
      </c>
      <c r="B175" s="832" t="s">
        <v>4026</v>
      </c>
      <c r="C175" s="832" t="s">
        <v>3079</v>
      </c>
      <c r="D175" s="832" t="s">
        <v>4125</v>
      </c>
      <c r="E175" s="832" t="s">
        <v>4126</v>
      </c>
      <c r="F175" s="849"/>
      <c r="G175" s="849"/>
      <c r="H175" s="849"/>
      <c r="I175" s="849"/>
      <c r="J175" s="849">
        <v>3</v>
      </c>
      <c r="K175" s="849">
        <v>25386</v>
      </c>
      <c r="L175" s="849">
        <v>1</v>
      </c>
      <c r="M175" s="849">
        <v>8462</v>
      </c>
      <c r="N175" s="849">
        <v>1</v>
      </c>
      <c r="O175" s="849">
        <v>8470</v>
      </c>
      <c r="P175" s="837">
        <v>0.33364846765933981</v>
      </c>
      <c r="Q175" s="850">
        <v>8470</v>
      </c>
    </row>
    <row r="176" spans="1:17" ht="14.4" customHeight="1" x14ac:dyDescent="0.3">
      <c r="A176" s="831" t="s">
        <v>4127</v>
      </c>
      <c r="B176" s="832" t="s">
        <v>4128</v>
      </c>
      <c r="C176" s="832" t="s">
        <v>3079</v>
      </c>
      <c r="D176" s="832" t="s">
        <v>4129</v>
      </c>
      <c r="E176" s="832" t="s">
        <v>4130</v>
      </c>
      <c r="F176" s="849">
        <v>3</v>
      </c>
      <c r="G176" s="849">
        <v>633</v>
      </c>
      <c r="H176" s="849">
        <v>0.74646226415094341</v>
      </c>
      <c r="I176" s="849">
        <v>211</v>
      </c>
      <c r="J176" s="849">
        <v>4</v>
      </c>
      <c r="K176" s="849">
        <v>848</v>
      </c>
      <c r="L176" s="849">
        <v>1</v>
      </c>
      <c r="M176" s="849">
        <v>212</v>
      </c>
      <c r="N176" s="849">
        <v>17</v>
      </c>
      <c r="O176" s="849">
        <v>3621</v>
      </c>
      <c r="P176" s="837">
        <v>4.2700471698113205</v>
      </c>
      <c r="Q176" s="850">
        <v>213</v>
      </c>
    </row>
    <row r="177" spans="1:17" ht="14.4" customHeight="1" x14ac:dyDescent="0.3">
      <c r="A177" s="831" t="s">
        <v>4127</v>
      </c>
      <c r="B177" s="832" t="s">
        <v>4128</v>
      </c>
      <c r="C177" s="832" t="s">
        <v>3079</v>
      </c>
      <c r="D177" s="832" t="s">
        <v>4131</v>
      </c>
      <c r="E177" s="832" t="s">
        <v>4132</v>
      </c>
      <c r="F177" s="849">
        <v>66</v>
      </c>
      <c r="G177" s="849">
        <v>19866</v>
      </c>
      <c r="H177" s="849">
        <v>2.0556705298013247</v>
      </c>
      <c r="I177" s="849">
        <v>301</v>
      </c>
      <c r="J177" s="849">
        <v>32</v>
      </c>
      <c r="K177" s="849">
        <v>9664</v>
      </c>
      <c r="L177" s="849">
        <v>1</v>
      </c>
      <c r="M177" s="849">
        <v>302</v>
      </c>
      <c r="N177" s="849">
        <v>9</v>
      </c>
      <c r="O177" s="849">
        <v>2727</v>
      </c>
      <c r="P177" s="837">
        <v>0.28218129139072845</v>
      </c>
      <c r="Q177" s="850">
        <v>303</v>
      </c>
    </row>
    <row r="178" spans="1:17" ht="14.4" customHeight="1" x14ac:dyDescent="0.3">
      <c r="A178" s="831" t="s">
        <v>4127</v>
      </c>
      <c r="B178" s="832" t="s">
        <v>4128</v>
      </c>
      <c r="C178" s="832" t="s">
        <v>3079</v>
      </c>
      <c r="D178" s="832" t="s">
        <v>4133</v>
      </c>
      <c r="E178" s="832" t="s">
        <v>4134</v>
      </c>
      <c r="F178" s="849">
        <v>3</v>
      </c>
      <c r="G178" s="849">
        <v>297</v>
      </c>
      <c r="H178" s="849"/>
      <c r="I178" s="849">
        <v>99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4127</v>
      </c>
      <c r="B179" s="832" t="s">
        <v>4128</v>
      </c>
      <c r="C179" s="832" t="s">
        <v>3079</v>
      </c>
      <c r="D179" s="832" t="s">
        <v>4135</v>
      </c>
      <c r="E179" s="832" t="s">
        <v>4136</v>
      </c>
      <c r="F179" s="849">
        <v>8</v>
      </c>
      <c r="G179" s="849">
        <v>1096</v>
      </c>
      <c r="H179" s="849">
        <v>0.53333333333333333</v>
      </c>
      <c r="I179" s="849">
        <v>137</v>
      </c>
      <c r="J179" s="849">
        <v>15</v>
      </c>
      <c r="K179" s="849">
        <v>2055</v>
      </c>
      <c r="L179" s="849">
        <v>1</v>
      </c>
      <c r="M179" s="849">
        <v>137</v>
      </c>
      <c r="N179" s="849">
        <v>22</v>
      </c>
      <c r="O179" s="849">
        <v>3036</v>
      </c>
      <c r="P179" s="837">
        <v>1.4773722627737227</v>
      </c>
      <c r="Q179" s="850">
        <v>138</v>
      </c>
    </row>
    <row r="180" spans="1:17" ht="14.4" customHeight="1" x14ac:dyDescent="0.3">
      <c r="A180" s="831" t="s">
        <v>4127</v>
      </c>
      <c r="B180" s="832" t="s">
        <v>4128</v>
      </c>
      <c r="C180" s="832" t="s">
        <v>3079</v>
      </c>
      <c r="D180" s="832" t="s">
        <v>4137</v>
      </c>
      <c r="E180" s="832" t="s">
        <v>4138</v>
      </c>
      <c r="F180" s="849">
        <v>1</v>
      </c>
      <c r="G180" s="849">
        <v>639</v>
      </c>
      <c r="H180" s="849">
        <v>0.99843749999999998</v>
      </c>
      <c r="I180" s="849">
        <v>639</v>
      </c>
      <c r="J180" s="849">
        <v>1</v>
      </c>
      <c r="K180" s="849">
        <v>640</v>
      </c>
      <c r="L180" s="849">
        <v>1</v>
      </c>
      <c r="M180" s="849">
        <v>640</v>
      </c>
      <c r="N180" s="849"/>
      <c r="O180" s="849"/>
      <c r="P180" s="837"/>
      <c r="Q180" s="850"/>
    </row>
    <row r="181" spans="1:17" ht="14.4" customHeight="1" x14ac:dyDescent="0.3">
      <c r="A181" s="831" t="s">
        <v>4127</v>
      </c>
      <c r="B181" s="832" t="s">
        <v>4128</v>
      </c>
      <c r="C181" s="832" t="s">
        <v>3079</v>
      </c>
      <c r="D181" s="832" t="s">
        <v>4139</v>
      </c>
      <c r="E181" s="832" t="s">
        <v>4140</v>
      </c>
      <c r="F181" s="849">
        <v>2</v>
      </c>
      <c r="G181" s="849">
        <v>346</v>
      </c>
      <c r="H181" s="849">
        <v>1.9885057471264367</v>
      </c>
      <c r="I181" s="849">
        <v>173</v>
      </c>
      <c r="J181" s="849">
        <v>1</v>
      </c>
      <c r="K181" s="849">
        <v>174</v>
      </c>
      <c r="L181" s="849">
        <v>1</v>
      </c>
      <c r="M181" s="849">
        <v>174</v>
      </c>
      <c r="N181" s="849">
        <v>1</v>
      </c>
      <c r="O181" s="849">
        <v>175</v>
      </c>
      <c r="P181" s="837">
        <v>1.0057471264367817</v>
      </c>
      <c r="Q181" s="850">
        <v>175</v>
      </c>
    </row>
    <row r="182" spans="1:17" ht="14.4" customHeight="1" x14ac:dyDescent="0.3">
      <c r="A182" s="831" t="s">
        <v>4127</v>
      </c>
      <c r="B182" s="832" t="s">
        <v>4128</v>
      </c>
      <c r="C182" s="832" t="s">
        <v>3079</v>
      </c>
      <c r="D182" s="832" t="s">
        <v>4141</v>
      </c>
      <c r="E182" s="832" t="s">
        <v>4142</v>
      </c>
      <c r="F182" s="849"/>
      <c r="G182" s="849"/>
      <c r="H182" s="849"/>
      <c r="I182" s="849"/>
      <c r="J182" s="849">
        <v>2</v>
      </c>
      <c r="K182" s="849">
        <v>548</v>
      </c>
      <c r="L182" s="849">
        <v>1</v>
      </c>
      <c r="M182" s="849">
        <v>274</v>
      </c>
      <c r="N182" s="849">
        <v>3</v>
      </c>
      <c r="O182" s="849">
        <v>831</v>
      </c>
      <c r="P182" s="837">
        <v>1.5164233576642336</v>
      </c>
      <c r="Q182" s="850">
        <v>277</v>
      </c>
    </row>
    <row r="183" spans="1:17" ht="14.4" customHeight="1" x14ac:dyDescent="0.3">
      <c r="A183" s="831" t="s">
        <v>4127</v>
      </c>
      <c r="B183" s="832" t="s">
        <v>4128</v>
      </c>
      <c r="C183" s="832" t="s">
        <v>3079</v>
      </c>
      <c r="D183" s="832" t="s">
        <v>4143</v>
      </c>
      <c r="E183" s="832" t="s">
        <v>4144</v>
      </c>
      <c r="F183" s="849">
        <v>1</v>
      </c>
      <c r="G183" s="849">
        <v>142</v>
      </c>
      <c r="H183" s="849">
        <v>0.5</v>
      </c>
      <c r="I183" s="849">
        <v>142</v>
      </c>
      <c r="J183" s="849">
        <v>2</v>
      </c>
      <c r="K183" s="849">
        <v>284</v>
      </c>
      <c r="L183" s="849">
        <v>1</v>
      </c>
      <c r="M183" s="849">
        <v>142</v>
      </c>
      <c r="N183" s="849">
        <v>4</v>
      </c>
      <c r="O183" s="849">
        <v>564</v>
      </c>
      <c r="P183" s="837">
        <v>1.9859154929577465</v>
      </c>
      <c r="Q183" s="850">
        <v>141</v>
      </c>
    </row>
    <row r="184" spans="1:17" ht="14.4" customHeight="1" x14ac:dyDescent="0.3">
      <c r="A184" s="831" t="s">
        <v>4127</v>
      </c>
      <c r="B184" s="832" t="s">
        <v>4128</v>
      </c>
      <c r="C184" s="832" t="s">
        <v>3079</v>
      </c>
      <c r="D184" s="832" t="s">
        <v>4145</v>
      </c>
      <c r="E184" s="832" t="s">
        <v>4144</v>
      </c>
      <c r="F184" s="849">
        <v>8</v>
      </c>
      <c r="G184" s="849">
        <v>624</v>
      </c>
      <c r="H184" s="849">
        <v>0.53333333333333333</v>
      </c>
      <c r="I184" s="849">
        <v>78</v>
      </c>
      <c r="J184" s="849">
        <v>15</v>
      </c>
      <c r="K184" s="849">
        <v>1170</v>
      </c>
      <c r="L184" s="849">
        <v>1</v>
      </c>
      <c r="M184" s="849">
        <v>78</v>
      </c>
      <c r="N184" s="849">
        <v>22</v>
      </c>
      <c r="O184" s="849">
        <v>1738</v>
      </c>
      <c r="P184" s="837">
        <v>1.4854700854700855</v>
      </c>
      <c r="Q184" s="850">
        <v>79</v>
      </c>
    </row>
    <row r="185" spans="1:17" ht="14.4" customHeight="1" x14ac:dyDescent="0.3">
      <c r="A185" s="831" t="s">
        <v>4127</v>
      </c>
      <c r="B185" s="832" t="s">
        <v>4128</v>
      </c>
      <c r="C185" s="832" t="s">
        <v>3079</v>
      </c>
      <c r="D185" s="832" t="s">
        <v>4146</v>
      </c>
      <c r="E185" s="832" t="s">
        <v>4147</v>
      </c>
      <c r="F185" s="849">
        <v>1</v>
      </c>
      <c r="G185" s="849">
        <v>314</v>
      </c>
      <c r="H185" s="849">
        <v>0.5</v>
      </c>
      <c r="I185" s="849">
        <v>314</v>
      </c>
      <c r="J185" s="849">
        <v>2</v>
      </c>
      <c r="K185" s="849">
        <v>628</v>
      </c>
      <c r="L185" s="849">
        <v>1</v>
      </c>
      <c r="M185" s="849">
        <v>314</v>
      </c>
      <c r="N185" s="849">
        <v>4</v>
      </c>
      <c r="O185" s="849">
        <v>1264</v>
      </c>
      <c r="P185" s="837">
        <v>2.0127388535031847</v>
      </c>
      <c r="Q185" s="850">
        <v>316</v>
      </c>
    </row>
    <row r="186" spans="1:17" ht="14.4" customHeight="1" x14ac:dyDescent="0.3">
      <c r="A186" s="831" t="s">
        <v>4127</v>
      </c>
      <c r="B186" s="832" t="s">
        <v>4128</v>
      </c>
      <c r="C186" s="832" t="s">
        <v>3079</v>
      </c>
      <c r="D186" s="832" t="s">
        <v>4148</v>
      </c>
      <c r="E186" s="832" t="s">
        <v>4149</v>
      </c>
      <c r="F186" s="849">
        <v>9</v>
      </c>
      <c r="G186" s="849">
        <v>1467</v>
      </c>
      <c r="H186" s="849">
        <v>0.5625</v>
      </c>
      <c r="I186" s="849">
        <v>163</v>
      </c>
      <c r="J186" s="849">
        <v>16</v>
      </c>
      <c r="K186" s="849">
        <v>2608</v>
      </c>
      <c r="L186" s="849">
        <v>1</v>
      </c>
      <c r="M186" s="849">
        <v>163</v>
      </c>
      <c r="N186" s="849">
        <v>21</v>
      </c>
      <c r="O186" s="849">
        <v>3465</v>
      </c>
      <c r="P186" s="837">
        <v>1.3286042944785277</v>
      </c>
      <c r="Q186" s="850">
        <v>165</v>
      </c>
    </row>
    <row r="187" spans="1:17" ht="14.4" customHeight="1" x14ac:dyDescent="0.3">
      <c r="A187" s="831" t="s">
        <v>4127</v>
      </c>
      <c r="B187" s="832" t="s">
        <v>4128</v>
      </c>
      <c r="C187" s="832" t="s">
        <v>3079</v>
      </c>
      <c r="D187" s="832" t="s">
        <v>4150</v>
      </c>
      <c r="E187" s="832" t="s">
        <v>4130</v>
      </c>
      <c r="F187" s="849">
        <v>32</v>
      </c>
      <c r="G187" s="849">
        <v>2304</v>
      </c>
      <c r="H187" s="849">
        <v>0.84210526315789469</v>
      </c>
      <c r="I187" s="849">
        <v>72</v>
      </c>
      <c r="J187" s="849">
        <v>38</v>
      </c>
      <c r="K187" s="849">
        <v>2736</v>
      </c>
      <c r="L187" s="849">
        <v>1</v>
      </c>
      <c r="M187" s="849">
        <v>72</v>
      </c>
      <c r="N187" s="849">
        <v>52</v>
      </c>
      <c r="O187" s="849">
        <v>3848</v>
      </c>
      <c r="P187" s="837">
        <v>1.4064327485380117</v>
      </c>
      <c r="Q187" s="850">
        <v>74</v>
      </c>
    </row>
    <row r="188" spans="1:17" ht="14.4" customHeight="1" x14ac:dyDescent="0.3">
      <c r="A188" s="831" t="s">
        <v>4127</v>
      </c>
      <c r="B188" s="832" t="s">
        <v>4128</v>
      </c>
      <c r="C188" s="832" t="s">
        <v>3079</v>
      </c>
      <c r="D188" s="832" t="s">
        <v>4151</v>
      </c>
      <c r="E188" s="832" t="s">
        <v>4152</v>
      </c>
      <c r="F188" s="849">
        <v>5</v>
      </c>
      <c r="G188" s="849">
        <v>6055</v>
      </c>
      <c r="H188" s="849">
        <v>2.4979372937293731</v>
      </c>
      <c r="I188" s="849">
        <v>1211</v>
      </c>
      <c r="J188" s="849">
        <v>2</v>
      </c>
      <c r="K188" s="849">
        <v>2424</v>
      </c>
      <c r="L188" s="849">
        <v>1</v>
      </c>
      <c r="M188" s="849">
        <v>1212</v>
      </c>
      <c r="N188" s="849"/>
      <c r="O188" s="849"/>
      <c r="P188" s="837"/>
      <c r="Q188" s="850"/>
    </row>
    <row r="189" spans="1:17" ht="14.4" customHeight="1" x14ac:dyDescent="0.3">
      <c r="A189" s="831" t="s">
        <v>4127</v>
      </c>
      <c r="B189" s="832" t="s">
        <v>4128</v>
      </c>
      <c r="C189" s="832" t="s">
        <v>3079</v>
      </c>
      <c r="D189" s="832" t="s">
        <v>4153</v>
      </c>
      <c r="E189" s="832" t="s">
        <v>4154</v>
      </c>
      <c r="F189" s="849">
        <v>2</v>
      </c>
      <c r="G189" s="849">
        <v>228</v>
      </c>
      <c r="H189" s="849">
        <v>1.982608695652174</v>
      </c>
      <c r="I189" s="849">
        <v>114</v>
      </c>
      <c r="J189" s="849">
        <v>1</v>
      </c>
      <c r="K189" s="849">
        <v>115</v>
      </c>
      <c r="L189" s="849">
        <v>1</v>
      </c>
      <c r="M189" s="849">
        <v>115</v>
      </c>
      <c r="N189" s="849"/>
      <c r="O189" s="849"/>
      <c r="P189" s="837"/>
      <c r="Q189" s="850"/>
    </row>
    <row r="190" spans="1:17" ht="14.4" customHeight="1" x14ac:dyDescent="0.3">
      <c r="A190" s="831" t="s">
        <v>4127</v>
      </c>
      <c r="B190" s="832" t="s">
        <v>4128</v>
      </c>
      <c r="C190" s="832" t="s">
        <v>3079</v>
      </c>
      <c r="D190" s="832" t="s">
        <v>4155</v>
      </c>
      <c r="E190" s="832" t="s">
        <v>4156</v>
      </c>
      <c r="F190" s="849">
        <v>1</v>
      </c>
      <c r="G190" s="849">
        <v>347</v>
      </c>
      <c r="H190" s="849"/>
      <c r="I190" s="849">
        <v>347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4127</v>
      </c>
      <c r="B191" s="832" t="s">
        <v>4128</v>
      </c>
      <c r="C191" s="832" t="s">
        <v>3079</v>
      </c>
      <c r="D191" s="832" t="s">
        <v>4157</v>
      </c>
      <c r="E191" s="832" t="s">
        <v>4158</v>
      </c>
      <c r="F191" s="849">
        <v>1</v>
      </c>
      <c r="G191" s="849">
        <v>302</v>
      </c>
      <c r="H191" s="849"/>
      <c r="I191" s="849">
        <v>302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4159</v>
      </c>
      <c r="B192" s="832" t="s">
        <v>4160</v>
      </c>
      <c r="C192" s="832" t="s">
        <v>3079</v>
      </c>
      <c r="D192" s="832" t="s">
        <v>4161</v>
      </c>
      <c r="E192" s="832" t="s">
        <v>4162</v>
      </c>
      <c r="F192" s="849">
        <v>203</v>
      </c>
      <c r="G192" s="849">
        <v>11774</v>
      </c>
      <c r="H192" s="849">
        <v>1.3716216216216217</v>
      </c>
      <c r="I192" s="849">
        <v>58</v>
      </c>
      <c r="J192" s="849">
        <v>148</v>
      </c>
      <c r="K192" s="849">
        <v>8584</v>
      </c>
      <c r="L192" s="849">
        <v>1</v>
      </c>
      <c r="M192" s="849">
        <v>58</v>
      </c>
      <c r="N192" s="849">
        <v>231</v>
      </c>
      <c r="O192" s="849">
        <v>13629</v>
      </c>
      <c r="P192" s="837">
        <v>1.5877213420316869</v>
      </c>
      <c r="Q192" s="850">
        <v>59</v>
      </c>
    </row>
    <row r="193" spans="1:17" ht="14.4" customHeight="1" x14ac:dyDescent="0.3">
      <c r="A193" s="831" t="s">
        <v>4159</v>
      </c>
      <c r="B193" s="832" t="s">
        <v>4160</v>
      </c>
      <c r="C193" s="832" t="s">
        <v>3079</v>
      </c>
      <c r="D193" s="832" t="s">
        <v>4163</v>
      </c>
      <c r="E193" s="832" t="s">
        <v>4164</v>
      </c>
      <c r="F193" s="849">
        <v>78</v>
      </c>
      <c r="G193" s="849">
        <v>10218</v>
      </c>
      <c r="H193" s="849">
        <v>0.85064935064935066</v>
      </c>
      <c r="I193" s="849">
        <v>131</v>
      </c>
      <c r="J193" s="849">
        <v>91</v>
      </c>
      <c r="K193" s="849">
        <v>12012</v>
      </c>
      <c r="L193" s="849">
        <v>1</v>
      </c>
      <c r="M193" s="849">
        <v>132</v>
      </c>
      <c r="N193" s="849">
        <v>110</v>
      </c>
      <c r="O193" s="849">
        <v>14520</v>
      </c>
      <c r="P193" s="837">
        <v>1.2087912087912087</v>
      </c>
      <c r="Q193" s="850">
        <v>132</v>
      </c>
    </row>
    <row r="194" spans="1:17" ht="14.4" customHeight="1" x14ac:dyDescent="0.3">
      <c r="A194" s="831" t="s">
        <v>4159</v>
      </c>
      <c r="B194" s="832" t="s">
        <v>4160</v>
      </c>
      <c r="C194" s="832" t="s">
        <v>3079</v>
      </c>
      <c r="D194" s="832" t="s">
        <v>4165</v>
      </c>
      <c r="E194" s="832" t="s">
        <v>4166</v>
      </c>
      <c r="F194" s="849">
        <v>11</v>
      </c>
      <c r="G194" s="849">
        <v>2079</v>
      </c>
      <c r="H194" s="849">
        <v>0.99473684210526314</v>
      </c>
      <c r="I194" s="849">
        <v>189</v>
      </c>
      <c r="J194" s="849">
        <v>11</v>
      </c>
      <c r="K194" s="849">
        <v>2090</v>
      </c>
      <c r="L194" s="849">
        <v>1</v>
      </c>
      <c r="M194" s="849">
        <v>190</v>
      </c>
      <c r="N194" s="849">
        <v>13</v>
      </c>
      <c r="O194" s="849">
        <v>2470</v>
      </c>
      <c r="P194" s="837">
        <v>1.1818181818181819</v>
      </c>
      <c r="Q194" s="850">
        <v>190</v>
      </c>
    </row>
    <row r="195" spans="1:17" ht="14.4" customHeight="1" x14ac:dyDescent="0.3">
      <c r="A195" s="831" t="s">
        <v>4159</v>
      </c>
      <c r="B195" s="832" t="s">
        <v>4160</v>
      </c>
      <c r="C195" s="832" t="s">
        <v>3079</v>
      </c>
      <c r="D195" s="832" t="s">
        <v>4167</v>
      </c>
      <c r="E195" s="832" t="s">
        <v>4168</v>
      </c>
      <c r="F195" s="849">
        <v>27</v>
      </c>
      <c r="G195" s="849">
        <v>11016</v>
      </c>
      <c r="H195" s="849">
        <v>1.588235294117647</v>
      </c>
      <c r="I195" s="849">
        <v>408</v>
      </c>
      <c r="J195" s="849">
        <v>17</v>
      </c>
      <c r="K195" s="849">
        <v>6936</v>
      </c>
      <c r="L195" s="849">
        <v>1</v>
      </c>
      <c r="M195" s="849">
        <v>408</v>
      </c>
      <c r="N195" s="849">
        <v>33</v>
      </c>
      <c r="O195" s="849">
        <v>13563</v>
      </c>
      <c r="P195" s="837">
        <v>1.9554498269896194</v>
      </c>
      <c r="Q195" s="850">
        <v>411</v>
      </c>
    </row>
    <row r="196" spans="1:17" ht="14.4" customHeight="1" x14ac:dyDescent="0.3">
      <c r="A196" s="831" t="s">
        <v>4159</v>
      </c>
      <c r="B196" s="832" t="s">
        <v>4160</v>
      </c>
      <c r="C196" s="832" t="s">
        <v>3079</v>
      </c>
      <c r="D196" s="832" t="s">
        <v>4169</v>
      </c>
      <c r="E196" s="832" t="s">
        <v>4170</v>
      </c>
      <c r="F196" s="849">
        <v>30</v>
      </c>
      <c r="G196" s="849">
        <v>5400</v>
      </c>
      <c r="H196" s="849">
        <v>1.875</v>
      </c>
      <c r="I196" s="849">
        <v>180</v>
      </c>
      <c r="J196" s="849">
        <v>16</v>
      </c>
      <c r="K196" s="849">
        <v>2880</v>
      </c>
      <c r="L196" s="849">
        <v>1</v>
      </c>
      <c r="M196" s="849">
        <v>180</v>
      </c>
      <c r="N196" s="849">
        <v>46</v>
      </c>
      <c r="O196" s="849">
        <v>8418</v>
      </c>
      <c r="P196" s="837">
        <v>2.9229166666666666</v>
      </c>
      <c r="Q196" s="850">
        <v>183</v>
      </c>
    </row>
    <row r="197" spans="1:17" ht="14.4" customHeight="1" x14ac:dyDescent="0.3">
      <c r="A197" s="831" t="s">
        <v>4159</v>
      </c>
      <c r="B197" s="832" t="s">
        <v>4160</v>
      </c>
      <c r="C197" s="832" t="s">
        <v>3079</v>
      </c>
      <c r="D197" s="832" t="s">
        <v>4171</v>
      </c>
      <c r="E197" s="832" t="s">
        <v>4172</v>
      </c>
      <c r="F197" s="849">
        <v>23</v>
      </c>
      <c r="G197" s="849">
        <v>7728</v>
      </c>
      <c r="H197" s="849">
        <v>1.4332344213649852</v>
      </c>
      <c r="I197" s="849">
        <v>336</v>
      </c>
      <c r="J197" s="849">
        <v>16</v>
      </c>
      <c r="K197" s="849">
        <v>5392</v>
      </c>
      <c r="L197" s="849">
        <v>1</v>
      </c>
      <c r="M197" s="849">
        <v>337</v>
      </c>
      <c r="N197" s="849">
        <v>31</v>
      </c>
      <c r="O197" s="849">
        <v>10571</v>
      </c>
      <c r="P197" s="837">
        <v>1.9604970326409497</v>
      </c>
      <c r="Q197" s="850">
        <v>341</v>
      </c>
    </row>
    <row r="198" spans="1:17" ht="14.4" customHeight="1" x14ac:dyDescent="0.3">
      <c r="A198" s="831" t="s">
        <v>4159</v>
      </c>
      <c r="B198" s="832" t="s">
        <v>4160</v>
      </c>
      <c r="C198" s="832" t="s">
        <v>3079</v>
      </c>
      <c r="D198" s="832" t="s">
        <v>4173</v>
      </c>
      <c r="E198" s="832" t="s">
        <v>4174</v>
      </c>
      <c r="F198" s="849">
        <v>305</v>
      </c>
      <c r="G198" s="849">
        <v>106445</v>
      </c>
      <c r="H198" s="849">
        <v>1.2165142857142857</v>
      </c>
      <c r="I198" s="849">
        <v>349</v>
      </c>
      <c r="J198" s="849">
        <v>250</v>
      </c>
      <c r="K198" s="849">
        <v>87500</v>
      </c>
      <c r="L198" s="849">
        <v>1</v>
      </c>
      <c r="M198" s="849">
        <v>350</v>
      </c>
      <c r="N198" s="849">
        <v>474</v>
      </c>
      <c r="O198" s="849">
        <v>166374</v>
      </c>
      <c r="P198" s="837">
        <v>1.9014171428571429</v>
      </c>
      <c r="Q198" s="850">
        <v>351</v>
      </c>
    </row>
    <row r="199" spans="1:17" ht="14.4" customHeight="1" x14ac:dyDescent="0.3">
      <c r="A199" s="831" t="s">
        <v>4159</v>
      </c>
      <c r="B199" s="832" t="s">
        <v>4160</v>
      </c>
      <c r="C199" s="832" t="s">
        <v>3079</v>
      </c>
      <c r="D199" s="832" t="s">
        <v>4175</v>
      </c>
      <c r="E199" s="832" t="s">
        <v>4176</v>
      </c>
      <c r="F199" s="849">
        <v>17</v>
      </c>
      <c r="G199" s="849">
        <v>1989</v>
      </c>
      <c r="H199" s="849">
        <v>1.1333333333333333</v>
      </c>
      <c r="I199" s="849">
        <v>117</v>
      </c>
      <c r="J199" s="849">
        <v>15</v>
      </c>
      <c r="K199" s="849">
        <v>1755</v>
      </c>
      <c r="L199" s="849">
        <v>1</v>
      </c>
      <c r="M199" s="849">
        <v>117</v>
      </c>
      <c r="N199" s="849">
        <v>19</v>
      </c>
      <c r="O199" s="849">
        <v>2242</v>
      </c>
      <c r="P199" s="837">
        <v>1.2774928774928775</v>
      </c>
      <c r="Q199" s="850">
        <v>118</v>
      </c>
    </row>
    <row r="200" spans="1:17" ht="14.4" customHeight="1" x14ac:dyDescent="0.3">
      <c r="A200" s="831" t="s">
        <v>4159</v>
      </c>
      <c r="B200" s="832" t="s">
        <v>4160</v>
      </c>
      <c r="C200" s="832" t="s">
        <v>3079</v>
      </c>
      <c r="D200" s="832" t="s">
        <v>4177</v>
      </c>
      <c r="E200" s="832" t="s">
        <v>4178</v>
      </c>
      <c r="F200" s="849">
        <v>2</v>
      </c>
      <c r="G200" s="849">
        <v>98</v>
      </c>
      <c r="H200" s="849"/>
      <c r="I200" s="849">
        <v>49</v>
      </c>
      <c r="J200" s="849"/>
      <c r="K200" s="849"/>
      <c r="L200" s="849"/>
      <c r="M200" s="849"/>
      <c r="N200" s="849">
        <v>1</v>
      </c>
      <c r="O200" s="849">
        <v>50</v>
      </c>
      <c r="P200" s="837"/>
      <c r="Q200" s="850">
        <v>50</v>
      </c>
    </row>
    <row r="201" spans="1:17" ht="14.4" customHeight="1" x14ac:dyDescent="0.3">
      <c r="A201" s="831" t="s">
        <v>4159</v>
      </c>
      <c r="B201" s="832" t="s">
        <v>4160</v>
      </c>
      <c r="C201" s="832" t="s">
        <v>3079</v>
      </c>
      <c r="D201" s="832" t="s">
        <v>4179</v>
      </c>
      <c r="E201" s="832" t="s">
        <v>4180</v>
      </c>
      <c r="F201" s="849">
        <v>18</v>
      </c>
      <c r="G201" s="849">
        <v>684</v>
      </c>
      <c r="H201" s="849">
        <v>1.5</v>
      </c>
      <c r="I201" s="849">
        <v>38</v>
      </c>
      <c r="J201" s="849">
        <v>12</v>
      </c>
      <c r="K201" s="849">
        <v>456</v>
      </c>
      <c r="L201" s="849">
        <v>1</v>
      </c>
      <c r="M201" s="849">
        <v>38</v>
      </c>
      <c r="N201" s="849">
        <v>16</v>
      </c>
      <c r="O201" s="849">
        <v>608</v>
      </c>
      <c r="P201" s="837">
        <v>1.3333333333333333</v>
      </c>
      <c r="Q201" s="850">
        <v>38</v>
      </c>
    </row>
    <row r="202" spans="1:17" ht="14.4" customHeight="1" x14ac:dyDescent="0.3">
      <c r="A202" s="831" t="s">
        <v>4159</v>
      </c>
      <c r="B202" s="832" t="s">
        <v>4160</v>
      </c>
      <c r="C202" s="832" t="s">
        <v>3079</v>
      </c>
      <c r="D202" s="832" t="s">
        <v>3796</v>
      </c>
      <c r="E202" s="832" t="s">
        <v>3797</v>
      </c>
      <c r="F202" s="849">
        <v>1</v>
      </c>
      <c r="G202" s="849">
        <v>705</v>
      </c>
      <c r="H202" s="849"/>
      <c r="I202" s="849">
        <v>705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4159</v>
      </c>
      <c r="B203" s="832" t="s">
        <v>4160</v>
      </c>
      <c r="C203" s="832" t="s">
        <v>3079</v>
      </c>
      <c r="D203" s="832" t="s">
        <v>4181</v>
      </c>
      <c r="E203" s="832" t="s">
        <v>4182</v>
      </c>
      <c r="F203" s="849">
        <v>229</v>
      </c>
      <c r="G203" s="849">
        <v>69845</v>
      </c>
      <c r="H203" s="849">
        <v>0.9913419913419913</v>
      </c>
      <c r="I203" s="849">
        <v>305</v>
      </c>
      <c r="J203" s="849">
        <v>231</v>
      </c>
      <c r="K203" s="849">
        <v>70455</v>
      </c>
      <c r="L203" s="849">
        <v>1</v>
      </c>
      <c r="M203" s="849">
        <v>305</v>
      </c>
      <c r="N203" s="849">
        <v>262</v>
      </c>
      <c r="O203" s="849">
        <v>80696</v>
      </c>
      <c r="P203" s="837">
        <v>1.1453551912568305</v>
      </c>
      <c r="Q203" s="850">
        <v>308</v>
      </c>
    </row>
    <row r="204" spans="1:17" ht="14.4" customHeight="1" x14ac:dyDescent="0.3">
      <c r="A204" s="831" t="s">
        <v>4159</v>
      </c>
      <c r="B204" s="832" t="s">
        <v>4160</v>
      </c>
      <c r="C204" s="832" t="s">
        <v>3079</v>
      </c>
      <c r="D204" s="832" t="s">
        <v>4183</v>
      </c>
      <c r="E204" s="832" t="s">
        <v>4184</v>
      </c>
      <c r="F204" s="849">
        <v>81</v>
      </c>
      <c r="G204" s="849">
        <v>40014</v>
      </c>
      <c r="H204" s="849">
        <v>0.59878787878787876</v>
      </c>
      <c r="I204" s="849">
        <v>494</v>
      </c>
      <c r="J204" s="849">
        <v>135</v>
      </c>
      <c r="K204" s="849">
        <v>66825</v>
      </c>
      <c r="L204" s="849">
        <v>1</v>
      </c>
      <c r="M204" s="849">
        <v>495</v>
      </c>
      <c r="N204" s="849">
        <v>191</v>
      </c>
      <c r="O204" s="849">
        <v>95309</v>
      </c>
      <c r="P204" s="837">
        <v>1.4262476618032174</v>
      </c>
      <c r="Q204" s="850">
        <v>499</v>
      </c>
    </row>
    <row r="205" spans="1:17" ht="14.4" customHeight="1" x14ac:dyDescent="0.3">
      <c r="A205" s="831" t="s">
        <v>4159</v>
      </c>
      <c r="B205" s="832" t="s">
        <v>4160</v>
      </c>
      <c r="C205" s="832" t="s">
        <v>3079</v>
      </c>
      <c r="D205" s="832" t="s">
        <v>4185</v>
      </c>
      <c r="E205" s="832" t="s">
        <v>4186</v>
      </c>
      <c r="F205" s="849">
        <v>251</v>
      </c>
      <c r="G205" s="849">
        <v>92870</v>
      </c>
      <c r="H205" s="849">
        <v>0.81010825286333621</v>
      </c>
      <c r="I205" s="849">
        <v>370</v>
      </c>
      <c r="J205" s="849">
        <v>309</v>
      </c>
      <c r="K205" s="849">
        <v>114639</v>
      </c>
      <c r="L205" s="849">
        <v>1</v>
      </c>
      <c r="M205" s="849">
        <v>371</v>
      </c>
      <c r="N205" s="849">
        <v>366</v>
      </c>
      <c r="O205" s="849">
        <v>137616</v>
      </c>
      <c r="P205" s="837">
        <v>1.2004291733179808</v>
      </c>
      <c r="Q205" s="850">
        <v>376</v>
      </c>
    </row>
    <row r="206" spans="1:17" ht="14.4" customHeight="1" x14ac:dyDescent="0.3">
      <c r="A206" s="831" t="s">
        <v>4159</v>
      </c>
      <c r="B206" s="832" t="s">
        <v>4160</v>
      </c>
      <c r="C206" s="832" t="s">
        <v>3079</v>
      </c>
      <c r="D206" s="832" t="s">
        <v>4187</v>
      </c>
      <c r="E206" s="832" t="s">
        <v>4188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3132</v>
      </c>
      <c r="P206" s="837"/>
      <c r="Q206" s="850">
        <v>3132</v>
      </c>
    </row>
    <row r="207" spans="1:17" ht="14.4" customHeight="1" x14ac:dyDescent="0.3">
      <c r="A207" s="831" t="s">
        <v>4159</v>
      </c>
      <c r="B207" s="832" t="s">
        <v>4160</v>
      </c>
      <c r="C207" s="832" t="s">
        <v>3079</v>
      </c>
      <c r="D207" s="832" t="s">
        <v>4189</v>
      </c>
      <c r="E207" s="832" t="s">
        <v>4190</v>
      </c>
      <c r="F207" s="849"/>
      <c r="G207" s="849"/>
      <c r="H207" s="849"/>
      <c r="I207" s="849"/>
      <c r="J207" s="849">
        <v>3</v>
      </c>
      <c r="K207" s="849">
        <v>36</v>
      </c>
      <c r="L207" s="849">
        <v>1</v>
      </c>
      <c r="M207" s="849">
        <v>12</v>
      </c>
      <c r="N207" s="849">
        <v>6</v>
      </c>
      <c r="O207" s="849">
        <v>72</v>
      </c>
      <c r="P207" s="837">
        <v>2</v>
      </c>
      <c r="Q207" s="850">
        <v>12</v>
      </c>
    </row>
    <row r="208" spans="1:17" ht="14.4" customHeight="1" x14ac:dyDescent="0.3">
      <c r="A208" s="831" t="s">
        <v>4159</v>
      </c>
      <c r="B208" s="832" t="s">
        <v>4160</v>
      </c>
      <c r="C208" s="832" t="s">
        <v>3079</v>
      </c>
      <c r="D208" s="832" t="s">
        <v>4191</v>
      </c>
      <c r="E208" s="832" t="s">
        <v>4192</v>
      </c>
      <c r="F208" s="849">
        <v>7</v>
      </c>
      <c r="G208" s="849">
        <v>777</v>
      </c>
      <c r="H208" s="849">
        <v>0.69374999999999998</v>
      </c>
      <c r="I208" s="849">
        <v>111</v>
      </c>
      <c r="J208" s="849">
        <v>10</v>
      </c>
      <c r="K208" s="849">
        <v>1120</v>
      </c>
      <c r="L208" s="849">
        <v>1</v>
      </c>
      <c r="M208" s="849">
        <v>112</v>
      </c>
      <c r="N208" s="849">
        <v>14</v>
      </c>
      <c r="O208" s="849">
        <v>1582</v>
      </c>
      <c r="P208" s="837">
        <v>1.4125000000000001</v>
      </c>
      <c r="Q208" s="850">
        <v>113</v>
      </c>
    </row>
    <row r="209" spans="1:17" ht="14.4" customHeight="1" x14ac:dyDescent="0.3">
      <c r="A209" s="831" t="s">
        <v>4159</v>
      </c>
      <c r="B209" s="832" t="s">
        <v>4160</v>
      </c>
      <c r="C209" s="832" t="s">
        <v>3079</v>
      </c>
      <c r="D209" s="832" t="s">
        <v>4193</v>
      </c>
      <c r="E209" s="832" t="s">
        <v>4194</v>
      </c>
      <c r="F209" s="849">
        <v>6</v>
      </c>
      <c r="G209" s="849">
        <v>750</v>
      </c>
      <c r="H209" s="849">
        <v>1.1904761904761905</v>
      </c>
      <c r="I209" s="849">
        <v>125</v>
      </c>
      <c r="J209" s="849">
        <v>5</v>
      </c>
      <c r="K209" s="849">
        <v>630</v>
      </c>
      <c r="L209" s="849">
        <v>1</v>
      </c>
      <c r="M209" s="849">
        <v>126</v>
      </c>
      <c r="N209" s="849">
        <v>3</v>
      </c>
      <c r="O209" s="849">
        <v>378</v>
      </c>
      <c r="P209" s="837">
        <v>0.6</v>
      </c>
      <c r="Q209" s="850">
        <v>126</v>
      </c>
    </row>
    <row r="210" spans="1:17" ht="14.4" customHeight="1" x14ac:dyDescent="0.3">
      <c r="A210" s="831" t="s">
        <v>4159</v>
      </c>
      <c r="B210" s="832" t="s">
        <v>4160</v>
      </c>
      <c r="C210" s="832" t="s">
        <v>3079</v>
      </c>
      <c r="D210" s="832" t="s">
        <v>3798</v>
      </c>
      <c r="E210" s="832" t="s">
        <v>3799</v>
      </c>
      <c r="F210" s="849">
        <v>23</v>
      </c>
      <c r="G210" s="849">
        <v>11385</v>
      </c>
      <c r="H210" s="849">
        <v>1.434601814516129</v>
      </c>
      <c r="I210" s="849">
        <v>495</v>
      </c>
      <c r="J210" s="849">
        <v>16</v>
      </c>
      <c r="K210" s="849">
        <v>7936</v>
      </c>
      <c r="L210" s="849">
        <v>1</v>
      </c>
      <c r="M210" s="849">
        <v>496</v>
      </c>
      <c r="N210" s="849">
        <v>20</v>
      </c>
      <c r="O210" s="849">
        <v>10000</v>
      </c>
      <c r="P210" s="837">
        <v>1.2600806451612903</v>
      </c>
      <c r="Q210" s="850">
        <v>500</v>
      </c>
    </row>
    <row r="211" spans="1:17" ht="14.4" customHeight="1" x14ac:dyDescent="0.3">
      <c r="A211" s="831" t="s">
        <v>4159</v>
      </c>
      <c r="B211" s="832" t="s">
        <v>4160</v>
      </c>
      <c r="C211" s="832" t="s">
        <v>3079</v>
      </c>
      <c r="D211" s="832" t="s">
        <v>4195</v>
      </c>
      <c r="E211" s="832" t="s">
        <v>4196</v>
      </c>
      <c r="F211" s="849">
        <v>18</v>
      </c>
      <c r="G211" s="849">
        <v>8208</v>
      </c>
      <c r="H211" s="849">
        <v>2.5601996257018089</v>
      </c>
      <c r="I211" s="849">
        <v>456</v>
      </c>
      <c r="J211" s="849">
        <v>7</v>
      </c>
      <c r="K211" s="849">
        <v>3206</v>
      </c>
      <c r="L211" s="849">
        <v>1</v>
      </c>
      <c r="M211" s="849">
        <v>458</v>
      </c>
      <c r="N211" s="849">
        <v>12</v>
      </c>
      <c r="O211" s="849">
        <v>5556</v>
      </c>
      <c r="P211" s="837">
        <v>1.7330006238303182</v>
      </c>
      <c r="Q211" s="850">
        <v>463</v>
      </c>
    </row>
    <row r="212" spans="1:17" ht="14.4" customHeight="1" x14ac:dyDescent="0.3">
      <c r="A212" s="831" t="s">
        <v>4159</v>
      </c>
      <c r="B212" s="832" t="s">
        <v>4160</v>
      </c>
      <c r="C212" s="832" t="s">
        <v>3079</v>
      </c>
      <c r="D212" s="832" t="s">
        <v>4197</v>
      </c>
      <c r="E212" s="832" t="s">
        <v>4198</v>
      </c>
      <c r="F212" s="849">
        <v>135</v>
      </c>
      <c r="G212" s="849">
        <v>7830</v>
      </c>
      <c r="H212" s="849">
        <v>0.9375</v>
      </c>
      <c r="I212" s="849">
        <v>58</v>
      </c>
      <c r="J212" s="849">
        <v>144</v>
      </c>
      <c r="K212" s="849">
        <v>8352</v>
      </c>
      <c r="L212" s="849">
        <v>1</v>
      </c>
      <c r="M212" s="849">
        <v>58</v>
      </c>
      <c r="N212" s="849">
        <v>146</v>
      </c>
      <c r="O212" s="849">
        <v>8614</v>
      </c>
      <c r="P212" s="837">
        <v>1.0313697318007662</v>
      </c>
      <c r="Q212" s="850">
        <v>59</v>
      </c>
    </row>
    <row r="213" spans="1:17" ht="14.4" customHeight="1" x14ac:dyDescent="0.3">
      <c r="A213" s="831" t="s">
        <v>4159</v>
      </c>
      <c r="B213" s="832" t="s">
        <v>4160</v>
      </c>
      <c r="C213" s="832" t="s">
        <v>3079</v>
      </c>
      <c r="D213" s="832" t="s">
        <v>3833</v>
      </c>
      <c r="E213" s="832" t="s">
        <v>3834</v>
      </c>
      <c r="F213" s="849">
        <v>4</v>
      </c>
      <c r="G213" s="849">
        <v>39048</v>
      </c>
      <c r="H213" s="849"/>
      <c r="I213" s="849">
        <v>9762</v>
      </c>
      <c r="J213" s="849"/>
      <c r="K213" s="849"/>
      <c r="L213" s="849"/>
      <c r="M213" s="849"/>
      <c r="N213" s="849">
        <v>4</v>
      </c>
      <c r="O213" s="849">
        <v>42000</v>
      </c>
      <c r="P213" s="837"/>
      <c r="Q213" s="850">
        <v>10500</v>
      </c>
    </row>
    <row r="214" spans="1:17" ht="14.4" customHeight="1" x14ac:dyDescent="0.3">
      <c r="A214" s="831" t="s">
        <v>4159</v>
      </c>
      <c r="B214" s="832" t="s">
        <v>4160</v>
      </c>
      <c r="C214" s="832" t="s">
        <v>3079</v>
      </c>
      <c r="D214" s="832" t="s">
        <v>4199</v>
      </c>
      <c r="E214" s="832" t="s">
        <v>4200</v>
      </c>
      <c r="F214" s="849">
        <v>474</v>
      </c>
      <c r="G214" s="849">
        <v>83424</v>
      </c>
      <c r="H214" s="849">
        <v>0.62123197903014415</v>
      </c>
      <c r="I214" s="849">
        <v>176</v>
      </c>
      <c r="J214" s="849">
        <v>763</v>
      </c>
      <c r="K214" s="849">
        <v>134288</v>
      </c>
      <c r="L214" s="849">
        <v>1</v>
      </c>
      <c r="M214" s="849">
        <v>176</v>
      </c>
      <c r="N214" s="849">
        <v>1007</v>
      </c>
      <c r="O214" s="849">
        <v>180253</v>
      </c>
      <c r="P214" s="837">
        <v>1.3422867270344334</v>
      </c>
      <c r="Q214" s="850">
        <v>179</v>
      </c>
    </row>
    <row r="215" spans="1:17" ht="14.4" customHeight="1" x14ac:dyDescent="0.3">
      <c r="A215" s="831" t="s">
        <v>4159</v>
      </c>
      <c r="B215" s="832" t="s">
        <v>4160</v>
      </c>
      <c r="C215" s="832" t="s">
        <v>3079</v>
      </c>
      <c r="D215" s="832" t="s">
        <v>3800</v>
      </c>
      <c r="E215" s="832" t="s">
        <v>3801</v>
      </c>
      <c r="F215" s="849">
        <v>24</v>
      </c>
      <c r="G215" s="849">
        <v>2040</v>
      </c>
      <c r="H215" s="849">
        <v>5.9302325581395348</v>
      </c>
      <c r="I215" s="849">
        <v>85</v>
      </c>
      <c r="J215" s="849">
        <v>4</v>
      </c>
      <c r="K215" s="849">
        <v>344</v>
      </c>
      <c r="L215" s="849">
        <v>1</v>
      </c>
      <c r="M215" s="849">
        <v>86</v>
      </c>
      <c r="N215" s="849">
        <v>4</v>
      </c>
      <c r="O215" s="849">
        <v>348</v>
      </c>
      <c r="P215" s="837">
        <v>1.0116279069767442</v>
      </c>
      <c r="Q215" s="850">
        <v>87</v>
      </c>
    </row>
    <row r="216" spans="1:17" ht="14.4" customHeight="1" x14ac:dyDescent="0.3">
      <c r="A216" s="831" t="s">
        <v>4159</v>
      </c>
      <c r="B216" s="832" t="s">
        <v>4160</v>
      </c>
      <c r="C216" s="832" t="s">
        <v>3079</v>
      </c>
      <c r="D216" s="832" t="s">
        <v>3802</v>
      </c>
      <c r="E216" s="832" t="s">
        <v>3803</v>
      </c>
      <c r="F216" s="849">
        <v>1</v>
      </c>
      <c r="G216" s="849">
        <v>178</v>
      </c>
      <c r="H216" s="849"/>
      <c r="I216" s="849">
        <v>178</v>
      </c>
      <c r="J216" s="849"/>
      <c r="K216" s="849"/>
      <c r="L216" s="849"/>
      <c r="M216" s="849"/>
      <c r="N216" s="849">
        <v>1</v>
      </c>
      <c r="O216" s="849">
        <v>180</v>
      </c>
      <c r="P216" s="837"/>
      <c r="Q216" s="850">
        <v>180</v>
      </c>
    </row>
    <row r="217" spans="1:17" ht="14.4" customHeight="1" x14ac:dyDescent="0.3">
      <c r="A217" s="831" t="s">
        <v>4159</v>
      </c>
      <c r="B217" s="832" t="s">
        <v>4160</v>
      </c>
      <c r="C217" s="832" t="s">
        <v>3079</v>
      </c>
      <c r="D217" s="832" t="s">
        <v>4201</v>
      </c>
      <c r="E217" s="832" t="s">
        <v>4202</v>
      </c>
      <c r="F217" s="849">
        <v>5</v>
      </c>
      <c r="G217" s="849">
        <v>850</v>
      </c>
      <c r="H217" s="849">
        <v>0.7142857142857143</v>
      </c>
      <c r="I217" s="849">
        <v>170</v>
      </c>
      <c r="J217" s="849">
        <v>7</v>
      </c>
      <c r="K217" s="849">
        <v>1190</v>
      </c>
      <c r="L217" s="849">
        <v>1</v>
      </c>
      <c r="M217" s="849">
        <v>170</v>
      </c>
      <c r="N217" s="849">
        <v>12</v>
      </c>
      <c r="O217" s="849">
        <v>2064</v>
      </c>
      <c r="P217" s="837">
        <v>1.7344537815126051</v>
      </c>
      <c r="Q217" s="850">
        <v>172</v>
      </c>
    </row>
    <row r="218" spans="1:17" ht="14.4" customHeight="1" x14ac:dyDescent="0.3">
      <c r="A218" s="831" t="s">
        <v>4159</v>
      </c>
      <c r="B218" s="832" t="s">
        <v>4160</v>
      </c>
      <c r="C218" s="832" t="s">
        <v>3079</v>
      </c>
      <c r="D218" s="832" t="s">
        <v>4203</v>
      </c>
      <c r="E218" s="832" t="s">
        <v>4204</v>
      </c>
      <c r="F218" s="849">
        <v>3</v>
      </c>
      <c r="G218" s="849">
        <v>87</v>
      </c>
      <c r="H218" s="849">
        <v>1.5</v>
      </c>
      <c r="I218" s="849">
        <v>29</v>
      </c>
      <c r="J218" s="849">
        <v>2</v>
      </c>
      <c r="K218" s="849">
        <v>58</v>
      </c>
      <c r="L218" s="849">
        <v>1</v>
      </c>
      <c r="M218" s="849">
        <v>29</v>
      </c>
      <c r="N218" s="849"/>
      <c r="O218" s="849"/>
      <c r="P218" s="837"/>
      <c r="Q218" s="850"/>
    </row>
    <row r="219" spans="1:17" ht="14.4" customHeight="1" x14ac:dyDescent="0.3">
      <c r="A219" s="831" t="s">
        <v>4159</v>
      </c>
      <c r="B219" s="832" t="s">
        <v>4160</v>
      </c>
      <c r="C219" s="832" t="s">
        <v>3079</v>
      </c>
      <c r="D219" s="832" t="s">
        <v>3804</v>
      </c>
      <c r="E219" s="832" t="s">
        <v>3805</v>
      </c>
      <c r="F219" s="849">
        <v>4</v>
      </c>
      <c r="G219" s="849">
        <v>704</v>
      </c>
      <c r="H219" s="849"/>
      <c r="I219" s="849">
        <v>176</v>
      </c>
      <c r="J219" s="849"/>
      <c r="K219" s="849"/>
      <c r="L219" s="849"/>
      <c r="M219" s="849"/>
      <c r="N219" s="849">
        <v>2</v>
      </c>
      <c r="O219" s="849">
        <v>356</v>
      </c>
      <c r="P219" s="837"/>
      <c r="Q219" s="850">
        <v>178</v>
      </c>
    </row>
    <row r="220" spans="1:17" ht="14.4" customHeight="1" x14ac:dyDescent="0.3">
      <c r="A220" s="831" t="s">
        <v>4159</v>
      </c>
      <c r="B220" s="832" t="s">
        <v>4160</v>
      </c>
      <c r="C220" s="832" t="s">
        <v>3079</v>
      </c>
      <c r="D220" s="832" t="s">
        <v>3806</v>
      </c>
      <c r="E220" s="832" t="s">
        <v>3807</v>
      </c>
      <c r="F220" s="849">
        <v>5</v>
      </c>
      <c r="G220" s="849">
        <v>1320</v>
      </c>
      <c r="H220" s="849">
        <v>1.25</v>
      </c>
      <c r="I220" s="849">
        <v>264</v>
      </c>
      <c r="J220" s="849">
        <v>4</v>
      </c>
      <c r="K220" s="849">
        <v>1056</v>
      </c>
      <c r="L220" s="849">
        <v>1</v>
      </c>
      <c r="M220" s="849">
        <v>264</v>
      </c>
      <c r="N220" s="849">
        <v>5</v>
      </c>
      <c r="O220" s="849">
        <v>1335</v>
      </c>
      <c r="P220" s="837">
        <v>1.2642045454545454</v>
      </c>
      <c r="Q220" s="850">
        <v>267</v>
      </c>
    </row>
    <row r="221" spans="1:17" ht="14.4" customHeight="1" x14ac:dyDescent="0.3">
      <c r="A221" s="831" t="s">
        <v>4159</v>
      </c>
      <c r="B221" s="832" t="s">
        <v>4160</v>
      </c>
      <c r="C221" s="832" t="s">
        <v>3079</v>
      </c>
      <c r="D221" s="832" t="s">
        <v>4205</v>
      </c>
      <c r="E221" s="832" t="s">
        <v>4206</v>
      </c>
      <c r="F221" s="849">
        <v>4</v>
      </c>
      <c r="G221" s="849">
        <v>8524</v>
      </c>
      <c r="H221" s="849"/>
      <c r="I221" s="849">
        <v>2131</v>
      </c>
      <c r="J221" s="849"/>
      <c r="K221" s="849"/>
      <c r="L221" s="849"/>
      <c r="M221" s="849"/>
      <c r="N221" s="849">
        <v>2</v>
      </c>
      <c r="O221" s="849">
        <v>4292</v>
      </c>
      <c r="P221" s="837"/>
      <c r="Q221" s="850">
        <v>2146</v>
      </c>
    </row>
    <row r="222" spans="1:17" ht="14.4" customHeight="1" x14ac:dyDescent="0.3">
      <c r="A222" s="831" t="s">
        <v>4159</v>
      </c>
      <c r="B222" s="832" t="s">
        <v>4160</v>
      </c>
      <c r="C222" s="832" t="s">
        <v>3079</v>
      </c>
      <c r="D222" s="832" t="s">
        <v>4207</v>
      </c>
      <c r="E222" s="832" t="s">
        <v>4208</v>
      </c>
      <c r="F222" s="849">
        <v>28</v>
      </c>
      <c r="G222" s="849">
        <v>6776</v>
      </c>
      <c r="H222" s="849">
        <v>1.4676196664500758</v>
      </c>
      <c r="I222" s="849">
        <v>242</v>
      </c>
      <c r="J222" s="849">
        <v>19</v>
      </c>
      <c r="K222" s="849">
        <v>4617</v>
      </c>
      <c r="L222" s="849">
        <v>1</v>
      </c>
      <c r="M222" s="849">
        <v>243</v>
      </c>
      <c r="N222" s="849">
        <v>26</v>
      </c>
      <c r="O222" s="849">
        <v>6344</v>
      </c>
      <c r="P222" s="837">
        <v>1.3740524149880875</v>
      </c>
      <c r="Q222" s="850">
        <v>244</v>
      </c>
    </row>
    <row r="223" spans="1:17" ht="14.4" customHeight="1" x14ac:dyDescent="0.3">
      <c r="A223" s="831" t="s">
        <v>4159</v>
      </c>
      <c r="B223" s="832" t="s">
        <v>4160</v>
      </c>
      <c r="C223" s="832" t="s">
        <v>3079</v>
      </c>
      <c r="D223" s="832" t="s">
        <v>4209</v>
      </c>
      <c r="E223" s="832" t="s">
        <v>4210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435</v>
      </c>
      <c r="P223" s="837"/>
      <c r="Q223" s="850">
        <v>435</v>
      </c>
    </row>
    <row r="224" spans="1:17" ht="14.4" customHeight="1" x14ac:dyDescent="0.3">
      <c r="A224" s="831" t="s">
        <v>4159</v>
      </c>
      <c r="B224" s="832" t="s">
        <v>4160</v>
      </c>
      <c r="C224" s="832" t="s">
        <v>3079</v>
      </c>
      <c r="D224" s="832" t="s">
        <v>4211</v>
      </c>
      <c r="E224" s="832" t="s">
        <v>4162</v>
      </c>
      <c r="F224" s="849">
        <v>1</v>
      </c>
      <c r="G224" s="849">
        <v>37</v>
      </c>
      <c r="H224" s="849"/>
      <c r="I224" s="849">
        <v>37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4159</v>
      </c>
      <c r="B225" s="832" t="s">
        <v>4160</v>
      </c>
      <c r="C225" s="832" t="s">
        <v>3079</v>
      </c>
      <c r="D225" s="832" t="s">
        <v>4212</v>
      </c>
      <c r="E225" s="832" t="s">
        <v>4213</v>
      </c>
      <c r="F225" s="849"/>
      <c r="G225" s="849"/>
      <c r="H225" s="849"/>
      <c r="I225" s="849"/>
      <c r="J225" s="849">
        <v>1</v>
      </c>
      <c r="K225" s="849">
        <v>289</v>
      </c>
      <c r="L225" s="849">
        <v>1</v>
      </c>
      <c r="M225" s="849">
        <v>289</v>
      </c>
      <c r="N225" s="849">
        <v>1</v>
      </c>
      <c r="O225" s="849">
        <v>291</v>
      </c>
      <c r="P225" s="837">
        <v>1.0069204152249136</v>
      </c>
      <c r="Q225" s="850">
        <v>291</v>
      </c>
    </row>
    <row r="226" spans="1:17" ht="14.4" customHeight="1" x14ac:dyDescent="0.3">
      <c r="A226" s="831" t="s">
        <v>4159</v>
      </c>
      <c r="B226" s="832" t="s">
        <v>4160</v>
      </c>
      <c r="C226" s="832" t="s">
        <v>3079</v>
      </c>
      <c r="D226" s="832" t="s">
        <v>4214</v>
      </c>
      <c r="E226" s="832" t="s">
        <v>4215</v>
      </c>
      <c r="F226" s="849"/>
      <c r="G226" s="849"/>
      <c r="H226" s="849"/>
      <c r="I226" s="849"/>
      <c r="J226" s="849">
        <v>11</v>
      </c>
      <c r="K226" s="849">
        <v>52569</v>
      </c>
      <c r="L226" s="849">
        <v>1</v>
      </c>
      <c r="M226" s="849">
        <v>4779</v>
      </c>
      <c r="N226" s="849">
        <v>39</v>
      </c>
      <c r="O226" s="849">
        <v>187317</v>
      </c>
      <c r="P226" s="837">
        <v>3.5632597158020887</v>
      </c>
      <c r="Q226" s="850">
        <v>4803</v>
      </c>
    </row>
    <row r="227" spans="1:17" ht="14.4" customHeight="1" x14ac:dyDescent="0.3">
      <c r="A227" s="831" t="s">
        <v>4159</v>
      </c>
      <c r="B227" s="832" t="s">
        <v>4160</v>
      </c>
      <c r="C227" s="832" t="s">
        <v>3079</v>
      </c>
      <c r="D227" s="832" t="s">
        <v>4216</v>
      </c>
      <c r="E227" s="832" t="s">
        <v>4217</v>
      </c>
      <c r="F227" s="849"/>
      <c r="G227" s="849"/>
      <c r="H227" s="849"/>
      <c r="I227" s="849"/>
      <c r="J227" s="849">
        <v>4</v>
      </c>
      <c r="K227" s="849">
        <v>2436</v>
      </c>
      <c r="L227" s="849">
        <v>1</v>
      </c>
      <c r="M227" s="849">
        <v>609</v>
      </c>
      <c r="N227" s="849">
        <v>10</v>
      </c>
      <c r="O227" s="849">
        <v>6120</v>
      </c>
      <c r="P227" s="837">
        <v>2.5123152709359604</v>
      </c>
      <c r="Q227" s="850">
        <v>612</v>
      </c>
    </row>
    <row r="228" spans="1:17" ht="14.4" customHeight="1" x14ac:dyDescent="0.3">
      <c r="A228" s="831" t="s">
        <v>4218</v>
      </c>
      <c r="B228" s="832" t="s">
        <v>4219</v>
      </c>
      <c r="C228" s="832" t="s">
        <v>3079</v>
      </c>
      <c r="D228" s="832" t="s">
        <v>4220</v>
      </c>
      <c r="E228" s="832" t="s">
        <v>4221</v>
      </c>
      <c r="F228" s="849">
        <v>97</v>
      </c>
      <c r="G228" s="849">
        <v>16781</v>
      </c>
      <c r="H228" s="849">
        <v>1.4182724814063556</v>
      </c>
      <c r="I228" s="849">
        <v>173</v>
      </c>
      <c r="J228" s="849">
        <v>68</v>
      </c>
      <c r="K228" s="849">
        <v>11832</v>
      </c>
      <c r="L228" s="849">
        <v>1</v>
      </c>
      <c r="M228" s="849">
        <v>174</v>
      </c>
      <c r="N228" s="849">
        <v>87</v>
      </c>
      <c r="O228" s="849">
        <v>15225</v>
      </c>
      <c r="P228" s="837">
        <v>1.286764705882353</v>
      </c>
      <c r="Q228" s="850">
        <v>175</v>
      </c>
    </row>
    <row r="229" spans="1:17" ht="14.4" customHeight="1" x14ac:dyDescent="0.3">
      <c r="A229" s="831" t="s">
        <v>4218</v>
      </c>
      <c r="B229" s="832" t="s">
        <v>4219</v>
      </c>
      <c r="C229" s="832" t="s">
        <v>3079</v>
      </c>
      <c r="D229" s="832" t="s">
        <v>4222</v>
      </c>
      <c r="E229" s="832" t="s">
        <v>4223</v>
      </c>
      <c r="F229" s="849">
        <v>2</v>
      </c>
      <c r="G229" s="849">
        <v>2140</v>
      </c>
      <c r="H229" s="849">
        <v>1</v>
      </c>
      <c r="I229" s="849">
        <v>1070</v>
      </c>
      <c r="J229" s="849">
        <v>2</v>
      </c>
      <c r="K229" s="849">
        <v>2140</v>
      </c>
      <c r="L229" s="849">
        <v>1</v>
      </c>
      <c r="M229" s="849">
        <v>1070</v>
      </c>
      <c r="N229" s="849">
        <v>5</v>
      </c>
      <c r="O229" s="849">
        <v>5365</v>
      </c>
      <c r="P229" s="837">
        <v>2.5070093457943927</v>
      </c>
      <c r="Q229" s="850">
        <v>1073</v>
      </c>
    </row>
    <row r="230" spans="1:17" ht="14.4" customHeight="1" x14ac:dyDescent="0.3">
      <c r="A230" s="831" t="s">
        <v>4218</v>
      </c>
      <c r="B230" s="832" t="s">
        <v>4219</v>
      </c>
      <c r="C230" s="832" t="s">
        <v>3079</v>
      </c>
      <c r="D230" s="832" t="s">
        <v>4224</v>
      </c>
      <c r="E230" s="832" t="s">
        <v>4225</v>
      </c>
      <c r="F230" s="849">
        <v>28</v>
      </c>
      <c r="G230" s="849">
        <v>1288</v>
      </c>
      <c r="H230" s="849">
        <v>1.3333333333333333</v>
      </c>
      <c r="I230" s="849">
        <v>46</v>
      </c>
      <c r="J230" s="849">
        <v>21</v>
      </c>
      <c r="K230" s="849">
        <v>966</v>
      </c>
      <c r="L230" s="849">
        <v>1</v>
      </c>
      <c r="M230" s="849">
        <v>46</v>
      </c>
      <c r="N230" s="849">
        <v>26</v>
      </c>
      <c r="O230" s="849">
        <v>1222</v>
      </c>
      <c r="P230" s="837">
        <v>1.2650103519668736</v>
      </c>
      <c r="Q230" s="850">
        <v>47</v>
      </c>
    </row>
    <row r="231" spans="1:17" ht="14.4" customHeight="1" x14ac:dyDescent="0.3">
      <c r="A231" s="831" t="s">
        <v>4218</v>
      </c>
      <c r="B231" s="832" t="s">
        <v>4219</v>
      </c>
      <c r="C231" s="832" t="s">
        <v>3079</v>
      </c>
      <c r="D231" s="832" t="s">
        <v>4226</v>
      </c>
      <c r="E231" s="832" t="s">
        <v>4227</v>
      </c>
      <c r="F231" s="849">
        <v>2</v>
      </c>
      <c r="G231" s="849">
        <v>694</v>
      </c>
      <c r="H231" s="849">
        <v>0.22222222222222221</v>
      </c>
      <c r="I231" s="849">
        <v>347</v>
      </c>
      <c r="J231" s="849">
        <v>9</v>
      </c>
      <c r="K231" s="849">
        <v>3123</v>
      </c>
      <c r="L231" s="849">
        <v>1</v>
      </c>
      <c r="M231" s="849">
        <v>347</v>
      </c>
      <c r="N231" s="849">
        <v>3</v>
      </c>
      <c r="O231" s="849">
        <v>1044</v>
      </c>
      <c r="P231" s="837">
        <v>0.33429394812680113</v>
      </c>
      <c r="Q231" s="850">
        <v>348</v>
      </c>
    </row>
    <row r="232" spans="1:17" ht="14.4" customHeight="1" x14ac:dyDescent="0.3">
      <c r="A232" s="831" t="s">
        <v>4218</v>
      </c>
      <c r="B232" s="832" t="s">
        <v>4219</v>
      </c>
      <c r="C232" s="832" t="s">
        <v>3079</v>
      </c>
      <c r="D232" s="832" t="s">
        <v>4228</v>
      </c>
      <c r="E232" s="832" t="s">
        <v>4229</v>
      </c>
      <c r="F232" s="849">
        <v>4</v>
      </c>
      <c r="G232" s="849">
        <v>204</v>
      </c>
      <c r="H232" s="849">
        <v>4</v>
      </c>
      <c r="I232" s="849">
        <v>51</v>
      </c>
      <c r="J232" s="849">
        <v>1</v>
      </c>
      <c r="K232" s="849">
        <v>51</v>
      </c>
      <c r="L232" s="849">
        <v>1</v>
      </c>
      <c r="M232" s="849">
        <v>51</v>
      </c>
      <c r="N232" s="849"/>
      <c r="O232" s="849"/>
      <c r="P232" s="837"/>
      <c r="Q232" s="850"/>
    </row>
    <row r="233" spans="1:17" ht="14.4" customHeight="1" x14ac:dyDescent="0.3">
      <c r="A233" s="831" t="s">
        <v>4218</v>
      </c>
      <c r="B233" s="832" t="s">
        <v>4219</v>
      </c>
      <c r="C233" s="832" t="s">
        <v>3079</v>
      </c>
      <c r="D233" s="832" t="s">
        <v>4230</v>
      </c>
      <c r="E233" s="832" t="s">
        <v>4231</v>
      </c>
      <c r="F233" s="849">
        <v>16</v>
      </c>
      <c r="G233" s="849">
        <v>6032</v>
      </c>
      <c r="H233" s="849">
        <v>0.66666666666666663</v>
      </c>
      <c r="I233" s="849">
        <v>377</v>
      </c>
      <c r="J233" s="849">
        <v>24</v>
      </c>
      <c r="K233" s="849">
        <v>9048</v>
      </c>
      <c r="L233" s="849">
        <v>1</v>
      </c>
      <c r="M233" s="849">
        <v>377</v>
      </c>
      <c r="N233" s="849"/>
      <c r="O233" s="849"/>
      <c r="P233" s="837"/>
      <c r="Q233" s="850"/>
    </row>
    <row r="234" spans="1:17" ht="14.4" customHeight="1" x14ac:dyDescent="0.3">
      <c r="A234" s="831" t="s">
        <v>4218</v>
      </c>
      <c r="B234" s="832" t="s">
        <v>4219</v>
      </c>
      <c r="C234" s="832" t="s">
        <v>3079</v>
      </c>
      <c r="D234" s="832" t="s">
        <v>4232</v>
      </c>
      <c r="E234" s="832" t="s">
        <v>4233</v>
      </c>
      <c r="F234" s="849"/>
      <c r="G234" s="849"/>
      <c r="H234" s="849"/>
      <c r="I234" s="849"/>
      <c r="J234" s="849">
        <v>1</v>
      </c>
      <c r="K234" s="849">
        <v>524</v>
      </c>
      <c r="L234" s="849">
        <v>1</v>
      </c>
      <c r="M234" s="849">
        <v>524</v>
      </c>
      <c r="N234" s="849"/>
      <c r="O234" s="849"/>
      <c r="P234" s="837"/>
      <c r="Q234" s="850"/>
    </row>
    <row r="235" spans="1:17" ht="14.4" customHeight="1" x14ac:dyDescent="0.3">
      <c r="A235" s="831" t="s">
        <v>4218</v>
      </c>
      <c r="B235" s="832" t="s">
        <v>4219</v>
      </c>
      <c r="C235" s="832" t="s">
        <v>3079</v>
      </c>
      <c r="D235" s="832" t="s">
        <v>4234</v>
      </c>
      <c r="E235" s="832" t="s">
        <v>4235</v>
      </c>
      <c r="F235" s="849">
        <v>3</v>
      </c>
      <c r="G235" s="849">
        <v>672</v>
      </c>
      <c r="H235" s="849">
        <v>1.4933333333333334</v>
      </c>
      <c r="I235" s="849">
        <v>224</v>
      </c>
      <c r="J235" s="849">
        <v>2</v>
      </c>
      <c r="K235" s="849">
        <v>450</v>
      </c>
      <c r="L235" s="849">
        <v>1</v>
      </c>
      <c r="M235" s="849">
        <v>225</v>
      </c>
      <c r="N235" s="849">
        <v>3</v>
      </c>
      <c r="O235" s="849">
        <v>678</v>
      </c>
      <c r="P235" s="837">
        <v>1.5066666666666666</v>
      </c>
      <c r="Q235" s="850">
        <v>226</v>
      </c>
    </row>
    <row r="236" spans="1:17" ht="14.4" customHeight="1" x14ac:dyDescent="0.3">
      <c r="A236" s="831" t="s">
        <v>4218</v>
      </c>
      <c r="B236" s="832" t="s">
        <v>4219</v>
      </c>
      <c r="C236" s="832" t="s">
        <v>3079</v>
      </c>
      <c r="D236" s="832" t="s">
        <v>4236</v>
      </c>
      <c r="E236" s="832" t="s">
        <v>4237</v>
      </c>
      <c r="F236" s="849">
        <v>3</v>
      </c>
      <c r="G236" s="849">
        <v>1659</v>
      </c>
      <c r="H236" s="849">
        <v>0.99819494584837543</v>
      </c>
      <c r="I236" s="849">
        <v>553</v>
      </c>
      <c r="J236" s="849">
        <v>3</v>
      </c>
      <c r="K236" s="849">
        <v>1662</v>
      </c>
      <c r="L236" s="849">
        <v>1</v>
      </c>
      <c r="M236" s="849">
        <v>554</v>
      </c>
      <c r="N236" s="849">
        <v>3</v>
      </c>
      <c r="O236" s="849">
        <v>1665</v>
      </c>
      <c r="P236" s="837">
        <v>1.0018050541516246</v>
      </c>
      <c r="Q236" s="850">
        <v>555</v>
      </c>
    </row>
    <row r="237" spans="1:17" ht="14.4" customHeight="1" x14ac:dyDescent="0.3">
      <c r="A237" s="831" t="s">
        <v>4218</v>
      </c>
      <c r="B237" s="832" t="s">
        <v>4219</v>
      </c>
      <c r="C237" s="832" t="s">
        <v>3079</v>
      </c>
      <c r="D237" s="832" t="s">
        <v>4238</v>
      </c>
      <c r="E237" s="832" t="s">
        <v>4239</v>
      </c>
      <c r="F237" s="849">
        <v>2</v>
      </c>
      <c r="G237" s="849">
        <v>286</v>
      </c>
      <c r="H237" s="849">
        <v>0.66666666666666663</v>
      </c>
      <c r="I237" s="849">
        <v>143</v>
      </c>
      <c r="J237" s="849">
        <v>3</v>
      </c>
      <c r="K237" s="849">
        <v>429</v>
      </c>
      <c r="L237" s="849">
        <v>1</v>
      </c>
      <c r="M237" s="849">
        <v>143</v>
      </c>
      <c r="N237" s="849">
        <v>4</v>
      </c>
      <c r="O237" s="849">
        <v>576</v>
      </c>
      <c r="P237" s="837">
        <v>1.3426573426573427</v>
      </c>
      <c r="Q237" s="850">
        <v>144</v>
      </c>
    </row>
    <row r="238" spans="1:17" ht="14.4" customHeight="1" x14ac:dyDescent="0.3">
      <c r="A238" s="831" t="s">
        <v>4218</v>
      </c>
      <c r="B238" s="832" t="s">
        <v>4219</v>
      </c>
      <c r="C238" s="832" t="s">
        <v>3079</v>
      </c>
      <c r="D238" s="832" t="s">
        <v>4240</v>
      </c>
      <c r="E238" s="832" t="s">
        <v>4241</v>
      </c>
      <c r="F238" s="849">
        <v>1</v>
      </c>
      <c r="G238" s="849">
        <v>65</v>
      </c>
      <c r="H238" s="849"/>
      <c r="I238" s="849">
        <v>65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4218</v>
      </c>
      <c r="B239" s="832" t="s">
        <v>4219</v>
      </c>
      <c r="C239" s="832" t="s">
        <v>3079</v>
      </c>
      <c r="D239" s="832" t="s">
        <v>4242</v>
      </c>
      <c r="E239" s="832" t="s">
        <v>4243</v>
      </c>
      <c r="F239" s="849">
        <v>60</v>
      </c>
      <c r="G239" s="849">
        <v>8160</v>
      </c>
      <c r="H239" s="849">
        <v>1.8049104180491042</v>
      </c>
      <c r="I239" s="849">
        <v>136</v>
      </c>
      <c r="J239" s="849">
        <v>33</v>
      </c>
      <c r="K239" s="849">
        <v>4521</v>
      </c>
      <c r="L239" s="849">
        <v>1</v>
      </c>
      <c r="M239" s="849">
        <v>137</v>
      </c>
      <c r="N239" s="849">
        <v>32</v>
      </c>
      <c r="O239" s="849">
        <v>4416</v>
      </c>
      <c r="P239" s="837">
        <v>0.97677504976775054</v>
      </c>
      <c r="Q239" s="850">
        <v>138</v>
      </c>
    </row>
    <row r="240" spans="1:17" ht="14.4" customHeight="1" x14ac:dyDescent="0.3">
      <c r="A240" s="831" t="s">
        <v>4218</v>
      </c>
      <c r="B240" s="832" t="s">
        <v>4219</v>
      </c>
      <c r="C240" s="832" t="s">
        <v>3079</v>
      </c>
      <c r="D240" s="832" t="s">
        <v>4244</v>
      </c>
      <c r="E240" s="832" t="s">
        <v>4245</v>
      </c>
      <c r="F240" s="849">
        <v>4</v>
      </c>
      <c r="G240" s="849">
        <v>364</v>
      </c>
      <c r="H240" s="849">
        <v>0.66666666666666663</v>
      </c>
      <c r="I240" s="849">
        <v>91</v>
      </c>
      <c r="J240" s="849">
        <v>6</v>
      </c>
      <c r="K240" s="849">
        <v>546</v>
      </c>
      <c r="L240" s="849">
        <v>1</v>
      </c>
      <c r="M240" s="849">
        <v>91</v>
      </c>
      <c r="N240" s="849"/>
      <c r="O240" s="849"/>
      <c r="P240" s="837"/>
      <c r="Q240" s="850"/>
    </row>
    <row r="241" spans="1:17" ht="14.4" customHeight="1" x14ac:dyDescent="0.3">
      <c r="A241" s="831" t="s">
        <v>4218</v>
      </c>
      <c r="B241" s="832" t="s">
        <v>4219</v>
      </c>
      <c r="C241" s="832" t="s">
        <v>3079</v>
      </c>
      <c r="D241" s="832" t="s">
        <v>4246</v>
      </c>
      <c r="E241" s="832" t="s">
        <v>4247</v>
      </c>
      <c r="F241" s="849">
        <v>2</v>
      </c>
      <c r="G241" s="849">
        <v>132</v>
      </c>
      <c r="H241" s="849">
        <v>1</v>
      </c>
      <c r="I241" s="849">
        <v>66</v>
      </c>
      <c r="J241" s="849">
        <v>2</v>
      </c>
      <c r="K241" s="849">
        <v>132</v>
      </c>
      <c r="L241" s="849">
        <v>1</v>
      </c>
      <c r="M241" s="849">
        <v>66</v>
      </c>
      <c r="N241" s="849">
        <v>4</v>
      </c>
      <c r="O241" s="849">
        <v>268</v>
      </c>
      <c r="P241" s="837">
        <v>2.0303030303030303</v>
      </c>
      <c r="Q241" s="850">
        <v>67</v>
      </c>
    </row>
    <row r="242" spans="1:17" ht="14.4" customHeight="1" x14ac:dyDescent="0.3">
      <c r="A242" s="831" t="s">
        <v>4218</v>
      </c>
      <c r="B242" s="832" t="s">
        <v>4219</v>
      </c>
      <c r="C242" s="832" t="s">
        <v>3079</v>
      </c>
      <c r="D242" s="832" t="s">
        <v>4248</v>
      </c>
      <c r="E242" s="832" t="s">
        <v>4249</v>
      </c>
      <c r="F242" s="849">
        <v>9</v>
      </c>
      <c r="G242" s="849">
        <v>2952</v>
      </c>
      <c r="H242" s="849"/>
      <c r="I242" s="849">
        <v>328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4218</v>
      </c>
      <c r="B243" s="832" t="s">
        <v>4219</v>
      </c>
      <c r="C243" s="832" t="s">
        <v>3079</v>
      </c>
      <c r="D243" s="832" t="s">
        <v>4250</v>
      </c>
      <c r="E243" s="832" t="s">
        <v>4251</v>
      </c>
      <c r="F243" s="849">
        <v>7</v>
      </c>
      <c r="G243" s="849">
        <v>357</v>
      </c>
      <c r="H243" s="849">
        <v>0.7</v>
      </c>
      <c r="I243" s="849">
        <v>51</v>
      </c>
      <c r="J243" s="849">
        <v>10</v>
      </c>
      <c r="K243" s="849">
        <v>510</v>
      </c>
      <c r="L243" s="849">
        <v>1</v>
      </c>
      <c r="M243" s="849">
        <v>51</v>
      </c>
      <c r="N243" s="849">
        <v>13</v>
      </c>
      <c r="O243" s="849">
        <v>676</v>
      </c>
      <c r="P243" s="837">
        <v>1.3254901960784313</v>
      </c>
      <c r="Q243" s="850">
        <v>52</v>
      </c>
    </row>
    <row r="244" spans="1:17" ht="14.4" customHeight="1" x14ac:dyDescent="0.3">
      <c r="A244" s="831" t="s">
        <v>4218</v>
      </c>
      <c r="B244" s="832" t="s">
        <v>4219</v>
      </c>
      <c r="C244" s="832" t="s">
        <v>3079</v>
      </c>
      <c r="D244" s="832" t="s">
        <v>4252</v>
      </c>
      <c r="E244" s="832" t="s">
        <v>4253</v>
      </c>
      <c r="F244" s="849">
        <v>1</v>
      </c>
      <c r="G244" s="849">
        <v>207</v>
      </c>
      <c r="H244" s="849">
        <v>0.33333333333333331</v>
      </c>
      <c r="I244" s="849">
        <v>207</v>
      </c>
      <c r="J244" s="849">
        <v>3</v>
      </c>
      <c r="K244" s="849">
        <v>621</v>
      </c>
      <c r="L244" s="849">
        <v>1</v>
      </c>
      <c r="M244" s="849">
        <v>207</v>
      </c>
      <c r="N244" s="849"/>
      <c r="O244" s="849"/>
      <c r="P244" s="837"/>
      <c r="Q244" s="850"/>
    </row>
    <row r="245" spans="1:17" ht="14.4" customHeight="1" x14ac:dyDescent="0.3">
      <c r="A245" s="831" t="s">
        <v>4218</v>
      </c>
      <c r="B245" s="832" t="s">
        <v>4219</v>
      </c>
      <c r="C245" s="832" t="s">
        <v>3079</v>
      </c>
      <c r="D245" s="832" t="s">
        <v>4254</v>
      </c>
      <c r="E245" s="832" t="s">
        <v>4255</v>
      </c>
      <c r="F245" s="849"/>
      <c r="G245" s="849"/>
      <c r="H245" s="849"/>
      <c r="I245" s="849"/>
      <c r="J245" s="849">
        <v>1</v>
      </c>
      <c r="K245" s="849">
        <v>612</v>
      </c>
      <c r="L245" s="849">
        <v>1</v>
      </c>
      <c r="M245" s="849">
        <v>612</v>
      </c>
      <c r="N245" s="849"/>
      <c r="O245" s="849"/>
      <c r="P245" s="837"/>
      <c r="Q245" s="850"/>
    </row>
    <row r="246" spans="1:17" ht="14.4" customHeight="1" x14ac:dyDescent="0.3">
      <c r="A246" s="831" t="s">
        <v>4218</v>
      </c>
      <c r="B246" s="832" t="s">
        <v>4219</v>
      </c>
      <c r="C246" s="832" t="s">
        <v>3079</v>
      </c>
      <c r="D246" s="832" t="s">
        <v>4256</v>
      </c>
      <c r="E246" s="832" t="s">
        <v>4257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1791</v>
      </c>
      <c r="P246" s="837"/>
      <c r="Q246" s="850">
        <v>1791</v>
      </c>
    </row>
    <row r="247" spans="1:17" ht="14.4" customHeight="1" x14ac:dyDescent="0.3">
      <c r="A247" s="831" t="s">
        <v>4218</v>
      </c>
      <c r="B247" s="832" t="s">
        <v>4219</v>
      </c>
      <c r="C247" s="832" t="s">
        <v>3079</v>
      </c>
      <c r="D247" s="832" t="s">
        <v>4258</v>
      </c>
      <c r="E247" s="832" t="s">
        <v>4259</v>
      </c>
      <c r="F247" s="849">
        <v>2</v>
      </c>
      <c r="G247" s="849">
        <v>654</v>
      </c>
      <c r="H247" s="849">
        <v>2</v>
      </c>
      <c r="I247" s="849">
        <v>327</v>
      </c>
      <c r="J247" s="849">
        <v>1</v>
      </c>
      <c r="K247" s="849">
        <v>327</v>
      </c>
      <c r="L247" s="849">
        <v>1</v>
      </c>
      <c r="M247" s="849">
        <v>327</v>
      </c>
      <c r="N247" s="849">
        <v>4</v>
      </c>
      <c r="O247" s="849">
        <v>1316</v>
      </c>
      <c r="P247" s="837">
        <v>4.0244648318042815</v>
      </c>
      <c r="Q247" s="850">
        <v>329</v>
      </c>
    </row>
    <row r="248" spans="1:17" ht="14.4" customHeight="1" x14ac:dyDescent="0.3">
      <c r="A248" s="831" t="s">
        <v>4218</v>
      </c>
      <c r="B248" s="832" t="s">
        <v>4219</v>
      </c>
      <c r="C248" s="832" t="s">
        <v>3079</v>
      </c>
      <c r="D248" s="832" t="s">
        <v>4260</v>
      </c>
      <c r="E248" s="832" t="s">
        <v>4261</v>
      </c>
      <c r="F248" s="849"/>
      <c r="G248" s="849"/>
      <c r="H248" s="849"/>
      <c r="I248" s="849"/>
      <c r="J248" s="849">
        <v>39</v>
      </c>
      <c r="K248" s="849">
        <v>10179</v>
      </c>
      <c r="L248" s="849">
        <v>1</v>
      </c>
      <c r="M248" s="849">
        <v>261</v>
      </c>
      <c r="N248" s="849">
        <v>39</v>
      </c>
      <c r="O248" s="849">
        <v>10218</v>
      </c>
      <c r="P248" s="837">
        <v>1.0038314176245211</v>
      </c>
      <c r="Q248" s="850">
        <v>262</v>
      </c>
    </row>
    <row r="249" spans="1:17" ht="14.4" customHeight="1" x14ac:dyDescent="0.3">
      <c r="A249" s="831" t="s">
        <v>4218</v>
      </c>
      <c r="B249" s="832" t="s">
        <v>4219</v>
      </c>
      <c r="C249" s="832" t="s">
        <v>3079</v>
      </c>
      <c r="D249" s="832" t="s">
        <v>4262</v>
      </c>
      <c r="E249" s="832" t="s">
        <v>4263</v>
      </c>
      <c r="F249" s="849"/>
      <c r="G249" s="849"/>
      <c r="H249" s="849"/>
      <c r="I249" s="849"/>
      <c r="J249" s="849">
        <v>1</v>
      </c>
      <c r="K249" s="849">
        <v>152</v>
      </c>
      <c r="L249" s="849">
        <v>1</v>
      </c>
      <c r="M249" s="849">
        <v>152</v>
      </c>
      <c r="N249" s="849"/>
      <c r="O249" s="849"/>
      <c r="P249" s="837"/>
      <c r="Q249" s="850"/>
    </row>
    <row r="250" spans="1:17" ht="14.4" customHeight="1" x14ac:dyDescent="0.3">
      <c r="A250" s="831" t="s">
        <v>4264</v>
      </c>
      <c r="B250" s="832" t="s">
        <v>4265</v>
      </c>
      <c r="C250" s="832" t="s">
        <v>3079</v>
      </c>
      <c r="D250" s="832" t="s">
        <v>4266</v>
      </c>
      <c r="E250" s="832" t="s">
        <v>4267</v>
      </c>
      <c r="F250" s="849"/>
      <c r="G250" s="849"/>
      <c r="H250" s="849"/>
      <c r="I250" s="849"/>
      <c r="J250" s="849">
        <v>1</v>
      </c>
      <c r="K250" s="849">
        <v>1483</v>
      </c>
      <c r="L250" s="849">
        <v>1</v>
      </c>
      <c r="M250" s="849">
        <v>1483</v>
      </c>
      <c r="N250" s="849"/>
      <c r="O250" s="849"/>
      <c r="P250" s="837"/>
      <c r="Q250" s="850"/>
    </row>
    <row r="251" spans="1:17" ht="14.4" customHeight="1" x14ac:dyDescent="0.3">
      <c r="A251" s="831" t="s">
        <v>4264</v>
      </c>
      <c r="B251" s="832" t="s">
        <v>4265</v>
      </c>
      <c r="C251" s="832" t="s">
        <v>3079</v>
      </c>
      <c r="D251" s="832" t="s">
        <v>4268</v>
      </c>
      <c r="E251" s="832" t="s">
        <v>4269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211</v>
      </c>
      <c r="P251" s="837"/>
      <c r="Q251" s="850">
        <v>211</v>
      </c>
    </row>
    <row r="252" spans="1:17" ht="14.4" customHeight="1" x14ac:dyDescent="0.3">
      <c r="A252" s="831" t="s">
        <v>4264</v>
      </c>
      <c r="B252" s="832" t="s">
        <v>4265</v>
      </c>
      <c r="C252" s="832" t="s">
        <v>3079</v>
      </c>
      <c r="D252" s="832" t="s">
        <v>4270</v>
      </c>
      <c r="E252" s="832" t="s">
        <v>4271</v>
      </c>
      <c r="F252" s="849"/>
      <c r="G252" s="849"/>
      <c r="H252" s="849"/>
      <c r="I252" s="849"/>
      <c r="J252" s="849">
        <v>4</v>
      </c>
      <c r="K252" s="849">
        <v>1604</v>
      </c>
      <c r="L252" s="849">
        <v>1</v>
      </c>
      <c r="M252" s="849">
        <v>401</v>
      </c>
      <c r="N252" s="849"/>
      <c r="O252" s="849"/>
      <c r="P252" s="837"/>
      <c r="Q252" s="850"/>
    </row>
    <row r="253" spans="1:17" ht="14.4" customHeight="1" x14ac:dyDescent="0.3">
      <c r="A253" s="831" t="s">
        <v>4264</v>
      </c>
      <c r="B253" s="832" t="s">
        <v>4265</v>
      </c>
      <c r="C253" s="832" t="s">
        <v>3079</v>
      </c>
      <c r="D253" s="832" t="s">
        <v>4272</v>
      </c>
      <c r="E253" s="832" t="s">
        <v>4273</v>
      </c>
      <c r="F253" s="849"/>
      <c r="G253" s="849"/>
      <c r="H253" s="849"/>
      <c r="I253" s="849"/>
      <c r="J253" s="849">
        <v>1</v>
      </c>
      <c r="K253" s="849">
        <v>574</v>
      </c>
      <c r="L253" s="849">
        <v>1</v>
      </c>
      <c r="M253" s="849">
        <v>574</v>
      </c>
      <c r="N253" s="849"/>
      <c r="O253" s="849"/>
      <c r="P253" s="837"/>
      <c r="Q253" s="850"/>
    </row>
    <row r="254" spans="1:17" ht="14.4" customHeight="1" x14ac:dyDescent="0.3">
      <c r="A254" s="831" t="s">
        <v>4274</v>
      </c>
      <c r="B254" s="832" t="s">
        <v>3830</v>
      </c>
      <c r="C254" s="832" t="s">
        <v>3079</v>
      </c>
      <c r="D254" s="832" t="s">
        <v>3833</v>
      </c>
      <c r="E254" s="832" t="s">
        <v>3834</v>
      </c>
      <c r="F254" s="849">
        <v>1</v>
      </c>
      <c r="G254" s="849">
        <v>9762</v>
      </c>
      <c r="H254" s="849"/>
      <c r="I254" s="849">
        <v>9762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thickBot="1" x14ac:dyDescent="0.35">
      <c r="A255" s="839" t="s">
        <v>4274</v>
      </c>
      <c r="B255" s="840" t="s">
        <v>3830</v>
      </c>
      <c r="C255" s="840" t="s">
        <v>3079</v>
      </c>
      <c r="D255" s="840" t="s">
        <v>4275</v>
      </c>
      <c r="E255" s="840" t="s">
        <v>4276</v>
      </c>
      <c r="F255" s="851">
        <v>3</v>
      </c>
      <c r="G255" s="851">
        <v>1737</v>
      </c>
      <c r="H255" s="851"/>
      <c r="I255" s="851">
        <v>579</v>
      </c>
      <c r="J255" s="851"/>
      <c r="K255" s="851"/>
      <c r="L255" s="851"/>
      <c r="M255" s="851"/>
      <c r="N255" s="851"/>
      <c r="O255" s="851"/>
      <c r="P255" s="845"/>
      <c r="Q255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1745</v>
      </c>
      <c r="D3" s="193">
        <f>SUBTOTAL(9,D6:D1048576)</f>
        <v>1736</v>
      </c>
      <c r="E3" s="193">
        <f>SUBTOTAL(9,E6:E1048576)</f>
        <v>1803</v>
      </c>
      <c r="F3" s="194">
        <f>IF(OR(E3=0,D3=0),"",E3/D3)</f>
        <v>1.038594470046083</v>
      </c>
      <c r="G3" s="388">
        <f>SUBTOTAL(9,G6:G1048576)</f>
        <v>1585.8723599999998</v>
      </c>
      <c r="H3" s="389">
        <f>SUBTOTAL(9,H6:H1048576)</f>
        <v>1559.5012800000004</v>
      </c>
      <c r="I3" s="389">
        <f>SUBTOTAL(9,I6:I1048576)</f>
        <v>1617.9785999999999</v>
      </c>
      <c r="J3" s="194">
        <f>IF(OR(I3=0,H3=0),"",I3/H3)</f>
        <v>1.0374974491845237</v>
      </c>
      <c r="K3" s="388">
        <f>SUBTOTAL(9,K6:K1048576)</f>
        <v>69.8</v>
      </c>
      <c r="L3" s="389">
        <f>SUBTOTAL(9,L6:L1048576)</f>
        <v>69.440000000000012</v>
      </c>
      <c r="M3" s="389">
        <f>SUBTOTAL(9,M6:M1048576)</f>
        <v>72.12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1000">
        <v>2015</v>
      </c>
      <c r="D5" s="1000">
        <v>2018</v>
      </c>
      <c r="E5" s="1000">
        <v>2019</v>
      </c>
      <c r="F5" s="1001" t="s">
        <v>2</v>
      </c>
      <c r="G5" s="1011">
        <v>2015</v>
      </c>
      <c r="H5" s="1000">
        <v>2018</v>
      </c>
      <c r="I5" s="1000">
        <v>2019</v>
      </c>
      <c r="J5" s="1001" t="s">
        <v>2</v>
      </c>
      <c r="K5" s="1011">
        <v>2015</v>
      </c>
      <c r="L5" s="1000">
        <v>2018</v>
      </c>
      <c r="M5" s="1000">
        <v>2019</v>
      </c>
      <c r="N5" s="1012" t="s">
        <v>92</v>
      </c>
    </row>
    <row r="6" spans="1:14" ht="14.4" customHeight="1" x14ac:dyDescent="0.3">
      <c r="A6" s="994" t="s">
        <v>3512</v>
      </c>
      <c r="B6" s="997" t="s">
        <v>4278</v>
      </c>
      <c r="C6" s="1002">
        <v>1745</v>
      </c>
      <c r="D6" s="1003">
        <v>1717</v>
      </c>
      <c r="E6" s="1003">
        <v>1801</v>
      </c>
      <c r="F6" s="1008"/>
      <c r="G6" s="1002">
        <v>1585.8723599999998</v>
      </c>
      <c r="H6" s="1003">
        <v>1556.4574800000005</v>
      </c>
      <c r="I6" s="1003">
        <v>1617.6527999999998</v>
      </c>
      <c r="J6" s="1008"/>
      <c r="K6" s="1002">
        <v>69.8</v>
      </c>
      <c r="L6" s="1003">
        <v>68.680000000000007</v>
      </c>
      <c r="M6" s="1003">
        <v>72.040000000000006</v>
      </c>
      <c r="N6" s="1013">
        <v>40</v>
      </c>
    </row>
    <row r="7" spans="1:14" ht="14.4" customHeight="1" x14ac:dyDescent="0.3">
      <c r="A7" s="995" t="s">
        <v>3430</v>
      </c>
      <c r="B7" s="998" t="s">
        <v>4278</v>
      </c>
      <c r="C7" s="1004"/>
      <c r="D7" s="1005">
        <v>0</v>
      </c>
      <c r="E7" s="1005"/>
      <c r="F7" s="1009"/>
      <c r="G7" s="1004"/>
      <c r="H7" s="1005">
        <v>0</v>
      </c>
      <c r="I7" s="1005"/>
      <c r="J7" s="1009"/>
      <c r="K7" s="1004"/>
      <c r="L7" s="1005">
        <v>0</v>
      </c>
      <c r="M7" s="1005"/>
      <c r="N7" s="1014"/>
    </row>
    <row r="8" spans="1:14" ht="14.4" customHeight="1" thickBot="1" x14ac:dyDescent="0.35">
      <c r="A8" s="996" t="s">
        <v>3520</v>
      </c>
      <c r="B8" s="999" t="s">
        <v>4278</v>
      </c>
      <c r="C8" s="1006"/>
      <c r="D8" s="1007">
        <v>19</v>
      </c>
      <c r="E8" s="1007">
        <v>2</v>
      </c>
      <c r="F8" s="1010"/>
      <c r="G8" s="1006"/>
      <c r="H8" s="1007">
        <v>3.0438000000000001</v>
      </c>
      <c r="I8" s="1007">
        <v>0.32580000000000003</v>
      </c>
      <c r="J8" s="1010"/>
      <c r="K8" s="1006"/>
      <c r="L8" s="1007">
        <v>0.76</v>
      </c>
      <c r="M8" s="1007">
        <v>0.08</v>
      </c>
      <c r="N8" s="1015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2019-05-29T06:00:40Z</dcterms:modified>
</cp:coreProperties>
</file>