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46" i="371" l="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T42" i="371"/>
  <c r="V42" i="371" s="1"/>
  <c r="S42" i="37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4" i="371" l="1"/>
  <c r="U16" i="371"/>
  <c r="U18" i="371"/>
  <c r="U20" i="371"/>
  <c r="U24" i="371"/>
  <c r="U26" i="371"/>
  <c r="U28" i="371"/>
  <c r="U30" i="371"/>
  <c r="U32" i="371"/>
  <c r="U34" i="371"/>
  <c r="U36" i="371"/>
  <c r="U38" i="371"/>
  <c r="U40" i="371"/>
  <c r="U42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<sst xmlns="http://schemas.openxmlformats.org/spreadsheetml/2006/main" count="19978" uniqueCount="3224">
  <si>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</si>
  <si>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</si>
  <si>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</si>
  <si>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</si>
  <si>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</si>
  <si>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</si>
  <si>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</si>
  <si>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</si>
  <si>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</si>
  <si>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</si>
  <si>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</si>
  <si>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</si>
  <si>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</si>
  <si>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</si>
  <si>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</si>
  <si>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</si>
  <si>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</si>
  <si>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</si>
  <si>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</si>
  <si>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</si>
  <si>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</si>
  <si>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</si>
  <si>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</si>
  <si>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</si>
  <si>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</si>
  <si>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</si>
  <si>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</si>
  <si>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</si>
  <si>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</si>
  <si>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</si>
  <si>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</si>
  <si>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</si>
  <si>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</si>
  <si>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</si>
  <si>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</si>
  <si>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</si>
  <si>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</si>
  <si>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</si>
  <si>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</si>
  <si>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</si>
  <si>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</si>
  <si>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</si>
  <si>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</si>
  <si>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</si>
  <si>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</si>
  <si>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</si>
  <si>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</si>
  <si>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</si>
  <si>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</si>
  <si>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</si>
  <si>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</si>
  <si>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</si>
  <si>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</si>
  <si>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</si>
  <si>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</si>
  <si>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</si>
  <si>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</si>
  <si>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</si>
  <si>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</si>
  <si>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</si>
  <si>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</si>
  <si>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</si>
  <si>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</si>
  <si>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</si>
  <si>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</si>
  <si>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</si>
  <si>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</si>
  <si>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</si>
  <si>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</si>
  <si>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</si>
  <si>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</si>
  <si>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</si>
  <si>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</si>
  <si>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</si>
  <si>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</si>
  <si>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</si>
  <si>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</si>
  <si>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</si>
  <si>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</si>
  <si>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</si>
  <si>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</si>
  <si>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</si>
  <si>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</si>
  <si>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</si>
  <si>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</si>
  <si>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</si>
  <si>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</si>
  <si>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</si>
  <si>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</si>
  <si>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</si>
  <si>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</si>
  <si>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</si>
  <si>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</si>
  <si>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</si>
  <si>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</si>
  <si>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</si>
  <si>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</si>
  <si>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</si>
  <si>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</si>
  <si>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</si>
  <si>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</si>
  <si>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</si>
  <si>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</si>
  <si>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</si>
  <si>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</si>
  <si>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</si>
  <si>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</si>
  <si>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</si>
  <si>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</si>
  <si>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</si>
  <si>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</si>
  <si>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</si>
  <si>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</si>
  <si>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</si>
  <si>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</si>
  <si>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</si>
  <si>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</si>
  <si>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</si>
  <si>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</si>
  <si>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</si>
  <si>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</si>
  <si>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</si>
  <si>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</si>
  <si>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</si>
  <si>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</si>
  <si>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</si>
  <si>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</si>
  <si>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</si>
  <si>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</si>
  <si>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</si>
  <si>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</si>
  <si>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</si>
  <si>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</si>
  <si>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</si>
  <si>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</si>
  <si>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</si>
  <si>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</si>
  <si>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</si>
  <si>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</si>
  <si>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</si>
  <si>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</si>
  <si>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</si>
  <si>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</si>
  <si>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</si>
  <si>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</si>
  <si>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</si>
  <si>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</si>
  <si>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</si>
  <si>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</si>
  <si>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</si>
  <si>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</si>
  <si>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</si>
  <si>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</si>
  <si>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</si>
  <si>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</si>
  <si>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</si>
  <si>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</si>
  <si>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</si>
  <si>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</si>
  <si>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</si>
  <si>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</si>
  <si>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</si>
  <si>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</si>
  <si>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</si>
  <si>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</si>
  <si>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</si>
  <si>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</si>
  <si>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</si>
  <si>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</si>
  <si>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</si>
  <si>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</si>
  <si>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</si>
  <si>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</si>
  <si>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</si>
  <si>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</si>
  <si>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</si>
  <si>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</si>
  <si>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</si>
  <si>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</si>
  <si>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</si>
  <si>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</si>
  <si>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</si>
  <si>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</si>
  <si>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</si>
  <si>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</si>
  <si>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</si>
  <si>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</si>
  <si>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</si>
  <si>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</si>
  <si>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</si>
  <si>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</si>
  <si>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</si>
  <si>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</si>
  <si>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</si>
  <si>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</si>
  <si>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</si>
  <si>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</si>
  <si>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</si>
  <si>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</si>
  <si>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</si>
  <si>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</si>
  <si>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</si>
  <si>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</si>
  <si>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</si>
  <si>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</si>
  <si>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</si>
  <si>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</si>
  <si>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</si>
  <si>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</si>
  <si>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</si>
  <si>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</si>
  <si>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</si>
  <si>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</si>
  <si>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</si>
  <si>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</si>
  <si>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</si>
  <si>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</si>
  <si>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</si>
  <si>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</si>
  <si>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</si>
  <si>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</si>
  <si>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</si>
  <si>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</si>
  <si>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</si>
  <si>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</si>
  <si>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</si>
  <si>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</si>
  <si>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</si>
  <si>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</si>
  <si>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</si>
  <si>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</si>
  <si>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</si>
  <si>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</si>
  <si>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</si>
  <si>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</si>
  <si>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</si>
  <si>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</si>
  <si>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</si>
  <si>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</si>
  <si>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</si>
  <si>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</si>
  <si>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</si>
  <si>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</si>
  <si>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</si>
  <si>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</si>
  <si>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</si>
  <si>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</si>
  <si>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</si>
  <si>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</si>
  <si>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</si>
  <si>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</si>
  <si>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</si>
  <si>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</si>
  <si>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</si>
  <si>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</si>
  <si>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</si>
  <si>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</si>
  <si>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</si>
  <si>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</si>
  <si>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</si>
  <si>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</si>
  <si>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</si>
  <si>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</si>
  <si>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</si>
  <si>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</si>
  <si>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</si>
  <si>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</si>
  <si>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</si>
  <si>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</si>
  <si>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</si>
  <si>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</si>
  <si>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</si>
  <si>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</si>
  <si>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</si>
  <si>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</si>
  <si>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</si>
  <si>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</si>
  <si>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</si>
  <si>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</si>
  <si>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</si>
  <si>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</si>
  <si>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</si>
  <si>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</si>
  <si>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</si>
  <si>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</si>
  <si>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</si>
  <si>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</si>
  <si>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</si>
  <si>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</si>
  <si>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</si>
  <si>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</si>
  <si>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</si>
  <si>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</si>
  <si>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</si>
  <si>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</si>
  <si>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</si>
  <si>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</si>
  <si>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</si>
  <si>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</si>
  <si>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</si>
  <si>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</si>
  <si>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</si>
  <si>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</si>
  <si>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</si>
  <si>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</si>
  <si>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</si>
  <si>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</si>
  <si>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</si>
  <si>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</si>
  <si>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</si>
  <si>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</si>
  <si>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</si>
  <si>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</si>
  <si>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</si>
  <si>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</si>
  <si>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</si>
  <si>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</si>
  <si>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</si>
  <si>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</si>
  <si>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</si>
  <si>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</si>
  <si>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</si>
  <si>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</si>
  <si>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</si>
  <si>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</si>
  <si>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</si>
  <si>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</si>
  <si>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</si>
  <si>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</si>
  <si>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</si>
  <si>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</si>
  <si>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</si>
  <si>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</si>
  <si>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</si>
  <si>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</si>
  <si>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</si>
  <si>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</si>
  <si>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</si>
  <si>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</si>
  <si>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</si>
  <si>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</si>
  <si>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</si>
  <si>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</si>
  <si>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</si>
  <si>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</si>
  <si>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</si>
  <si>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</si>
  <si>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</si>
  <si>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</si>
  <si>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</si>
  <si>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</si>
  <si>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</si>
  <si>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</si>
  <si>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</si>
  <si>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</si>
  <si>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</si>
  <si>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</si>
  <si>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</si>
  <si>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</si>
  <si>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</si>
  <si>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</si>
  <si>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</si>
  <si>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</si>
  <si>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</si>
  <si>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</si>
  <si>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</si>
  <si>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</si>
  <si>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</si>
  <si>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</si>
  <si>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</si>
  <si>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</si>
  <si>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</si>
  <si>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</si>
  <si>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</si>
  <si>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</si>
  <si>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</si>
  <si>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</si>
  <si>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</si>
  <si>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</si>
  <si>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</si>
  <si>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</si>
  <si>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</si>
  <si>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</si>
  <si>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</si>
  <si>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</si>
  <si>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</si>
  <si>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</si>
  <si>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</si>
  <si>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</si>
  <si>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</si>
  <si>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</si>
  <si>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</si>
  <si>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</si>
  <si>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</si>
  <si>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</si>
  <si>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</si>
  <si>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</si>
  <si>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</si>
  <si>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</si>
  <si>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</si>
  <si>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</si>
  <si>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</si>
  <si>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</si>
  <si>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</si>
  <si>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</si>
  <si>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</si>
  <si>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</si>
  <si>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</si>
  <si>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</si>
  <si>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</si>
  <si>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</si>
  <si>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</si>
  <si>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</si>
  <si>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</si>
  <si>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</si>
  <si>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</si>
  <si>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</si>
  <si>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</si>
  <si>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</si>
  <si>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</si>
  <si>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</si>
  <si>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</si>
  <si>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</si>
  <si>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</si>
  <si>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</si>
  <si>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</si>
  <si>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</si>
  <si>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</si>
  <si>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</si>
  <si>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</si>
  <si>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</si>
  <si>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</si>
  <si>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</si>
  <si>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</si>
  <si>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</si>
  <si>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</si>
  <si>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</si>
  <si>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</si>
  <si>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</si>
  <si>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</si>
  <si>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</si>
  <si>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</si>
  <si>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</si>
  <si>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</si>
  <si>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</si>
  <si>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</si>
  <si>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</si>
  <si>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</si>
  <si>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</si>
  <si>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</si>
  <si>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</si>
  <si>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</si>
  <si>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</si>
  <si>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</si>
  <si>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</si>
  <si>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</si>
  <si>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</si>
  <si>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</si>
  <si>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</si>
  <si>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</si>
  <si>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</si>
  <si>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</si>
  <si>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</si>
  <si>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</si>
  <si>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</si>
  <si>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</si>
  <si>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</si>
  <si>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</si>
  <si>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</si>
  <si>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</si>
  <si>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</si>
  <si>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</si>
  <si>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</si>
  <si>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</si>
  <si>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</si>
  <si>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</si>
  <si>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</si>
  <si>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</si>
  <si>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</si>
  <si>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</si>
  <si>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</si>
  <si>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</si>
  <si>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</si>
  <si>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</si>
  <si>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</si>
  <si>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</si>
  <si>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</si>
  <si>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</si>
  <si>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</si>
  <si>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</si>
  <si>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</si>
  <si>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</si>
  <si>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</si>
  <si>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</si>
  <si>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</si>
  <si>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</si>
  <si>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</si>
  <si>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</si>
  <si>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</si>
  <si>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</si>
  <si>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</si>
  <si>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</si>
  <si>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</si>
  <si>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</si>
  <si>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</si>
  <si>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</si>
  <si>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</si>
  <si>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</si>
  <si>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</si>
  <si>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</si>
  <si>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</si>
  <si>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</si>
  <si>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</si>
  <si>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</si>
  <si>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</si>
  <si>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</si>
  <si>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</si>
  <si>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</si>
  <si>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</si>
  <si>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</si>
  <si>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</si>
  <si>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</si>
  <si>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</si>
  <si>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</si>
  <si>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</si>
  <si>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</si>
  <si>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</si>
  <si>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</si>
  <si>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</si>
  <si>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</si>
  <si>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</si>
  <si>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</si>
  <si>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</si>
  <si>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</si>
  <si>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</si>
  <si>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</si>
  <si>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</si>
  <si>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</si>
  <si>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</si>
  <si>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</si>
  <si>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</si>
  <si>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</si>
  <si>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</si>
  <si>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</si>
  <si>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</si>
  <si>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</si>
  <si>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</si>
  <si>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</si>
  <si>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</si>
  <si>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</si>
  <si>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</si>
  <si>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</si>
  <si>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</si>
  <si>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</si>
  <si>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</si>
  <si>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</si>
  <si>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</si>
  <si>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</si>
  <si>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</si>
  <si>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136089</t>
  </si>
  <si>
    <t>QUETIAPIN TEVA 25 MG POTAHOVANÉ TABLETY</t>
  </si>
  <si>
    <t>POR TBL FLM 30X25MG</t>
  </si>
  <si>
    <t>850190</t>
  </si>
  <si>
    <t>129831</t>
  </si>
  <si>
    <t>APO-QUETIAPIN 200 MG</t>
  </si>
  <si>
    <t>POR TBL FLM 30X200MG</t>
  </si>
  <si>
    <t>136097</t>
  </si>
  <si>
    <t>QUETIAPIN TEVA 100 MG POTAHOVANÉ TABLETY</t>
  </si>
  <si>
    <t>POR TBL FLM 30X100MG</t>
  </si>
  <si>
    <t>174759</t>
  </si>
  <si>
    <t>QUETIAPIN TEVA 300 MG RETARD</t>
  </si>
  <si>
    <t>POR TBL PRO 60X300MG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</si>
  <si>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</si>
  <si>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</si>
  <si>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</si>
  <si>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</si>
  <si>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</si>
  <si>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</si>
  <si>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</si>
  <si>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100643</t>
  </si>
  <si>
    <t>643</t>
  </si>
  <si>
    <t>VITAMIN B12 LECIVA 1000RG</t>
  </si>
  <si>
    <t>INJ 5X1ML/1000RG</t>
  </si>
  <si>
    <t>101710</t>
  </si>
  <si>
    <t>1710</t>
  </si>
  <si>
    <t>MILURIT 300</t>
  </si>
  <si>
    <t>TBL 30X300MG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</si>
  <si>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</si>
  <si>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</si>
  <si>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</si>
  <si>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</si>
  <si>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</si>
  <si>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</si>
  <si>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</si>
  <si>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</si>
  <si>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</si>
  <si>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</si>
  <si>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</si>
  <si>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</si>
  <si>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</si>
  <si>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</si>
  <si>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</si>
  <si>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</si>
  <si>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</si>
  <si>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</si>
  <si>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</si>
  <si>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</si>
  <si>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</si>
  <si>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</si>
  <si>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</si>
  <si>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</si>
  <si>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</si>
  <si>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</si>
  <si>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</si>
  <si>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</si>
  <si>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</si>
  <si>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</si>
  <si>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</si>
  <si>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</si>
  <si>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</si>
  <si>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</si>
  <si>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</si>
  <si>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</si>
  <si>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</si>
  <si>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</si>
  <si>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148578</t>
  </si>
  <si>
    <t>48578</t>
  </si>
  <si>
    <t>TIAPRIDAL</t>
  </si>
  <si>
    <t>POR TBLNOB 50X100MG</t>
  </si>
  <si>
    <t>153439</t>
  </si>
  <si>
    <t>53439</t>
  </si>
  <si>
    <t>VITACALCIN TABLETY</t>
  </si>
  <si>
    <t>TBL 60X250MG</t>
  </si>
  <si>
    <t>155823</t>
  </si>
  <si>
    <t>55823</t>
  </si>
  <si>
    <t>NOVALGIN</t>
  </si>
  <si>
    <t>TBL OBD 20X500MG</t>
  </si>
  <si>
    <t>162320</t>
  </si>
  <si>
    <t>62320</t>
  </si>
  <si>
    <t>BETADINE</t>
  </si>
  <si>
    <t>UNG 1X20GM</t>
  </si>
  <si>
    <t>183270</t>
  </si>
  <si>
    <t>83270</t>
  </si>
  <si>
    <t>EBRANTIL 30 RETARD</t>
  </si>
  <si>
    <t>POR CPS PRO 50X30MG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</si>
  <si>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</si>
  <si>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</si>
  <si>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</si>
  <si>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</si>
  <si>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</si>
  <si>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</si>
  <si>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</si>
  <si>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</si>
  <si>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194804</t>
  </si>
  <si>
    <t>94804</t>
  </si>
  <si>
    <t>MODURETIC</t>
  </si>
  <si>
    <t>POR TBL NOB 30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</si>
  <si>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</si>
  <si>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</si>
  <si>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</si>
  <si>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</si>
  <si>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</si>
  <si>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</si>
  <si>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</si>
  <si>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</si>
  <si>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</si>
  <si>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</si>
  <si>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</si>
  <si>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</si>
  <si>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</si>
  <si>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</si>
  <si>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</si>
  <si>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</si>
  <si>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</si>
  <si>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</si>
  <si>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</si>
  <si>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</si>
  <si>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</si>
  <si>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</si>
  <si>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102429</t>
  </si>
  <si>
    <t>2429</t>
  </si>
  <si>
    <t>TISERCIN</t>
  </si>
  <si>
    <t>TBL OBD 50X25MG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</si>
  <si>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</si>
  <si>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</si>
  <si>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</si>
  <si>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</si>
  <si>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</si>
  <si>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</si>
  <si>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</si>
  <si>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</si>
  <si>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</si>
  <si>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</si>
  <si>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</si>
  <si>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</si>
  <si>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</si>
  <si>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</si>
  <si>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</si>
  <si>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</si>
  <si>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</si>
  <si>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</si>
  <si>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</si>
  <si>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121793</t>
  </si>
  <si>
    <t>21793</t>
  </si>
  <si>
    <t>MONOTAB SR</t>
  </si>
  <si>
    <t>POR TBL PRO20X100MG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</si>
  <si>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</si>
  <si>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</si>
  <si>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</si>
  <si>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</si>
  <si>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</si>
  <si>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</si>
  <si>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</si>
  <si>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</si>
  <si>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196610</t>
  </si>
  <si>
    <t>96610</t>
  </si>
  <si>
    <t>APAURIN</t>
  </si>
  <si>
    <t>INJ 10X2ML/10MG</t>
  </si>
  <si>
    <t>846346</t>
  </si>
  <si>
    <t>119672</t>
  </si>
  <si>
    <t>DICLOFENAC DUO PHARMASWISS 75 MG</t>
  </si>
  <si>
    <t>POR CPS RDR 30X75MG</t>
  </si>
  <si>
    <t>103417</t>
  </si>
  <si>
    <t>3417</t>
  </si>
  <si>
    <t>BISTON</t>
  </si>
  <si>
    <t>TBL 50X200MG</t>
  </si>
  <si>
    <t>114958</t>
  </si>
  <si>
    <t>14958</t>
  </si>
  <si>
    <t>RIVOTRIL 2 MG</t>
  </si>
  <si>
    <t>TBL 30X2MG</t>
  </si>
  <si>
    <t>185060</t>
  </si>
  <si>
    <t>85060</t>
  </si>
  <si>
    <t>ATARAX</t>
  </si>
  <si>
    <t>TBL OBD 25X25MG</t>
  </si>
  <si>
    <t>104178</t>
  </si>
  <si>
    <t>4178</t>
  </si>
  <si>
    <t>TRIAMCINOLON E LECIVA</t>
  </si>
  <si>
    <t>117166</t>
  </si>
  <si>
    <t>17166</t>
  </si>
  <si>
    <t>BELOSALIC</t>
  </si>
  <si>
    <t>DRM UNG 1X30GM</t>
  </si>
  <si>
    <t>146968</t>
  </si>
  <si>
    <t>46968</t>
  </si>
  <si>
    <t>RISPERDAL 3MG</t>
  </si>
  <si>
    <t>TBL OBD 20X3MG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</si>
  <si>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</si>
  <si>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</si>
  <si>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</si>
  <si>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</si>
  <si>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</si>
  <si>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</si>
  <si>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</si>
  <si>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162047</t>
  </si>
  <si>
    <t>62047</t>
  </si>
  <si>
    <t>LOCOID LIPOCREAM</t>
  </si>
  <si>
    <t>CRM 1X30GM 0.1%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</si>
  <si>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</si>
  <si>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</si>
  <si>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</si>
  <si>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</si>
  <si>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</si>
  <si>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</si>
  <si>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</si>
  <si>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</si>
  <si>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</si>
  <si>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</si>
  <si>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</si>
  <si>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</si>
  <si>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</si>
  <si>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</si>
  <si>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</si>
  <si>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</si>
  <si>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</si>
  <si>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</si>
  <si>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</si>
  <si>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</si>
  <si>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175280</t>
  </si>
  <si>
    <t>CANOCORD 16 MG</t>
  </si>
  <si>
    <t>POR TBL NOB 28X16MG</t>
  </si>
  <si>
    <t>101845</t>
  </si>
  <si>
    <t>1845</t>
  </si>
  <si>
    <t>INJ 10X1ML/25MG</t>
  </si>
  <si>
    <t>112061</t>
  </si>
  <si>
    <t>12061</t>
  </si>
  <si>
    <t>HALOPERIDOL DECANOAT</t>
  </si>
  <si>
    <t>INJ 5X1ML/50MG</t>
  </si>
  <si>
    <t>921135</t>
  </si>
  <si>
    <t>KL UNG.ICHT.2G,CaCO3 10G,ZnO 6G,VAS.LEN. AA AD</t>
  </si>
  <si>
    <t>100G, 2% ichtamolu</t>
  </si>
  <si>
    <t>849009</t>
  </si>
  <si>
    <t>162304</t>
  </si>
  <si>
    <t>TIMO-COMOD 0,5%</t>
  </si>
  <si>
    <t>168104</t>
  </si>
  <si>
    <t>IFIRMACOMBI 300 MG/12,5 MG</t>
  </si>
  <si>
    <t>POR TBL FLM 28</t>
  </si>
  <si>
    <t>157823</t>
  </si>
  <si>
    <t>57823</t>
  </si>
  <si>
    <t>CISORDINOL 10MG</t>
  </si>
  <si>
    <t>TBL OBD 50X10MG-PP</t>
  </si>
  <si>
    <t>114821</t>
  </si>
  <si>
    <t>14821</t>
  </si>
  <si>
    <t>CONDROSULF 800</t>
  </si>
  <si>
    <t>TBL OBD 30X800MG</t>
  </si>
  <si>
    <t>116033</t>
  </si>
  <si>
    <t>16033</t>
  </si>
  <si>
    <t>LEPONEX 25 MG</t>
  </si>
  <si>
    <t>TBL 50X25MG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</si>
  <si>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</si>
  <si>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</si>
  <si>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</si>
  <si>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</si>
  <si>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</si>
  <si>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</si>
  <si>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</si>
  <si>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</si>
  <si>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125937</t>
  </si>
  <si>
    <t>25937</t>
  </si>
  <si>
    <t>ZYPREXA 10 MG</t>
  </si>
  <si>
    <t>INJ PLV SOL 1X10MG</t>
  </si>
  <si>
    <t>188143</t>
  </si>
  <si>
    <t>88143</t>
  </si>
  <si>
    <t>FLUANXOL 1MG</t>
  </si>
  <si>
    <t>DRG 100X1MG</t>
  </si>
  <si>
    <t>193252</t>
  </si>
  <si>
    <t>93252</t>
  </si>
  <si>
    <t>CISORDINOL-ACUTARD</t>
  </si>
  <si>
    <t>INJ 10X1ML/50MG</t>
  </si>
  <si>
    <t>921248</t>
  </si>
  <si>
    <t>KL CPS PLACEBO</t>
  </si>
  <si>
    <t>146967</t>
  </si>
  <si>
    <t>46967</t>
  </si>
  <si>
    <t>RISPERDAL 2MG</t>
  </si>
  <si>
    <t>TBL OBD 60X2MG</t>
  </si>
  <si>
    <t>159893</t>
  </si>
  <si>
    <t>59893</t>
  </si>
  <si>
    <t>EGILOK 100MG</t>
  </si>
  <si>
    <t>TBL 60X100MG</t>
  </si>
  <si>
    <t>103481</t>
  </si>
  <si>
    <t>3481</t>
  </si>
  <si>
    <t>KEMADRIN</t>
  </si>
  <si>
    <t>POR TBL NOB 100X5MG</t>
  </si>
  <si>
    <t>395712</t>
  </si>
  <si>
    <t>HBF Calcium panthotenát mast 30g</t>
  </si>
  <si>
    <t>198058</t>
  </si>
  <si>
    <t>SANVAL 10 MG</t>
  </si>
  <si>
    <t>POR TBL FLM 100X10MG</t>
  </si>
  <si>
    <t>185369</t>
  </si>
  <si>
    <t>AFLUDITEN 25 MG/ML</t>
  </si>
  <si>
    <t>INJ SOL 5X1ML/25MG</t>
  </si>
  <si>
    <t>P</t>
  </si>
  <si>
    <t>56976</t>
  </si>
  <si>
    <t>TRITACE 2,5 MG</t>
  </si>
  <si>
    <t>POR TBL NOB 20X2.5MG</t>
  </si>
  <si>
    <t>132061</t>
  </si>
  <si>
    <t>32061</t>
  </si>
  <si>
    <t>FRAXIPARINE</t>
  </si>
  <si>
    <t>INJ SOL 10X0.6ML</t>
  </si>
  <si>
    <t>142547</t>
  </si>
  <si>
    <t>42547</t>
  </si>
  <si>
    <t>LACTULOSE AL SIRUP</t>
  </si>
  <si>
    <t>POR SIR 1X500ML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</si>
  <si>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</si>
  <si>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</si>
  <si>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</si>
  <si>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</si>
  <si>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</si>
  <si>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</si>
  <si>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</si>
  <si>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</si>
  <si>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</si>
  <si>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</si>
  <si>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</si>
  <si>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</si>
  <si>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</si>
  <si>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</si>
  <si>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</si>
  <si>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850087</t>
  </si>
  <si>
    <t>120791</t>
  </si>
  <si>
    <t>APO-PERINDO 4 MG</t>
  </si>
  <si>
    <t>POR TBL NOB 30X4MG</t>
  </si>
  <si>
    <t>29328</t>
  </si>
  <si>
    <t>PRADAXA 110 MG</t>
  </si>
  <si>
    <t>POR CPS DUR 60X1X110MG</t>
  </si>
  <si>
    <t>848947</t>
  </si>
  <si>
    <t>135928</t>
  </si>
  <si>
    <t>ESOPREX 10 MG</t>
  </si>
  <si>
    <t>POR TBL FLM 30X10MG</t>
  </si>
  <si>
    <t>132058</t>
  </si>
  <si>
    <t>32058</t>
  </si>
  <si>
    <t>INJ SOL 10X0.3ML</t>
  </si>
  <si>
    <t>132059</t>
  </si>
  <si>
    <t>32059</t>
  </si>
  <si>
    <t>INJ SOL 10X0.4ML</t>
  </si>
  <si>
    <t>153951</t>
  </si>
  <si>
    <t>53951</t>
  </si>
  <si>
    <t>ZOLOFT 100MG</t>
  </si>
  <si>
    <t>TBL OBD 28X100MG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</si>
  <si>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</si>
  <si>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</si>
  <si>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</si>
  <si>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</si>
  <si>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</si>
  <si>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</si>
  <si>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</si>
  <si>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</si>
  <si>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144997</t>
  </si>
  <si>
    <t>44997</t>
  </si>
  <si>
    <t>DEPAKINE CHRONO 500MG SECABLE</t>
  </si>
  <si>
    <t>TBL RET 100X500MG</t>
  </si>
  <si>
    <t>848987</t>
  </si>
  <si>
    <t>107888</t>
  </si>
  <si>
    <t>APO-SERTRAL 100</t>
  </si>
  <si>
    <t>POR CPS DUR 30X100MG</t>
  </si>
  <si>
    <t>117685</t>
  </si>
  <si>
    <t>17685</t>
  </si>
  <si>
    <t>MIRZATEN 30</t>
  </si>
  <si>
    <t>POR TBL FLM 30X30MG</t>
  </si>
  <si>
    <t>845433</t>
  </si>
  <si>
    <t>114356</t>
  </si>
  <si>
    <t>RORENDO ORO TAB 0,5 MG</t>
  </si>
  <si>
    <t>POR TBL DIS 30X0,5MG</t>
  </si>
  <si>
    <t>144794</t>
  </si>
  <si>
    <t>AMESOS 20 MG/10 MG TABLETY</t>
  </si>
  <si>
    <t>845286</t>
  </si>
  <si>
    <t>114364</t>
  </si>
  <si>
    <t>RORENDO ORO TAB 2 MG</t>
  </si>
  <si>
    <t>POR TBL DIS 30X2MG</t>
  </si>
  <si>
    <t>158172</t>
  </si>
  <si>
    <t>58172</t>
  </si>
  <si>
    <t>SOLIAN 200 MG</t>
  </si>
  <si>
    <t>TBL 30X200MG</t>
  </si>
  <si>
    <t>50113006</t>
  </si>
  <si>
    <t>149415</t>
  </si>
  <si>
    <t>49415</t>
  </si>
  <si>
    <t>AMINOPLASMAL B.BRAUN 10%</t>
  </si>
  <si>
    <t>INF SOL 10X500ML</t>
  </si>
  <si>
    <t>50113013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</si>
  <si>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</si>
  <si>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</si>
  <si>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</si>
  <si>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</si>
  <si>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</si>
  <si>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</si>
  <si>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</si>
  <si>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</si>
  <si>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153853</t>
  </si>
  <si>
    <t>53853</t>
  </si>
  <si>
    <t>KLACID 500</t>
  </si>
  <si>
    <t>TBL OBD 14X500MG</t>
  </si>
  <si>
    <t>185525</t>
  </si>
  <si>
    <t>85525</t>
  </si>
  <si>
    <t>AMOKSIKLAV</t>
  </si>
  <si>
    <t>TBL OBD 21X625MG</t>
  </si>
  <si>
    <t>136107</t>
  </si>
  <si>
    <t>QUETIAPIN TEVA 200 MG POTAHOVANÉ TABLETY</t>
  </si>
  <si>
    <t>POR TBL FLM 60X200MG</t>
  </si>
  <si>
    <t>146010</t>
  </si>
  <si>
    <t>QUETIAPIN MYLAN 100 MG</t>
  </si>
  <si>
    <t>POR TBL FLM 60X100MG</t>
  </si>
  <si>
    <t>146917</t>
  </si>
  <si>
    <t>ZOLOFT 50 MG</t>
  </si>
  <si>
    <t>POR TBL FLM 100X50MG</t>
  </si>
  <si>
    <t>102949</t>
  </si>
  <si>
    <t>2949</t>
  </si>
  <si>
    <t>ATENOLOL AL 50</t>
  </si>
  <si>
    <t>POR TBL NOB 30X50MG</t>
  </si>
  <si>
    <t>103550</t>
  </si>
  <si>
    <t>3550</t>
  </si>
  <si>
    <t>VEROSPIRON</t>
  </si>
  <si>
    <t>TBL 20X25MG</t>
  </si>
  <si>
    <t>148888</t>
  </si>
  <si>
    <t>48888</t>
  </si>
  <si>
    <t>ATARALGIN</t>
  </si>
  <si>
    <t>POR TBL NOB 20</t>
  </si>
  <si>
    <t>154150</t>
  </si>
  <si>
    <t>54150</t>
  </si>
  <si>
    <t>EGILOK 25MG</t>
  </si>
  <si>
    <t>TBL 60X25MG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</si>
  <si>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</si>
  <si>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</si>
  <si>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</si>
  <si>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</si>
  <si>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</si>
  <si>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</si>
  <si>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</si>
  <si>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</si>
  <si>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169623</t>
  </si>
  <si>
    <t>KAPIDIN 10 MG</t>
  </si>
  <si>
    <t>199295</t>
  </si>
  <si>
    <t>99295</t>
  </si>
  <si>
    <t>ANOPYRIN 100MG</t>
  </si>
  <si>
    <t>TBL 20X100MG</t>
  </si>
  <si>
    <t>850552</t>
  </si>
  <si>
    <t>167852</t>
  </si>
  <si>
    <t>TWYNSTA 80 MG/5 MG</t>
  </si>
  <si>
    <t>POR TBL NOB 28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</si>
  <si>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</si>
  <si>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</si>
  <si>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</si>
  <si>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</si>
  <si>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</si>
  <si>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</si>
  <si>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</si>
  <si>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</si>
  <si>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125925</t>
  </si>
  <si>
    <t>25925</t>
  </si>
  <si>
    <t>ZYPREXA 5 MG</t>
  </si>
  <si>
    <t>POR TBL FLM 28X5MG</t>
  </si>
  <si>
    <t>145324</t>
  </si>
  <si>
    <t>45324</t>
  </si>
  <si>
    <t>MUCOSOLVAN</t>
  </si>
  <si>
    <t>TBL 20X30MG</t>
  </si>
  <si>
    <t>841498</t>
  </si>
  <si>
    <t>Carbosorb tbl.20-blistr</t>
  </si>
  <si>
    <t>104207</t>
  </si>
  <si>
    <t>4207</t>
  </si>
  <si>
    <t>PROTHIADEN</t>
  </si>
  <si>
    <t>DRG 30X25MG</t>
  </si>
  <si>
    <t>114929</t>
  </si>
  <si>
    <t>14929</t>
  </si>
  <si>
    <t>INHIBACE 5 MG</t>
  </si>
  <si>
    <t>848352</t>
  </si>
  <si>
    <t>130172</t>
  </si>
  <si>
    <t>APO-VENLAFAXIN PROLONG 75 MG</t>
  </si>
  <si>
    <t>POR CPS PRO 30X75MG</t>
  </si>
  <si>
    <t>849295</t>
  </si>
  <si>
    <t>163150</t>
  </si>
  <si>
    <t>VASOCARDIN SR 200</t>
  </si>
  <si>
    <t>POR TBL PRO 30X200MG</t>
  </si>
  <si>
    <t>849695</t>
  </si>
  <si>
    <t>500578</t>
  </si>
  <si>
    <t>VALDOXAN 25 MG</t>
  </si>
  <si>
    <t>POR TBL FLM 28X25MG</t>
  </si>
  <si>
    <t>175428</t>
  </si>
  <si>
    <t>75428</t>
  </si>
  <si>
    <t>TBL OBD 30X50MG</t>
  </si>
  <si>
    <t>168096</t>
  </si>
  <si>
    <t>IFIRMACOMBI 150 MG/12,5 MG</t>
  </si>
  <si>
    <t>166131</t>
  </si>
  <si>
    <t>66131</t>
  </si>
  <si>
    <t>BUSPIRON-EGIS 5MG</t>
  </si>
  <si>
    <t>TBL 60X5MG</t>
  </si>
  <si>
    <t>159596</t>
  </si>
  <si>
    <t>59596</t>
  </si>
  <si>
    <t>FAMOSAN 40MG</t>
  </si>
  <si>
    <t>TBL OBD 50X40MG</t>
  </si>
  <si>
    <t>116051</t>
  </si>
  <si>
    <t>16051</t>
  </si>
  <si>
    <t>SIRDALUD 2 MG</t>
  </si>
  <si>
    <t>POR TBL NOB 30X2MG</t>
  </si>
  <si>
    <t>102481</t>
  </si>
  <si>
    <t>2481</t>
  </si>
  <si>
    <t>LITHIUM CARBONICUM SLOVAKOFARMA</t>
  </si>
  <si>
    <t>TBL 100X300MG</t>
  </si>
  <si>
    <t>146965</t>
  </si>
  <si>
    <t>46965</t>
  </si>
  <si>
    <t>RISPERDAL 1MG</t>
  </si>
  <si>
    <t>TBL OBD 60X1MG</t>
  </si>
  <si>
    <t>849627</t>
  </si>
  <si>
    <t>155643</t>
  </si>
  <si>
    <t>KYLOTAN PLUS H 160/12,5 MG</t>
  </si>
  <si>
    <t>192575</t>
  </si>
  <si>
    <t>APO-RABEPRAZOL 20 MG ENTEROSOLVENTNÍ TABLETY</t>
  </si>
  <si>
    <t>POR TBL ENT 28X20MG</t>
  </si>
  <si>
    <t>176954</t>
  </si>
  <si>
    <t>ALGIFEN NEO</t>
  </si>
  <si>
    <t>POR GTT SOL 1X50ML</t>
  </si>
  <si>
    <t>111468</t>
  </si>
  <si>
    <t>11468</t>
  </si>
  <si>
    <t>PROSULPIN 50MG</t>
  </si>
  <si>
    <t>TBL 60X50MG</t>
  </si>
  <si>
    <t>115562</t>
  </si>
  <si>
    <t>VENLAFAXIN MYLAN 150 MG</t>
  </si>
  <si>
    <t>POR CPS PRO 30X150MG</t>
  </si>
  <si>
    <t>155960</t>
  </si>
  <si>
    <t>EGILOK SUCC 25 MG</t>
  </si>
  <si>
    <t>POR TBL PRO 30X25MG</t>
  </si>
  <si>
    <t>179326</t>
  </si>
  <si>
    <t>DORETA 75 MG/650 MG</t>
  </si>
  <si>
    <t>POR TBL FLM 20</t>
  </si>
  <si>
    <t>121728</t>
  </si>
  <si>
    <t>21728</t>
  </si>
  <si>
    <t>VERAL 75 RETARD</t>
  </si>
  <si>
    <t>54423</t>
  </si>
  <si>
    <t>MAGRILAN</t>
  </si>
  <si>
    <t>POR CPS DUR 30X20MG</t>
  </si>
  <si>
    <t>158392</t>
  </si>
  <si>
    <t>58392</t>
  </si>
  <si>
    <t>PROVERA 100MG</t>
  </si>
  <si>
    <t>TBL 100X100MG</t>
  </si>
  <si>
    <t>115864</t>
  </si>
  <si>
    <t>15864</t>
  </si>
  <si>
    <t>TRITACE 10</t>
  </si>
  <si>
    <t>117433</t>
  </si>
  <si>
    <t>17433</t>
  </si>
  <si>
    <t>CITALEC 20 ZENTIVA</t>
  </si>
  <si>
    <t>POR TBL FLM 60X20MG</t>
  </si>
  <si>
    <t>147740</t>
  </si>
  <si>
    <t>47740</t>
  </si>
  <si>
    <t>RIVOCOR 5</t>
  </si>
  <si>
    <t>POR TBL FLM 30X5MG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</si>
  <si>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</si>
  <si>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</si>
  <si>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</si>
  <si>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</si>
  <si>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</si>
  <si>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</si>
  <si>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</si>
  <si>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</si>
  <si>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166030</t>
  </si>
  <si>
    <t>66030</t>
  </si>
  <si>
    <t>ZODAC</t>
  </si>
  <si>
    <t>184398</t>
  </si>
  <si>
    <t>84398</t>
  </si>
  <si>
    <t>NEURONTIN 100MG</t>
  </si>
  <si>
    <t>CPS 100X100MG</t>
  </si>
  <si>
    <t>128217</t>
  </si>
  <si>
    <t>28217</t>
  </si>
  <si>
    <t>LYRICA 75 MG</t>
  </si>
  <si>
    <t>POR CPSDUR56X75MG</t>
  </si>
  <si>
    <t>117139</t>
  </si>
  <si>
    <t>17139</t>
  </si>
  <si>
    <t>LAMICTAL 50 MG</t>
  </si>
  <si>
    <t>POR TBL NOB 42X50MG</t>
  </si>
  <si>
    <t>845370</t>
  </si>
  <si>
    <t>105845</t>
  </si>
  <si>
    <t>MIRTAZAPIN ORION 15 MG</t>
  </si>
  <si>
    <t>POR TBL DIS 90X15MG</t>
  </si>
  <si>
    <t>128223</t>
  </si>
  <si>
    <t>28223</t>
  </si>
  <si>
    <t>LYRICA 150 MG</t>
  </si>
  <si>
    <t>POR CPSDUR 56X150MG</t>
  </si>
  <si>
    <t>849054</t>
  </si>
  <si>
    <t>107847</t>
  </si>
  <si>
    <t>APO-PAROX</t>
  </si>
  <si>
    <t>POR TBL FLM 30X20MG</t>
  </si>
  <si>
    <t>848722</t>
  </si>
  <si>
    <t>151057</t>
  </si>
  <si>
    <t>LAMICTAL 100 MG</t>
  </si>
  <si>
    <t>POR TBL NOB 98X100MG</t>
  </si>
  <si>
    <t>119592</t>
  </si>
  <si>
    <t>19592</t>
  </si>
  <si>
    <t>TORVACARD 20</t>
  </si>
  <si>
    <t>51383</t>
  </si>
  <si>
    <t>INF SOL 10X500MLPELAH</t>
  </si>
  <si>
    <t>100269</t>
  </si>
  <si>
    <t>269</t>
  </si>
  <si>
    <t>PREDNISON 5 LECIVA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</si>
  <si>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</si>
  <si>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</si>
  <si>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</si>
  <si>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</si>
  <si>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</si>
  <si>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</si>
  <si>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</si>
  <si>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</si>
  <si>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103575</t>
  </si>
  <si>
    <t>3575</t>
  </si>
  <si>
    <t>HEPAROID LECIVA</t>
  </si>
  <si>
    <t>125365</t>
  </si>
  <si>
    <t>25365</t>
  </si>
  <si>
    <t>POR CPS ETD 28X20MG</t>
  </si>
  <si>
    <t>157586</t>
  </si>
  <si>
    <t>57586</t>
  </si>
  <si>
    <t>ESPUMISAN</t>
  </si>
  <si>
    <t>PORCPSMOL50X40MG-BL</t>
  </si>
  <si>
    <t>158425</t>
  </si>
  <si>
    <t>58425</t>
  </si>
  <si>
    <t>DOLMINA 50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</si>
  <si>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</si>
  <si>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</si>
  <si>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</si>
  <si>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</si>
  <si>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</si>
  <si>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</si>
  <si>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</si>
  <si>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</si>
  <si>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187076</t>
  </si>
  <si>
    <t>87076</t>
  </si>
  <si>
    <t>ERDOMED 300MG</t>
  </si>
  <si>
    <t>CPS 20X300MG</t>
  </si>
  <si>
    <t>188219</t>
  </si>
  <si>
    <t>88219</t>
  </si>
  <si>
    <t>TBL 30X3MG</t>
  </si>
  <si>
    <t>191587</t>
  </si>
  <si>
    <t>91587</t>
  </si>
  <si>
    <t>DOLGIT</t>
  </si>
  <si>
    <t>CRM 1X50GM/2.5GM</t>
  </si>
  <si>
    <t>197522</t>
  </si>
  <si>
    <t>97522</t>
  </si>
  <si>
    <t>TBL OBD 30</t>
  </si>
  <si>
    <t>844960</t>
  </si>
  <si>
    <t>125114</t>
  </si>
  <si>
    <t>TBL 60X100 MG</t>
  </si>
  <si>
    <t>845008</t>
  </si>
  <si>
    <t>107806</t>
  </si>
  <si>
    <t>AESCIN-TEVA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</si>
  <si>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</si>
  <si>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</si>
  <si>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</si>
  <si>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</si>
  <si>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</si>
  <si>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</si>
  <si>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</si>
  <si>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</si>
  <si>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849254</t>
  </si>
  <si>
    <t>155780</t>
  </si>
  <si>
    <t>GODASAL 100</t>
  </si>
  <si>
    <t>849559</t>
  </si>
  <si>
    <t>125066</t>
  </si>
  <si>
    <t>APO-AMLO 5</t>
  </si>
  <si>
    <t>850642</t>
  </si>
  <si>
    <t>169673</t>
  </si>
  <si>
    <t>CALTRATE PLUS</t>
  </si>
  <si>
    <t>POR TBL FLM 30</t>
  </si>
  <si>
    <t>102546</t>
  </si>
  <si>
    <t>2546</t>
  </si>
  <si>
    <t>MAXITROL</t>
  </si>
  <si>
    <t>SUS OPH 1X5ML</t>
  </si>
  <si>
    <t>109139</t>
  </si>
  <si>
    <t>176129</t>
  </si>
  <si>
    <t>HEMINEVRIN 300 MG</t>
  </si>
  <si>
    <t>POR CPS MOL 100X300MG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</si>
  <si>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</si>
  <si>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</si>
  <si>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</si>
  <si>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</si>
  <si>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</si>
  <si>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</si>
  <si>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</si>
  <si>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</si>
  <si>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</si>
  <si>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</si>
  <si>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</si>
  <si>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</si>
  <si>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</si>
  <si>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</si>
  <si>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</si>
  <si>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</si>
  <si>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190991</t>
  </si>
  <si>
    <t>90991</t>
  </si>
  <si>
    <t>BROMHEXIN 8</t>
  </si>
  <si>
    <t>GTT 20ML 8MG/ML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</si>
  <si>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</si>
  <si>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</si>
  <si>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</si>
  <si>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</si>
  <si>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</si>
  <si>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</si>
  <si>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</si>
  <si>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</si>
  <si>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116445</t>
  </si>
  <si>
    <t>16445</t>
  </si>
  <si>
    <t>TEGRETOL CR 400</t>
  </si>
  <si>
    <t>TBL RET 30X400MG</t>
  </si>
  <si>
    <t>844078</t>
  </si>
  <si>
    <t>Lacrisyn gtt.ophth.10ml</t>
  </si>
  <si>
    <t>148675</t>
  </si>
  <si>
    <t>XADOS 20 MG TABLETY</t>
  </si>
  <si>
    <t>POR TBL NOB 50X20MG</t>
  </si>
  <si>
    <t>101940</t>
  </si>
  <si>
    <t>1940</t>
  </si>
  <si>
    <t>OXAZEPAM TBL.20X10MG</t>
  </si>
  <si>
    <t>TBL 20X10MG(BLISTR)</t>
  </si>
  <si>
    <t>103128</t>
  </si>
  <si>
    <t>3128</t>
  </si>
  <si>
    <t>STOPANGIN</t>
  </si>
  <si>
    <t>SPR 1X30ML</t>
  </si>
  <si>
    <t>112317</t>
  </si>
  <si>
    <t>12317</t>
  </si>
  <si>
    <t>TRANSMETIL 500MG TABLETY</t>
  </si>
  <si>
    <t>TBL ENT 10X500MG</t>
  </si>
  <si>
    <t>125930</t>
  </si>
  <si>
    <t>25930</t>
  </si>
  <si>
    <t>POR TBL FLM 28X10MG</t>
  </si>
  <si>
    <t>165388</t>
  </si>
  <si>
    <t>65388</t>
  </si>
  <si>
    <t>TENORMIN</t>
  </si>
  <si>
    <t>846609</t>
  </si>
  <si>
    <t>112584</t>
  </si>
  <si>
    <t>NEBIVOLOL SANDOZ 5 MG</t>
  </si>
  <si>
    <t>POR TBL NOB 14X5MG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</si>
  <si>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</si>
  <si>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</si>
  <si>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</si>
  <si>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</si>
  <si>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</si>
  <si>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</si>
  <si>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</si>
  <si>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</si>
  <si>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125414</t>
  </si>
  <si>
    <t>25414</t>
  </si>
  <si>
    <t>FOSAVANCE</t>
  </si>
  <si>
    <t>POR TBL NOB 4</t>
  </si>
  <si>
    <t>176976</t>
  </si>
  <si>
    <t>76976</t>
  </si>
  <si>
    <t>ELOCOM</t>
  </si>
  <si>
    <t>DRM UNG 1X30GM 0.1%</t>
  </si>
  <si>
    <t>187167</t>
  </si>
  <si>
    <t>87167</t>
  </si>
  <si>
    <t>AMITRIPTYLIN SLOVAKOFARMA</t>
  </si>
  <si>
    <t>TBL OBD 50X28.3MG</t>
  </si>
  <si>
    <t>100810</t>
  </si>
  <si>
    <t>810</t>
  </si>
  <si>
    <t>SANORIN EMULSIO</t>
  </si>
  <si>
    <t>GTT NAS 10ML 0.1%</t>
  </si>
  <si>
    <t>175025</t>
  </si>
  <si>
    <t>75025</t>
  </si>
  <si>
    <t>THIAMIN LECIVA</t>
  </si>
  <si>
    <t>TBL 20X50MG(BLISTR)</t>
  </si>
  <si>
    <t>177047</t>
  </si>
  <si>
    <t>77047</t>
  </si>
  <si>
    <t>PROTHIADEN 75</t>
  </si>
  <si>
    <t>TBL OBD 30X75MG</t>
  </si>
  <si>
    <t>850145</t>
  </si>
  <si>
    <t>130175</t>
  </si>
  <si>
    <t>POR CPS PRO 100X75MG</t>
  </si>
  <si>
    <t>500472</t>
  </si>
  <si>
    <t>180169</t>
  </si>
  <si>
    <t>TANTUM VERDE MINT</t>
  </si>
  <si>
    <t>ORM PAS 20X3MG</t>
  </si>
  <si>
    <t>128167</t>
  </si>
  <si>
    <t>28167</t>
  </si>
  <si>
    <t>ABILIFY 15 MG</t>
  </si>
  <si>
    <t>POR TBL NOB 28X15MG</t>
  </si>
  <si>
    <t>200863</t>
  </si>
  <si>
    <t>OPH GTT SOL 1X10ML PLAST</t>
  </si>
  <si>
    <t>140454</t>
  </si>
  <si>
    <t>40454</t>
  </si>
  <si>
    <t>ARGOFAN 150 SR</t>
  </si>
  <si>
    <t>POR TBL PRO 30X150MG</t>
  </si>
  <si>
    <t>117121</t>
  </si>
  <si>
    <t>17121</t>
  </si>
  <si>
    <t>LANZUL</t>
  </si>
  <si>
    <t>CPS 28X30MG</t>
  </si>
  <si>
    <t>140368</t>
  </si>
  <si>
    <t>40368</t>
  </si>
  <si>
    <t>MEDROL 4 MG</t>
  </si>
  <si>
    <t>POR TBL NOB30X4MG-L</t>
  </si>
  <si>
    <t>147741</t>
  </si>
  <si>
    <t>47741</t>
  </si>
  <si>
    <t>RIVOCOR 10</t>
  </si>
  <si>
    <t>149113</t>
  </si>
  <si>
    <t>49113</t>
  </si>
  <si>
    <t>CONTROLOC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</si>
  <si>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</si>
  <si>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</si>
  <si>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</si>
  <si>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</si>
  <si>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</si>
  <si>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</si>
  <si>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</si>
  <si>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</si>
  <si>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</si>
  <si>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</si>
  <si>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</si>
  <si>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</si>
  <si>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</si>
  <si>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</si>
  <si>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</si>
  <si>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</si>
  <si>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848545</t>
  </si>
  <si>
    <t>127546</t>
  </si>
  <si>
    <t>AMESOS 10 MG/5 MG TABLETY</t>
  </si>
  <si>
    <t>117425</t>
  </si>
  <si>
    <t>17425</t>
  </si>
  <si>
    <t>CITALEC 10 ZENTIVA</t>
  </si>
  <si>
    <t>POR TBL FLM30X10MG</t>
  </si>
  <si>
    <t>193015</t>
  </si>
  <si>
    <t>93015</t>
  </si>
  <si>
    <t>SORTIS 10 MG</t>
  </si>
  <si>
    <t>POR TBL FLM100X10MG</t>
  </si>
  <si>
    <t>146692</t>
  </si>
  <si>
    <t>46692</t>
  </si>
  <si>
    <t>EUTHYROX 75</t>
  </si>
  <si>
    <t>TBL 100X75RG</t>
  </si>
  <si>
    <t>849151</t>
  </si>
  <si>
    <t>122210</t>
  </si>
  <si>
    <t>APO-FENO</t>
  </si>
  <si>
    <t>POR CPS DUR 30X200MG</t>
  </si>
  <si>
    <t>117135</t>
  </si>
  <si>
    <t>17135</t>
  </si>
  <si>
    <t>LAMICTAL 25 MG</t>
  </si>
  <si>
    <t>POR TBL NOB 42X25MG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</si>
  <si>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</si>
  <si>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</si>
  <si>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</si>
  <si>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</si>
  <si>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</si>
  <si>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</si>
  <si>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</si>
  <si>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</si>
  <si>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158702</t>
  </si>
  <si>
    <t>58702</t>
  </si>
  <si>
    <t>TAMOXIFEN EBEWE 20MG</t>
  </si>
  <si>
    <t>TBL 100X20MG</t>
  </si>
  <si>
    <t>175101</t>
  </si>
  <si>
    <t>DRETACEN 1000 MG</t>
  </si>
  <si>
    <t>POR TBL FLM 100X1000MG</t>
  </si>
  <si>
    <t>119593</t>
  </si>
  <si>
    <t>19593</t>
  </si>
  <si>
    <t>POR TBL FLM 90X20MG</t>
  </si>
  <si>
    <t>197654</t>
  </si>
  <si>
    <t>97654</t>
  </si>
  <si>
    <t>DOXYBENE 100MG</t>
  </si>
  <si>
    <t>CPS 10X100MG</t>
  </si>
  <si>
    <t>101076</t>
  </si>
  <si>
    <t>1076</t>
  </si>
  <si>
    <t>OPHTHALMO-FRAMYKOIN</t>
  </si>
  <si>
    <t>192490</t>
  </si>
  <si>
    <t>92490</t>
  </si>
  <si>
    <t>MACMIROR COMPLEX 500</t>
  </si>
  <si>
    <t>SUP VAG 8</t>
  </si>
  <si>
    <t>186264</t>
  </si>
  <si>
    <t>86264</t>
  </si>
  <si>
    <t>TOBREX</t>
  </si>
  <si>
    <t>GTT OPH 5ML 3MG/1ML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</si>
  <si>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</si>
  <si>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</si>
  <si>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</si>
  <si>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</si>
  <si>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</si>
  <si>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</si>
  <si>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</si>
  <si>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</si>
  <si>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123342</t>
  </si>
  <si>
    <t>23342</t>
  </si>
  <si>
    <t>ANDROCUR DEPOT</t>
  </si>
  <si>
    <t>INJ SOL 3X3ML/300MG</t>
  </si>
  <si>
    <t>186901</t>
  </si>
  <si>
    <t>86901</t>
  </si>
  <si>
    <t>CISORDINOL DEPOT(CLOPIXOL DEP.)</t>
  </si>
  <si>
    <t>INJ 10X1ML/200MG</t>
  </si>
  <si>
    <t>988071</t>
  </si>
  <si>
    <t>500874</t>
  </si>
  <si>
    <t>ZYPADHERA 405 MG</t>
  </si>
  <si>
    <t>INJ PLQ SUS PRO 1X405MG</t>
  </si>
  <si>
    <t>168089</t>
  </si>
  <si>
    <t>XEPLION 100 MG</t>
  </si>
  <si>
    <t>INJ SUS PRO 1X100MG+2JEHLY</t>
  </si>
  <si>
    <t>844231</t>
  </si>
  <si>
    <t>104693</t>
  </si>
  <si>
    <t>RISPERDAL CONSTA 25 MG</t>
  </si>
  <si>
    <t>INJ PSU LQF 25MG ALARIS</t>
  </si>
  <si>
    <t>845414</t>
  </si>
  <si>
    <t>104692</t>
  </si>
  <si>
    <t>RISPERDAL CONSTA 37,5 MG</t>
  </si>
  <si>
    <t>INJ PSU LQF 37.5MG ALARIS</t>
  </si>
  <si>
    <t>845134</t>
  </si>
  <si>
    <t>104691</t>
  </si>
  <si>
    <t>RISPERDAL CONSTA 50 MG</t>
  </si>
  <si>
    <t>INJ PSU LQF 50MG ALARIS</t>
  </si>
  <si>
    <t>183100</t>
  </si>
  <si>
    <t>83100</t>
  </si>
  <si>
    <t>XANAX SR</t>
  </si>
  <si>
    <t>TBL RET 30X1MG</t>
  </si>
  <si>
    <t>500981</t>
  </si>
  <si>
    <t>KL METHADON 0,5% 500g</t>
  </si>
  <si>
    <t>930518</t>
  </si>
  <si>
    <t>MO BRALENKA  50 ml</t>
  </si>
  <si>
    <t>Klinika psychiatrie, lůžkové oddělení 32A</t>
  </si>
  <si>
    <t>PSY, lůžkové oddělení 32C + krizové centrum</t>
  </si>
  <si>
    <t>Klinika psychiatrie, lůžkové oddělení 32B</t>
  </si>
  <si>
    <t>Klinika psychiatrie, ambulance</t>
  </si>
  <si>
    <t>Klinika psychiatrie, ambulance AT centrum</t>
  </si>
  <si>
    <t>Lékárna - léčiva</t>
  </si>
  <si>
    <t>Lékárna - enterární výživa</t>
  </si>
  <si>
    <t>Lékárna - antibiotika</t>
  </si>
  <si>
    <t>1811 - Klinika psychiatrie, lůžkové oddělení 32A</t>
  </si>
  <si>
    <t>1812 - PSY, lůžkové oddělení 32C + krizové centrum</t>
  </si>
  <si>
    <t>1813 - Klinika psychiatrie, lůžkové oddělení 32B</t>
  </si>
  <si>
    <t>1821 - Klinika psychiatrie, ambulance</t>
  </si>
  <si>
    <t>N05AH04 - Kvetiapin</t>
  </si>
  <si>
    <t>N06AB06 - Sertralin</t>
  </si>
  <si>
    <t>J01AA02 - Doxycyklin</t>
  </si>
  <si>
    <t>N03AG01 - Kyselina valproová</t>
  </si>
  <si>
    <t>N05BA12 - Alprazolam</t>
  </si>
  <si>
    <t>N03AX16 - Pregabalin</t>
  </si>
  <si>
    <t>B01AB06 - Nadroparin</t>
  </si>
  <si>
    <t>N06AB10 - Escitalopram</t>
  </si>
  <si>
    <t>B01AE07 - Dabigatran-etexilát</t>
  </si>
  <si>
    <t>N03AX12 - Gabapentin</t>
  </si>
  <si>
    <t>C07AB07 - Bisoprolol</t>
  </si>
  <si>
    <t>N05AL05 - Amisulprid</t>
  </si>
  <si>
    <t>C09AA04 - Perindopril</t>
  </si>
  <si>
    <t>N06AB05 - Paroxetin</t>
  </si>
  <si>
    <t>C09AA05 - Ramipril</t>
  </si>
  <si>
    <t>A10BA02 - Metformin</t>
  </si>
  <si>
    <t>C09BA04 - Perindopril a diuretika</t>
  </si>
  <si>
    <t>N03AX09 - Lamotrigin</t>
  </si>
  <si>
    <t>C09BB03 - Lisinopril a amlodipin</t>
  </si>
  <si>
    <t>N03AX14 - Levetiracetam</t>
  </si>
  <si>
    <t>C10AA05 - Atorvastatin</t>
  </si>
  <si>
    <t>A02BC03 - Lansoprazol</t>
  </si>
  <si>
    <t>C10AB05 - Fenofibrát</t>
  </si>
  <si>
    <t>N05AX08 - Risperidon</t>
  </si>
  <si>
    <t>H02AB04 - Methylprednisolon</t>
  </si>
  <si>
    <t>N06AB04 - Citalopram</t>
  </si>
  <si>
    <t>H03AA01 - Levothyroxin, sodná sůl</t>
  </si>
  <si>
    <t>A06AD11 - Laktulóza</t>
  </si>
  <si>
    <t>R06AE07 - Cetirizin</t>
  </si>
  <si>
    <t>N06AX11 - Mirtazapin</t>
  </si>
  <si>
    <t>L02BA01 - Tamoxifen</t>
  </si>
  <si>
    <t>J01FA09 - Klarithromycin</t>
  </si>
  <si>
    <t>A02BC02 - Pantoprazol</t>
  </si>
  <si>
    <t>J01CR02 - Amoxicilin a enzymový inhibitor</t>
  </si>
  <si>
    <t>A06AD11</t>
  </si>
  <si>
    <t>B01AB06</t>
  </si>
  <si>
    <t>B01AE07</t>
  </si>
  <si>
    <t>C09AA04</t>
  </si>
  <si>
    <t>C09AA05</t>
  </si>
  <si>
    <t>C09BA04</t>
  </si>
  <si>
    <t>C09BB03</t>
  </si>
  <si>
    <t>C10AA05</t>
  </si>
  <si>
    <t>J01CR02</t>
  </si>
  <si>
    <t>AMOKSIKLAV 625 MG</t>
  </si>
  <si>
    <t>POR TBL FLM 21</t>
  </si>
  <si>
    <t>J01FA09</t>
  </si>
  <si>
    <t>POR TBL FLM 14X500MG</t>
  </si>
  <si>
    <t>N03AG01</t>
  </si>
  <si>
    <t>DEPAKINE CHRONO 500 MG SÉCABLE</t>
  </si>
  <si>
    <t>POR TBL RET 100X500MG</t>
  </si>
  <si>
    <t>DEPAKINE CHRONO 300 MG SÉCABLE</t>
  </si>
  <si>
    <t>POR TBL RET 100X300MG</t>
  </si>
  <si>
    <t>N05AH04</t>
  </si>
  <si>
    <t>N05AL05</t>
  </si>
  <si>
    <t>POR TBL NOB 30X200MG</t>
  </si>
  <si>
    <t>N05AX08</t>
  </si>
  <si>
    <t>POR TBL DIS 30X0.5MG</t>
  </si>
  <si>
    <t>N06AB06</t>
  </si>
  <si>
    <t>POR TBL FLM 28X50MG</t>
  </si>
  <si>
    <t>ZOLOFT 100 MG</t>
  </si>
  <si>
    <t>POR TBL FLM 28X100MG</t>
  </si>
  <si>
    <t>N06AB10</t>
  </si>
  <si>
    <t>N06AX11</t>
  </si>
  <si>
    <t>MIRZATEN 30 MG</t>
  </si>
  <si>
    <t>A10BA02</t>
  </si>
  <si>
    <t>POR TBL FLM 60X850MG</t>
  </si>
  <si>
    <t>C07AB07</t>
  </si>
  <si>
    <t>TRITACE 10 MG</t>
  </si>
  <si>
    <t>C10AB05</t>
  </si>
  <si>
    <t>POR CPS DUR 30X267MG</t>
  </si>
  <si>
    <t>N03AX09</t>
  </si>
  <si>
    <t>N03AX12</t>
  </si>
  <si>
    <t>NEURONTIN 100 MG</t>
  </si>
  <si>
    <t>POR CPS DUR 100X100MG</t>
  </si>
  <si>
    <t>N03AX16</t>
  </si>
  <si>
    <t>POR CPS DUR 56X75MG</t>
  </si>
  <si>
    <t>POR CPS DUR 56X150MG</t>
  </si>
  <si>
    <t>N06AB04</t>
  </si>
  <si>
    <t>POR TBL FLM 60X20 MG</t>
  </si>
  <si>
    <t>N06AB05</t>
  </si>
  <si>
    <t>R06AE07</t>
  </si>
  <si>
    <t>A02BC02</t>
  </si>
  <si>
    <t>POR TBL ENT 28X20MG I</t>
  </si>
  <si>
    <t>A02BC03</t>
  </si>
  <si>
    <t>LANZUL 30 MG</t>
  </si>
  <si>
    <t>POR CPS DUR 28X30MG</t>
  </si>
  <si>
    <t>POR TBL FLM 60X500MG</t>
  </si>
  <si>
    <t>TRITACE 5 MG</t>
  </si>
  <si>
    <t>POR TBL NOB 30X5MG</t>
  </si>
  <si>
    <t>POR TBL FLM 100X20MG</t>
  </si>
  <si>
    <t>H02AB04</t>
  </si>
  <si>
    <t>H03AA01</t>
  </si>
  <si>
    <t>EUTHYROX 75 MIKROGRAMŮ</t>
  </si>
  <si>
    <t>POR TBL NOB 100X75RG</t>
  </si>
  <si>
    <t>J01AA02</t>
  </si>
  <si>
    <t>DOXYBENE 100 MG</t>
  </si>
  <si>
    <t>POR CPS MOL 10X100MG</t>
  </si>
  <si>
    <t>L02BA01</t>
  </si>
  <si>
    <t>TAMOXIFEN 'EBEWE' 20 MG</t>
  </si>
  <si>
    <t>POR TBL NOB 100X20MG</t>
  </si>
  <si>
    <t>N03AX14</t>
  </si>
  <si>
    <t>N05BA12</t>
  </si>
  <si>
    <t>XANAX 0,25 MG</t>
  </si>
  <si>
    <t>POR TBL NOB 30X0.25MG</t>
  </si>
  <si>
    <t>POR TBL FLM 30X10 MG</t>
  </si>
  <si>
    <t>MIRZATEN 45 MG</t>
  </si>
  <si>
    <t>XANAX SR 1 MG</t>
  </si>
  <si>
    <t>POR TBL PRO 30X1MG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</si>
  <si>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</si>
  <si>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</si>
  <si>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</si>
  <si>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</si>
  <si>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</si>
  <si>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</si>
  <si>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</si>
  <si>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</si>
  <si>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</si>
  <si>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1821 Celkem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</si>
  <si>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</si>
  <si>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</si>
  <si>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</si>
  <si>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</si>
  <si>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</si>
  <si>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</si>
  <si>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</si>
  <si>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</si>
  <si>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</si>
  <si>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</si>
  <si>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</si>
  <si>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</si>
  <si>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Grambal Aleš</t>
  </si>
  <si>
    <t>Havlíková Petra</t>
  </si>
  <si>
    <t>Hunková Martina</t>
  </si>
  <si>
    <t>Jelenová Daniela</t>
  </si>
  <si>
    <t>Kamarádová Dana</t>
  </si>
  <si>
    <t>Kilián Tomáš</t>
  </si>
  <si>
    <t>Kubínek Radim</t>
  </si>
  <si>
    <t>Látalová Klára</t>
  </si>
  <si>
    <t>Mainerová Barbora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</si>
  <si>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</si>
  <si>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</si>
  <si>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</si>
  <si>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</si>
  <si>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</si>
  <si>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</si>
  <si>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Kylarová Dana</t>
  </si>
  <si>
    <t>Hajda Miroslav</t>
  </si>
  <si>
    <t>Losartan a diuretika</t>
  </si>
  <si>
    <t>122491</t>
  </si>
  <si>
    <t>LOZAP H</t>
  </si>
  <si>
    <t>POR TBL FLM 90</t>
  </si>
  <si>
    <t>Verapamil</t>
  </si>
  <si>
    <t>54034</t>
  </si>
  <si>
    <t>VERAPAMIL AL 240 RETARD</t>
  </si>
  <si>
    <t>POR TBL RET 100X240MG</t>
  </si>
  <si>
    <t>Buspiron</t>
  </si>
  <si>
    <t>21013</t>
  </si>
  <si>
    <t>BUSPIRON-EGIS 5 MG</t>
  </si>
  <si>
    <t>Fluoxetin</t>
  </si>
  <si>
    <t>Chlorprotixen</t>
  </si>
  <si>
    <t>75429</t>
  </si>
  <si>
    <t>CHLORPROTHIXEN 15 LÉČIVA</t>
  </si>
  <si>
    <t>POR TBL FLM 50X15MG</t>
  </si>
  <si>
    <t>Kvetiapin</t>
  </si>
  <si>
    <t>122665</t>
  </si>
  <si>
    <t>QUETIAPIN SANDOZ 100 MG</t>
  </si>
  <si>
    <t>122678</t>
  </si>
  <si>
    <t>QUETIAPIN SANDOZ 25 MG</t>
  </si>
  <si>
    <t>Lamotrigin</t>
  </si>
  <si>
    <t>17133</t>
  </si>
  <si>
    <t>Mirtazapin</t>
  </si>
  <si>
    <t>Olanzapin</t>
  </si>
  <si>
    <t>Venlafaxin</t>
  </si>
  <si>
    <t>130177</t>
  </si>
  <si>
    <t>APO-VENLAFAXIN PROLONG 150 MG</t>
  </si>
  <si>
    <t>POR CPS PRO 28X150MG</t>
  </si>
  <si>
    <t>Zolpidem</t>
  </si>
  <si>
    <t>146893</t>
  </si>
  <si>
    <t>ZOLPIDEM MYLAN 10 MG</t>
  </si>
  <si>
    <t>POR TBL FLM 20X10MG</t>
  </si>
  <si>
    <t>Rivastigmin</t>
  </si>
  <si>
    <t>149183</t>
  </si>
  <si>
    <t>NIMVASTID 3 MG</t>
  </si>
  <si>
    <t>POR TBL DIS 28X1X3MG</t>
  </si>
  <si>
    <t>Sertralin</t>
  </si>
  <si>
    <t>Tiaprid</t>
  </si>
  <si>
    <t>48577</t>
  </si>
  <si>
    <t>POR TBL NOB 20X100MG</t>
  </si>
  <si>
    <t>Aripiprazol</t>
  </si>
  <si>
    <t>27160</t>
  </si>
  <si>
    <t>POR TBL DIS 28X15MG</t>
  </si>
  <si>
    <t>75426</t>
  </si>
  <si>
    <t>CHLORPROTHIXEN 50 LÉČIVA</t>
  </si>
  <si>
    <t>POR TBL FLM 20X50MG</t>
  </si>
  <si>
    <t>Klonazepam</t>
  </si>
  <si>
    <t>RIVOTRIL 0,5 MG</t>
  </si>
  <si>
    <t>POR TBL NOB 50X0.5MG</t>
  </si>
  <si>
    <t>Kyselina valproová</t>
  </si>
  <si>
    <t>Trazodon</t>
  </si>
  <si>
    <t>46444</t>
  </si>
  <si>
    <t>TRITTICO AC 150</t>
  </si>
  <si>
    <t>POR TBL RET 60X150MG</t>
  </si>
  <si>
    <t>Biperiden</t>
  </si>
  <si>
    <t>21887</t>
  </si>
  <si>
    <t>AKINETON</t>
  </si>
  <si>
    <t>POR TBL NOB 50X2MG</t>
  </si>
  <si>
    <t>Klozapin</t>
  </si>
  <si>
    <t>16034</t>
  </si>
  <si>
    <t>LEPONEX 100 MG</t>
  </si>
  <si>
    <t>POR TBL NOB 50X100MG I</t>
  </si>
  <si>
    <t>Levomepromazin</t>
  </si>
  <si>
    <t>POR TBL FLM 50X25MG</t>
  </si>
  <si>
    <t>Diazepam</t>
  </si>
  <si>
    <t>DIAZEPAM SLOVAKOFARMA 10 MG</t>
  </si>
  <si>
    <t>POR TBL NOB 20X10MG</t>
  </si>
  <si>
    <t>Haloperidol</t>
  </si>
  <si>
    <t>HALOPERIDOL-RICHTER</t>
  </si>
  <si>
    <t>INJ SOL 5X1ML/5MG</t>
  </si>
  <si>
    <t>Melperon</t>
  </si>
  <si>
    <t>69447</t>
  </si>
  <si>
    <t>Risperidon</t>
  </si>
  <si>
    <t>RISPERDAL 2 MG</t>
  </si>
  <si>
    <t>POR TBL FLM 60X2MG</t>
  </si>
  <si>
    <t>Alprazolam</t>
  </si>
  <si>
    <t>90959</t>
  </si>
  <si>
    <t>XANAX 0,5 MG</t>
  </si>
  <si>
    <t>POR TBL NOB 30X0.5MG</t>
  </si>
  <si>
    <t>Klomipramin</t>
  </si>
  <si>
    <t>POR TBL RET 20X75MG</t>
  </si>
  <si>
    <t>198051</t>
  </si>
  <si>
    <t>POR TBL FLM 10X10MG</t>
  </si>
  <si>
    <t>Amisulprid</t>
  </si>
  <si>
    <t>DIAZEPAM SLOVAKOFARMA 5 MG</t>
  </si>
  <si>
    <t>POR TBL NOB 20X5MG</t>
  </si>
  <si>
    <t>HALOPERIDOL-RICHTER 1,5 MG</t>
  </si>
  <si>
    <t>POR TBL NOB 50X1.5MG</t>
  </si>
  <si>
    <t>146898</t>
  </si>
  <si>
    <t>28172</t>
  </si>
  <si>
    <t>ABILIFY 30 MG</t>
  </si>
  <si>
    <t>POR TBL NOB 28X30MG</t>
  </si>
  <si>
    <t>Bromazepam</t>
  </si>
  <si>
    <t>LEXAURIN 1,5</t>
  </si>
  <si>
    <t>POR TBL NOB 30X1.5MG</t>
  </si>
  <si>
    <t>Bupropion</t>
  </si>
  <si>
    <t>47545</t>
  </si>
  <si>
    <t>WELLBUTRIN SR</t>
  </si>
  <si>
    <t>POR TBL PRO 60X150MG</t>
  </si>
  <si>
    <t>Escitalopram</t>
  </si>
  <si>
    <t>POR TBL FLM 30X50MG</t>
  </si>
  <si>
    <t>114967</t>
  </si>
  <si>
    <t>SEROQUEL PROLONG 200 MG TABLETY S PRODLOUŽENÝM UVOLŇOVÁNÍM</t>
  </si>
  <si>
    <t>POR TBL PRO 60X200MG</t>
  </si>
  <si>
    <t>92587</t>
  </si>
  <si>
    <t>POR TBL RET 30X500MG</t>
  </si>
  <si>
    <t>Promethazin</t>
  </si>
  <si>
    <t>46964</t>
  </si>
  <si>
    <t>RISPERDAL 1 MG</t>
  </si>
  <si>
    <t>POR TBL FLM 20X1MG</t>
  </si>
  <si>
    <t>POR TBL FLM 60X1MG</t>
  </si>
  <si>
    <t>46966</t>
  </si>
  <si>
    <t>POR TBL FLM 20X2MG</t>
  </si>
  <si>
    <t>115561</t>
  </si>
  <si>
    <t>115550</t>
  </si>
  <si>
    <t>VENLAFAXIN MYLAN 75 MG</t>
  </si>
  <si>
    <t>POR CPS PRO 28X75MG</t>
  </si>
  <si>
    <t>198056</t>
  </si>
  <si>
    <t>198055</t>
  </si>
  <si>
    <t>30508</t>
  </si>
  <si>
    <t>ARGOFAN 75 SR</t>
  </si>
  <si>
    <t>POR TBL PRO 30X75MG</t>
  </si>
  <si>
    <t>Desogestrel a ethinylestradiol</t>
  </si>
  <si>
    <t>83991</t>
  </si>
  <si>
    <t>MERCILON</t>
  </si>
  <si>
    <t>POR TBL NOB 1X21</t>
  </si>
  <si>
    <t>Agomelatin</t>
  </si>
  <si>
    <t>500581</t>
  </si>
  <si>
    <t>POR TBL FLM 84X25MG</t>
  </si>
  <si>
    <t>27157</t>
  </si>
  <si>
    <t>ABILIFY 10 MG</t>
  </si>
  <si>
    <t>Betamethason a antibiotika</t>
  </si>
  <si>
    <t>17170</t>
  </si>
  <si>
    <t>BELOGENT KRÉM</t>
  </si>
  <si>
    <t>DRM CRM 1X30GM</t>
  </si>
  <si>
    <t>Betaxolol</t>
  </si>
  <si>
    <t>49910</t>
  </si>
  <si>
    <t>LOKREN 20 MG</t>
  </si>
  <si>
    <t>POR TBL FLM 98X20MG</t>
  </si>
  <si>
    <t>Bilastin</t>
  </si>
  <si>
    <t>148673</t>
  </si>
  <si>
    <t>POR TBL NOB 30X20MG</t>
  </si>
  <si>
    <t>Cinolazepam</t>
  </si>
  <si>
    <t>68603</t>
  </si>
  <si>
    <t>GERODORM</t>
  </si>
  <si>
    <t>POR TBL NOB 30X40MG</t>
  </si>
  <si>
    <t>Ekonazol</t>
  </si>
  <si>
    <t>146804</t>
  </si>
  <si>
    <t>GYNO-PEVARYL 150 COMBIPACK</t>
  </si>
  <si>
    <t>VAG GLB 3+DRM CRM 15GM</t>
  </si>
  <si>
    <t>107901</t>
  </si>
  <si>
    <t>APO-FLUOXETINE</t>
  </si>
  <si>
    <t>POR CPS DUR 100X20MG</t>
  </si>
  <si>
    <t>Fluvoxamin</t>
  </si>
  <si>
    <t>25092</t>
  </si>
  <si>
    <t>FEVARIN 50</t>
  </si>
  <si>
    <t>Hydroxyzin</t>
  </si>
  <si>
    <t>POR TBL FLM 25X25MG</t>
  </si>
  <si>
    <t>Klotrimazol</t>
  </si>
  <si>
    <t>58654</t>
  </si>
  <si>
    <t>CLOTRIMAZOL AL 200</t>
  </si>
  <si>
    <t>VAG TBL 3X200MG+APL</t>
  </si>
  <si>
    <t>Kyselina acetylsalicylová</t>
  </si>
  <si>
    <t>ANOPYRIN 100 MG</t>
  </si>
  <si>
    <t>POR TBL NOB 3X20X100MG</t>
  </si>
  <si>
    <t>Perindopril</t>
  </si>
  <si>
    <t>101211</t>
  </si>
  <si>
    <t>PRESTARIUM NEO</t>
  </si>
  <si>
    <t>POR TBL FLM 90X5MG</t>
  </si>
  <si>
    <t>130178</t>
  </si>
  <si>
    <t>28162</t>
  </si>
  <si>
    <t>POR TBL NOB 28X10MG</t>
  </si>
  <si>
    <t>Atomoxetin</t>
  </si>
  <si>
    <t>23876</t>
  </si>
  <si>
    <t>STRATTERA 60 MG</t>
  </si>
  <si>
    <t>POR CPS DUR 28X60MG</t>
  </si>
  <si>
    <t>123264</t>
  </si>
  <si>
    <t>CIPRALEX 20 MG/ML</t>
  </si>
  <si>
    <t>POR GTT SOL 1X15ML</t>
  </si>
  <si>
    <t>POR TBL FLM 30X15MG</t>
  </si>
  <si>
    <t>107228</t>
  </si>
  <si>
    <t>127760</t>
  </si>
  <si>
    <t>MIRZATEN ORO TAB 15 MG</t>
  </si>
  <si>
    <t>POR TBL DIS 30X15MG</t>
  </si>
  <si>
    <t>Ziprasidon</t>
  </si>
  <si>
    <t>44641</t>
  </si>
  <si>
    <t>ZELDOX 60 MG</t>
  </si>
  <si>
    <t>POR CPS DUR 30X60MG</t>
  </si>
  <si>
    <t>Jiná</t>
  </si>
  <si>
    <t>*1005</t>
  </si>
  <si>
    <t>Jiný</t>
  </si>
  <si>
    <t>96977</t>
  </si>
  <si>
    <t>XANAX 1 MG</t>
  </si>
  <si>
    <t>POR TBL NOB 30X1MG</t>
  </si>
  <si>
    <t>47544</t>
  </si>
  <si>
    <t>Desogestrel</t>
  </si>
  <si>
    <t>43197</t>
  </si>
  <si>
    <t>CERAZETTE</t>
  </si>
  <si>
    <t>POR TBL FLM 84X75RG</t>
  </si>
  <si>
    <t>17137</t>
  </si>
  <si>
    <t>25931</t>
  </si>
  <si>
    <t>POR TBL FLM 56X10MG</t>
  </si>
  <si>
    <t>Oxazepam</t>
  </si>
  <si>
    <t>OXAZEPAM LÉČIVA</t>
  </si>
  <si>
    <t>59759</t>
  </si>
  <si>
    <t>FRONTIN 1 MG</t>
  </si>
  <si>
    <t>POR TBL NOB 100X1MG</t>
  </si>
  <si>
    <t>6618</t>
  </si>
  <si>
    <t>NEUROL 0,5</t>
  </si>
  <si>
    <t>86656</t>
  </si>
  <si>
    <t>NEUROL 1,0</t>
  </si>
  <si>
    <t>91788</t>
  </si>
  <si>
    <t>NEUROL 0,25</t>
  </si>
  <si>
    <t>96983</t>
  </si>
  <si>
    <t>XANAX 2 MG</t>
  </si>
  <si>
    <t>107953</t>
  </si>
  <si>
    <t>DENIBAN</t>
  </si>
  <si>
    <t>POR TBL NOB 60X50MG</t>
  </si>
  <si>
    <t>44324</t>
  </si>
  <si>
    <t>POR TBL NOB 150X200MG</t>
  </si>
  <si>
    <t>141122</t>
  </si>
  <si>
    <t>AMISULPRID MYLAN 50 MG</t>
  </si>
  <si>
    <t>141121</t>
  </si>
  <si>
    <t>Amitriptylin</t>
  </si>
  <si>
    <t>AMITRIPTYLIN-SLOVAKOFARMA</t>
  </si>
  <si>
    <t>POR TBL FLM 50X28.3MG</t>
  </si>
  <si>
    <t>87166</t>
  </si>
  <si>
    <t>POR TBL FLM 20X28.3MG</t>
  </si>
  <si>
    <t>Bisoprolol</t>
  </si>
  <si>
    <t>LEXAURIN 3</t>
  </si>
  <si>
    <t>POR TBL NOB 30X3MG</t>
  </si>
  <si>
    <t>132601</t>
  </si>
  <si>
    <t>132728</t>
  </si>
  <si>
    <t>132639</t>
  </si>
  <si>
    <t>66132</t>
  </si>
  <si>
    <t>BUSPIRON-EGIS 10 MG</t>
  </si>
  <si>
    <t>POR TBL NOB 60X10MG</t>
  </si>
  <si>
    <t>Cetirizin</t>
  </si>
  <si>
    <t>99600</t>
  </si>
  <si>
    <t>POR TBL FLM 90X10MG</t>
  </si>
  <si>
    <t>Citalopram</t>
  </si>
  <si>
    <t>17431</t>
  </si>
  <si>
    <t>POR TBL FLM 30X20 MG</t>
  </si>
  <si>
    <t>Donepezil</t>
  </si>
  <si>
    <t>131504</t>
  </si>
  <si>
    <t>APO-DONEPEZIL 5 MG POTAHOVANÉ TABLETY</t>
  </si>
  <si>
    <t>131506</t>
  </si>
  <si>
    <t>APO-DONEPEZIL 10 MG POTAHOVANÉ TABLETY</t>
  </si>
  <si>
    <t>142191</t>
  </si>
  <si>
    <t>DONPETHON 10 MG</t>
  </si>
  <si>
    <t>16459</t>
  </si>
  <si>
    <t>ARICEPT 10 MG</t>
  </si>
  <si>
    <t>147487</t>
  </si>
  <si>
    <t>DONEPEZIL ACCORD 10 MG POTAHOVANÉ TABLETY</t>
  </si>
  <si>
    <t>142180</t>
  </si>
  <si>
    <t>DONPETHON 5 MG</t>
  </si>
  <si>
    <t>142198</t>
  </si>
  <si>
    <t>POR TBL FLM 98X10MG</t>
  </si>
  <si>
    <t>Dosulepin</t>
  </si>
  <si>
    <t>PROTHIADEN 25</t>
  </si>
  <si>
    <t>POR TBL OBD 30X25MG</t>
  </si>
  <si>
    <t>POR TBL FLM 30X75MG</t>
  </si>
  <si>
    <t>Drotaverin</t>
  </si>
  <si>
    <t>107807</t>
  </si>
  <si>
    <t>NO-SPA</t>
  </si>
  <si>
    <t>POR TBL NOB 20X40MG</t>
  </si>
  <si>
    <t>130475</t>
  </si>
  <si>
    <t>LENUXIN 10 MG POTAHOVANÉ TABLETY</t>
  </si>
  <si>
    <t>20132</t>
  </si>
  <si>
    <t>CIPRALEX 10 MG</t>
  </si>
  <si>
    <t>POR TBL FLM 28X10MG I</t>
  </si>
  <si>
    <t>143809</t>
  </si>
  <si>
    <t>MIRAKLIDE 10 MG</t>
  </si>
  <si>
    <t>Flupentixol</t>
  </si>
  <si>
    <t>FLUANXOL 1 MG</t>
  </si>
  <si>
    <t>POR TBL OBD 100X1MG I</t>
  </si>
  <si>
    <t>162749</t>
  </si>
  <si>
    <t>POR TBL OBD 100X1MG II</t>
  </si>
  <si>
    <t>Gabapentin</t>
  </si>
  <si>
    <t>84400</t>
  </si>
  <si>
    <t>NEURONTIN 300 MG</t>
  </si>
  <si>
    <t>POR CPS DUR 100X300MG</t>
  </si>
  <si>
    <t>Hořčík (různé sole v kombinaci)</t>
  </si>
  <si>
    <t>POR GRA SOL 30</t>
  </si>
  <si>
    <t>Kaptopril</t>
  </si>
  <si>
    <t>31385</t>
  </si>
  <si>
    <t>TENSIOMIN 12,5 MG</t>
  </si>
  <si>
    <t>POR TBL NOB 30X12.5MG</t>
  </si>
  <si>
    <t>Karbamazepin</t>
  </si>
  <si>
    <t>POR TBL NOB 50X200MG</t>
  </si>
  <si>
    <t>Klarithromycin</t>
  </si>
  <si>
    <t>75490</t>
  </si>
  <si>
    <t>KLACID 250</t>
  </si>
  <si>
    <t>POR TBL FLM 14X250MG</t>
  </si>
  <si>
    <t>POR TBL NOB 50X25MG I</t>
  </si>
  <si>
    <t>42825</t>
  </si>
  <si>
    <t>CLOZAPIN DESITIN 100 MG</t>
  </si>
  <si>
    <t>POR TBL NOB 30X100MG</t>
  </si>
  <si>
    <t>Kombinace různých antibiotik</t>
  </si>
  <si>
    <t>OPH UNG 1X5GM</t>
  </si>
  <si>
    <t>122654</t>
  </si>
  <si>
    <t>QUETIAPIN SANDOZ 200 MG</t>
  </si>
  <si>
    <t>116107</t>
  </si>
  <si>
    <t>KETILEPT 100 MG</t>
  </si>
  <si>
    <t>174762</t>
  </si>
  <si>
    <t>147787</t>
  </si>
  <si>
    <t>QUETIAPIN MYLAN 300 MG</t>
  </si>
  <si>
    <t>POR TBL FLM 90X300MG</t>
  </si>
  <si>
    <t>17143</t>
  </si>
  <si>
    <t>POR TBL NOB 100X100MG</t>
  </si>
  <si>
    <t>Lithium</t>
  </si>
  <si>
    <t>POR TBL NOB 100X300MG</t>
  </si>
  <si>
    <t>Melatonin</t>
  </si>
  <si>
    <t>29957</t>
  </si>
  <si>
    <t>CIRCADIN 2 MG</t>
  </si>
  <si>
    <t>POR TBL PRO 21X2MG</t>
  </si>
  <si>
    <t>Memantin</t>
  </si>
  <si>
    <t>26501</t>
  </si>
  <si>
    <t>EBIXA 10 MG</t>
  </si>
  <si>
    <t>26502</t>
  </si>
  <si>
    <t>POR TBL FLM 56X10MG I</t>
  </si>
  <si>
    <t>29468</t>
  </si>
  <si>
    <t>EBIXA 20 MG</t>
  </si>
  <si>
    <t>POR TBL FLM 28X20MG I</t>
  </si>
  <si>
    <t>Metoprolol</t>
  </si>
  <si>
    <t>132559</t>
  </si>
  <si>
    <t>Mianserin</t>
  </si>
  <si>
    <t>85809</t>
  </si>
  <si>
    <t>LERIVON 10 MG</t>
  </si>
  <si>
    <t>Midazolam</t>
  </si>
  <si>
    <t>15010</t>
  </si>
  <si>
    <t>DORMICUM 15 MG</t>
  </si>
  <si>
    <t>POR TBL FLM 10X15MG</t>
  </si>
  <si>
    <t>Moklobemid</t>
  </si>
  <si>
    <t>136149</t>
  </si>
  <si>
    <t>AURORIX 300 MG</t>
  </si>
  <si>
    <t>POR TBL FLM 30X300MG</t>
  </si>
  <si>
    <t>136150</t>
  </si>
  <si>
    <t>AURORIX 150 MG</t>
  </si>
  <si>
    <t>POR TBL FLM 30X150MG</t>
  </si>
  <si>
    <t>114569</t>
  </si>
  <si>
    <t>OLANZAPIN SANDOZ 10 MG</t>
  </si>
  <si>
    <t>25936</t>
  </si>
  <si>
    <t>ZYPREXA 20 MG</t>
  </si>
  <si>
    <t>POR TBL FLM 28X20MG</t>
  </si>
  <si>
    <t>160199</t>
  </si>
  <si>
    <t>ZOLAFREN RAPID 10 MG</t>
  </si>
  <si>
    <t>Paliperidon</t>
  </si>
  <si>
    <t>28968</t>
  </si>
  <si>
    <t>INVEGA 6 MG</t>
  </si>
  <si>
    <t>POR TBL PRO 49X6MG I</t>
  </si>
  <si>
    <t>28966</t>
  </si>
  <si>
    <t>POR TBL PRO 49X6MG III</t>
  </si>
  <si>
    <t>Paroxetin</t>
  </si>
  <si>
    <t>107848</t>
  </si>
  <si>
    <t>30805</t>
  </si>
  <si>
    <t>REMOOD 20 MG</t>
  </si>
  <si>
    <t>Piracetam</t>
  </si>
  <si>
    <t>66648</t>
  </si>
  <si>
    <t>PIRACETAM AL 800</t>
  </si>
  <si>
    <t>POR TBL FLM 100X800MG</t>
  </si>
  <si>
    <t>Pregabalin</t>
  </si>
  <si>
    <t>RISPERDAL 3 MG</t>
  </si>
  <si>
    <t>POR TBL FLM 20X3MG</t>
  </si>
  <si>
    <t>26530</t>
  </si>
  <si>
    <t>EXELON 1,5 MG</t>
  </si>
  <si>
    <t>POR CPS DUR 56X1.5MG</t>
  </si>
  <si>
    <t>26533</t>
  </si>
  <si>
    <t>EXELON 3 MG</t>
  </si>
  <si>
    <t>POR CPS DUR 56X3MG</t>
  </si>
  <si>
    <t>29188</t>
  </si>
  <si>
    <t>EXELON 9,5 MG/24H</t>
  </si>
  <si>
    <t>DRM EMP TDR 30X18MG</t>
  </si>
  <si>
    <t>107887</t>
  </si>
  <si>
    <t>POR CPS DUR 100X50MG</t>
  </si>
  <si>
    <t>162877</t>
  </si>
  <si>
    <t>SERTIVAN 100 MG</t>
  </si>
  <si>
    <t>Sulpirid</t>
  </si>
  <si>
    <t>PROSULPIN 50 MG</t>
  </si>
  <si>
    <t>11149</t>
  </si>
  <si>
    <t>PROSULPIN 200 MG</t>
  </si>
  <si>
    <t>POR TBL NOB 60X200MG</t>
  </si>
  <si>
    <t>Tianeptin</t>
  </si>
  <si>
    <t>14808</t>
  </si>
  <si>
    <t>COAXIL</t>
  </si>
  <si>
    <t>POR TBL OBD 90X12.5MG</t>
  </si>
  <si>
    <t>164069</t>
  </si>
  <si>
    <t>TIAPRALAN 100 MG</t>
  </si>
  <si>
    <t>POR TBL NOB 50X100MG</t>
  </si>
  <si>
    <t>132673</t>
  </si>
  <si>
    <t>50415</t>
  </si>
  <si>
    <t>TIAPRID-RATIOPHARM 100 MG</t>
  </si>
  <si>
    <t>54093</t>
  </si>
  <si>
    <t>POR TBL RET 20X150MG</t>
  </si>
  <si>
    <t>54094</t>
  </si>
  <si>
    <t>TRITTICO AC 75</t>
  </si>
  <si>
    <t>POR TBL RET 30X75MG</t>
  </si>
  <si>
    <t>130193</t>
  </si>
  <si>
    <t>POR CPS PRO 100X150MG</t>
  </si>
  <si>
    <t>23815</t>
  </si>
  <si>
    <t>VELAXIN 50 MG</t>
  </si>
  <si>
    <t>24986</t>
  </si>
  <si>
    <t>OLWEXYA 150 MG</t>
  </si>
  <si>
    <t>115551</t>
  </si>
  <si>
    <t>24987</t>
  </si>
  <si>
    <t>169115</t>
  </si>
  <si>
    <t>EFECTIN ER 150 MG</t>
  </si>
  <si>
    <t>POR CPS RDR 28X150MG I</t>
  </si>
  <si>
    <t>142083</t>
  </si>
  <si>
    <t>POR CPS PRO 90X75MG</t>
  </si>
  <si>
    <t>44637</t>
  </si>
  <si>
    <t>ZELDOX 40 MG</t>
  </si>
  <si>
    <t>POR CPS DUR 30X40MG</t>
  </si>
  <si>
    <t>44645</t>
  </si>
  <si>
    <t>ZELDOX 80 MG</t>
  </si>
  <si>
    <t>POR CPS DUR 30X80MG</t>
  </si>
  <si>
    <t>146899</t>
  </si>
  <si>
    <t>POR TBL FLM 50X10MG</t>
  </si>
  <si>
    <t>146900</t>
  </si>
  <si>
    <t>16286</t>
  </si>
  <si>
    <t>STILNOX</t>
  </si>
  <si>
    <t>163146</t>
  </si>
  <si>
    <t>HYPNOGEN</t>
  </si>
  <si>
    <t>163149</t>
  </si>
  <si>
    <t>84798</t>
  </si>
  <si>
    <t>ZOLPIDEM-RATIOPHARM 10 MG</t>
  </si>
  <si>
    <t>94744</t>
  </si>
  <si>
    <t>ZOLPINOX</t>
  </si>
  <si>
    <t>94776</t>
  </si>
  <si>
    <t>163145</t>
  </si>
  <si>
    <t>198054</t>
  </si>
  <si>
    <t>Zopiklon</t>
  </si>
  <si>
    <t>102591</t>
  </si>
  <si>
    <t>ZOPITIN 7,5 MG</t>
  </si>
  <si>
    <t>POR TBL FLM 30X7,5MG</t>
  </si>
  <si>
    <t>102592</t>
  </si>
  <si>
    <t>POR TBL FLM 100X7,5MG</t>
  </si>
  <si>
    <t>Zuklopentixol</t>
  </si>
  <si>
    <t>169152</t>
  </si>
  <si>
    <t>CISORDINOL 10 MG</t>
  </si>
  <si>
    <t>59756</t>
  </si>
  <si>
    <t>FRONTIN 0,5 MG</t>
  </si>
  <si>
    <t>83099</t>
  </si>
  <si>
    <t>XANAX SR 0,5 MG</t>
  </si>
  <si>
    <t>POR TBL PRO 30X0.5MG</t>
  </si>
  <si>
    <t>87168</t>
  </si>
  <si>
    <t>POR TBL FLM 100X28.3MG</t>
  </si>
  <si>
    <t>Amoxicilin a enzymový inhibitor</t>
  </si>
  <si>
    <t>5951</t>
  </si>
  <si>
    <t>AMOKSIKLAV 1 G</t>
  </si>
  <si>
    <t>POR TBL FLM 14</t>
  </si>
  <si>
    <t>132523</t>
  </si>
  <si>
    <t>94948</t>
  </si>
  <si>
    <t>SEROPRAM 20 MG</t>
  </si>
  <si>
    <t>134502</t>
  </si>
  <si>
    <t>ELICEA 10 MG</t>
  </si>
  <si>
    <t>95457</t>
  </si>
  <si>
    <t>FLUOXETIN-RATIOPHARM 20 MG</t>
  </si>
  <si>
    <t>25094</t>
  </si>
  <si>
    <t>FEVARIN 100</t>
  </si>
  <si>
    <t>75424</t>
  </si>
  <si>
    <t>POR TBL FLM 50X50MG</t>
  </si>
  <si>
    <t>Jiná antibiotika pro lokální aplikaci</t>
  </si>
  <si>
    <t>1066</t>
  </si>
  <si>
    <t>FRAMYKOIN</t>
  </si>
  <si>
    <t>DRM UNG 10GM</t>
  </si>
  <si>
    <t>POR TBL PRO 30X400MG</t>
  </si>
  <si>
    <t>24427</t>
  </si>
  <si>
    <t>VALPROAT CHRONO SANDOZ 500 MG</t>
  </si>
  <si>
    <t>POR TBL PRO 100X500MG</t>
  </si>
  <si>
    <t>85810</t>
  </si>
  <si>
    <t>LERIVON 30 MG</t>
  </si>
  <si>
    <t>POR TBL FLM 20X30MG</t>
  </si>
  <si>
    <t>10032</t>
  </si>
  <si>
    <t>POR TBL FLM 60X800MG</t>
  </si>
  <si>
    <t>Salbutamol</t>
  </si>
  <si>
    <t>31934</t>
  </si>
  <si>
    <t>VENTOLIN INHALER N</t>
  </si>
  <si>
    <t>INH SUS PSS 200X100RG</t>
  </si>
  <si>
    <t>115565</t>
  </si>
  <si>
    <t>115556</t>
  </si>
  <si>
    <t>POR CPS PRO 1000X75MG</t>
  </si>
  <si>
    <t>146901</t>
  </si>
  <si>
    <t>Salmeterol a flutikason</t>
  </si>
  <si>
    <t>45964</t>
  </si>
  <si>
    <t>SERETIDE DISKUS 50/250</t>
  </si>
  <si>
    <t>INH PLV 1X60X50/250RG</t>
  </si>
  <si>
    <t>23870</t>
  </si>
  <si>
    <t>STRATTERA 40 MG</t>
  </si>
  <si>
    <t>POR CPS DUR 28X40MG</t>
  </si>
  <si>
    <t>23853</t>
  </si>
  <si>
    <t>STRATTERA 10 MG</t>
  </si>
  <si>
    <t>POR CPS DUR 28X10MG</t>
  </si>
  <si>
    <t>Azithromycin</t>
  </si>
  <si>
    <t>45011</t>
  </si>
  <si>
    <t>AZITROMYCIN SANDOZ 500 MG</t>
  </si>
  <si>
    <t>POR TBL FLM 6X500MG</t>
  </si>
  <si>
    <t>184494</t>
  </si>
  <si>
    <t>ZYRTEC</t>
  </si>
  <si>
    <t>132802</t>
  </si>
  <si>
    <t>119509</t>
  </si>
  <si>
    <t>POR GTT SOL 1X10ML/20MG</t>
  </si>
  <si>
    <t>111875</t>
  </si>
  <si>
    <t>KVENTIAX 300 MG POTAHOVANÉ TABLETY</t>
  </si>
  <si>
    <t>174764</t>
  </si>
  <si>
    <t>QUETIAPIN TEVA 400 MG RETARD</t>
  </si>
  <si>
    <t>132622</t>
  </si>
  <si>
    <t>QUETIAPIN MYLAN 200 MG</t>
  </si>
  <si>
    <t>129471</t>
  </si>
  <si>
    <t>DERIN 200 MG POTAHOVANÉ TABLETY</t>
  </si>
  <si>
    <t>POR TBL FLM 100X200MG</t>
  </si>
  <si>
    <t>17141</t>
  </si>
  <si>
    <t>45769</t>
  </si>
  <si>
    <t>MIABENE 10 MG</t>
  </si>
  <si>
    <t>Nimesulid</t>
  </si>
  <si>
    <t>12892</t>
  </si>
  <si>
    <t>AULIN</t>
  </si>
  <si>
    <t>28348</t>
  </si>
  <si>
    <t>POR TBL FLM 56X5MG</t>
  </si>
  <si>
    <t>26536</t>
  </si>
  <si>
    <t>EXELON 4,5 MG</t>
  </si>
  <si>
    <t>POR CPS DUR 56X4.5MG</t>
  </si>
  <si>
    <t>26540</t>
  </si>
  <si>
    <t>EXELON 6 MG</t>
  </si>
  <si>
    <t>POR CPS DUR 28X6MG</t>
  </si>
  <si>
    <t>47535</t>
  </si>
  <si>
    <t>DOGMATIL 50 MG</t>
  </si>
  <si>
    <t>99927</t>
  </si>
  <si>
    <t>TIAPRA</t>
  </si>
  <si>
    <t>POR TBL FLM 100X100MG</t>
  </si>
  <si>
    <t>Tramadol, kombinace</t>
  </si>
  <si>
    <t>178515</t>
  </si>
  <si>
    <t>MEDRACET 37,5 MG/325 MG</t>
  </si>
  <si>
    <t>24973</t>
  </si>
  <si>
    <t>OLWEXYA 75 MG</t>
  </si>
  <si>
    <t>130171</t>
  </si>
  <si>
    <t>146895</t>
  </si>
  <si>
    <t>198052</t>
  </si>
  <si>
    <t>POR TBL FLM 14X10MG</t>
  </si>
  <si>
    <t>147488</t>
  </si>
  <si>
    <t>55759</t>
  </si>
  <si>
    <t>PAMYCON NA PŘÍPRAVU KAPEK</t>
  </si>
  <si>
    <t>DRM PLV SOL 1X1LAH</t>
  </si>
  <si>
    <t>16444</t>
  </si>
  <si>
    <t>TEGRETOL CR 200</t>
  </si>
  <si>
    <t>POR TBL PRO 50X200MG</t>
  </si>
  <si>
    <t>16030</t>
  </si>
  <si>
    <t>POR TBL OBD 150X25MG</t>
  </si>
  <si>
    <t>127833</t>
  </si>
  <si>
    <t>81427</t>
  </si>
  <si>
    <t>PIRACETAM-EGIS 1200 MG</t>
  </si>
  <si>
    <t>POR TBL FLM 60X1200MG</t>
  </si>
  <si>
    <t>31237</t>
  </si>
  <si>
    <t>POR TBL PRO 60X75MG</t>
  </si>
  <si>
    <t>23813</t>
  </si>
  <si>
    <t>VELAXIN 37,5 MG</t>
  </si>
  <si>
    <t>POR TBL NOB 56X37.5MG</t>
  </si>
  <si>
    <t>Vinpocetin</t>
  </si>
  <si>
    <t>10252</t>
  </si>
  <si>
    <t>CAVINTON FORTE</t>
  </si>
  <si>
    <t>Aceklofenak</t>
  </si>
  <si>
    <t>160838</t>
  </si>
  <si>
    <t>BIOFENAC 100 MG POTAHOVANÉ TABLETY</t>
  </si>
  <si>
    <t>POR TBL FLM 20X100MG</t>
  </si>
  <si>
    <t>Desloratadin</t>
  </si>
  <si>
    <t>26327</t>
  </si>
  <si>
    <t>POR TBL FLM 20X5MG</t>
  </si>
  <si>
    <t>Dexamethason a antiinfektiva</t>
  </si>
  <si>
    <t>OPH GTT SUS 1X5ML</t>
  </si>
  <si>
    <t>Erdostein</t>
  </si>
  <si>
    <t>ERDOMED</t>
  </si>
  <si>
    <t>POR CPS DUR 20X300MG</t>
  </si>
  <si>
    <t>Nifuroxazid</t>
  </si>
  <si>
    <t>46405</t>
  </si>
  <si>
    <t>ERCEFURYL 200 MG CPS.</t>
  </si>
  <si>
    <t>POR CPS DUR 14X200MG</t>
  </si>
  <si>
    <t>Síran hořečnatý</t>
  </si>
  <si>
    <t>499</t>
  </si>
  <si>
    <t>MAGNESIUM SULFURICUM BIOTIKA 20%</t>
  </si>
  <si>
    <t>INJ SOL 5X10ML 20%</t>
  </si>
  <si>
    <t>Sulfamethoxazol a trimethoprim</t>
  </si>
  <si>
    <t>3377</t>
  </si>
  <si>
    <t>BISEPTOL 480</t>
  </si>
  <si>
    <t>POR TBL NOB 20X480MG</t>
  </si>
  <si>
    <t>500579</t>
  </si>
  <si>
    <t>POR TBL FLM 42X25MG</t>
  </si>
  <si>
    <t>134645</t>
  </si>
  <si>
    <t>AMILIA 50 MG TABLETY</t>
  </si>
  <si>
    <t>141123</t>
  </si>
  <si>
    <t>POR TBL NOB 90X50MG</t>
  </si>
  <si>
    <t>Atorvastatin</t>
  </si>
  <si>
    <t>114285</t>
  </si>
  <si>
    <t>APO-CITAL 20 MG</t>
  </si>
  <si>
    <t>POR TBL FLM 4X20MG</t>
  </si>
  <si>
    <t>131509</t>
  </si>
  <si>
    <t>170314</t>
  </si>
  <si>
    <t>ESCIRDEC NEO 10 MG</t>
  </si>
  <si>
    <t>189165</t>
  </si>
  <si>
    <t>ELICEA ORO TAB 10 MG</t>
  </si>
  <si>
    <t>POR TBL DIS 28X10MG I</t>
  </si>
  <si>
    <t>98791</t>
  </si>
  <si>
    <t>DEPREX LÉČIVA</t>
  </si>
  <si>
    <t>Furosemid</t>
  </si>
  <si>
    <t>98218</t>
  </si>
  <si>
    <t>FURON 40 MG</t>
  </si>
  <si>
    <t>40777</t>
  </si>
  <si>
    <t>NEURONTIN 600 MG</t>
  </si>
  <si>
    <t>POR TBL FLM 50X600MG</t>
  </si>
  <si>
    <t>84401</t>
  </si>
  <si>
    <t>NEURONTIN 400 MG</t>
  </si>
  <si>
    <t>POR CPS DUR 50X400MG</t>
  </si>
  <si>
    <t>Chlorid draselný</t>
  </si>
  <si>
    <t>17188</t>
  </si>
  <si>
    <t>KALIUM CHLORATUM BIOMEDICA</t>
  </si>
  <si>
    <t>POR TBL FLM 50X500MG</t>
  </si>
  <si>
    <t>Ivabradin</t>
  </si>
  <si>
    <t>25972</t>
  </si>
  <si>
    <t>PROCORALAN 5 MG</t>
  </si>
  <si>
    <t>POR TBL FLM 100X5MG</t>
  </si>
  <si>
    <t>Jiná antihistaminika pro systémovou aplikaci</t>
  </si>
  <si>
    <t>2479</t>
  </si>
  <si>
    <t>DITHIADEN</t>
  </si>
  <si>
    <t>POR TBL NOB 20X2MG</t>
  </si>
  <si>
    <t>42828</t>
  </si>
  <si>
    <t>POR TBL NOB 300X100MG</t>
  </si>
  <si>
    <t>Levocetirizin</t>
  </si>
  <si>
    <t>32720</t>
  </si>
  <si>
    <t>XYZAL</t>
  </si>
  <si>
    <t>POR TBL FLM 50X5MG</t>
  </si>
  <si>
    <t>168012</t>
  </si>
  <si>
    <t>POR TBL PRO 30X2MG</t>
  </si>
  <si>
    <t>199465</t>
  </si>
  <si>
    <t>29471</t>
  </si>
  <si>
    <t>POR TBL FLM 56X20MG I</t>
  </si>
  <si>
    <t>107639</t>
  </si>
  <si>
    <t>MIRTAZAPIN SANDOZ 15 MG</t>
  </si>
  <si>
    <t>149904</t>
  </si>
  <si>
    <t>OLAZAX 5 MG</t>
  </si>
  <si>
    <t>POR TBL NOB 28X5MG</t>
  </si>
  <si>
    <t>28965</t>
  </si>
  <si>
    <t>POR TBL PRO 56X6MG III</t>
  </si>
  <si>
    <t>500532</t>
  </si>
  <si>
    <t>INVEGA 1,5 MG</t>
  </si>
  <si>
    <t>POR TBL PRO 28X1.5MG I</t>
  </si>
  <si>
    <t>64866</t>
  </si>
  <si>
    <t>PIRACETAM AL 1200</t>
  </si>
  <si>
    <t>POR TBL FLM 120X1200MG</t>
  </si>
  <si>
    <t>26539</t>
  </si>
  <si>
    <t>POR CPS DUR 56X6MG</t>
  </si>
  <si>
    <t>191901</t>
  </si>
  <si>
    <t>Sumatriptan</t>
  </si>
  <si>
    <t>14784</t>
  </si>
  <si>
    <t>ROSEMIG 50 MG</t>
  </si>
  <si>
    <t>POR TBL FLM 2X50MG I</t>
  </si>
  <si>
    <t>Tolperison</t>
  </si>
  <si>
    <t>MYDOCALM 150 MG</t>
  </si>
  <si>
    <t>192619</t>
  </si>
  <si>
    <t>EFECTIN ER 75 MG</t>
  </si>
  <si>
    <t>POR CPS RDR 60X75MG I</t>
  </si>
  <si>
    <t>169113</t>
  </si>
  <si>
    <t>POR CPS RDR 30X150MG I</t>
  </si>
  <si>
    <t>94775</t>
  </si>
  <si>
    <t>*1004</t>
  </si>
  <si>
    <t>132620</t>
  </si>
  <si>
    <t>132600</t>
  </si>
  <si>
    <t>16458</t>
  </si>
  <si>
    <t>ARICEPT 5 MG</t>
  </si>
  <si>
    <t>147479</t>
  </si>
  <si>
    <t>DONEPEZIL ACCORD 5 MG POTAHOVANÉ TABLETY</t>
  </si>
  <si>
    <t>151603</t>
  </si>
  <si>
    <t>DONEPEZIL ACTAVIS 10 MG</t>
  </si>
  <si>
    <t>95560</t>
  </si>
  <si>
    <t>POR CPS DUR 30X300MG</t>
  </si>
  <si>
    <t>125184</t>
  </si>
  <si>
    <t>POR TBL FLM 98X10MG I</t>
  </si>
  <si>
    <t>134513</t>
  </si>
  <si>
    <t>ELICEA 20 MG</t>
  </si>
  <si>
    <t>143814</t>
  </si>
  <si>
    <t>134514</t>
  </si>
  <si>
    <t>32738</t>
  </si>
  <si>
    <t>FLUZAK</t>
  </si>
  <si>
    <t>95458</t>
  </si>
  <si>
    <t>161632</t>
  </si>
  <si>
    <t>FLUOXETINE VITABALANS 20 MG POTAHOVANÉ TABLETY</t>
  </si>
  <si>
    <t>96305</t>
  </si>
  <si>
    <t>NEUROTOP RETARD 300</t>
  </si>
  <si>
    <t>POR TBL PRO 50X300MG</t>
  </si>
  <si>
    <t>129361</t>
  </si>
  <si>
    <t>QUETIAPIN ACTAVIS 200 MG</t>
  </si>
  <si>
    <t>136136</t>
  </si>
  <si>
    <t>HEDONIN 25 MG</t>
  </si>
  <si>
    <t>POR TBL FLM 60X25MG</t>
  </si>
  <si>
    <t>151056</t>
  </si>
  <si>
    <t>POR TBL NOB 42X100MG</t>
  </si>
  <si>
    <t>28949</t>
  </si>
  <si>
    <t>INVEGA 3 MG</t>
  </si>
  <si>
    <t>POR TBL PRO 30X3MG</t>
  </si>
  <si>
    <t>102970</t>
  </si>
  <si>
    <t>MEDORISPER 1 MG</t>
  </si>
  <si>
    <t>26531</t>
  </si>
  <si>
    <t>POR CPS DUR 112X1.5MG</t>
  </si>
  <si>
    <t>17966</t>
  </si>
  <si>
    <t>ASENTRA 100</t>
  </si>
  <si>
    <t>POR TBL FLM 56X100MG</t>
  </si>
  <si>
    <t>107890</t>
  </si>
  <si>
    <t>24974</t>
  </si>
  <si>
    <t>4063</t>
  </si>
  <si>
    <t>CAVINTON</t>
  </si>
  <si>
    <t>POR TBL NOB 50X5MG</t>
  </si>
  <si>
    <t>146897</t>
  </si>
  <si>
    <t>Galantamin</t>
  </si>
  <si>
    <t>191790</t>
  </si>
  <si>
    <t>GALANTAMIN MYLAN 8 MG</t>
  </si>
  <si>
    <t>POR CPS PRO 98X8MG I</t>
  </si>
  <si>
    <t>132731</t>
  </si>
  <si>
    <t>151769</t>
  </si>
  <si>
    <t>SERTRALIN VIPHARM 100 MG POTAHOVANÉ TABLETY</t>
  </si>
  <si>
    <t>POR TBL FLM 84X100MG II</t>
  </si>
  <si>
    <t>151788</t>
  </si>
  <si>
    <t>POR TBL FLM 98X100MG II</t>
  </si>
  <si>
    <t>162886</t>
  </si>
  <si>
    <t>130174</t>
  </si>
  <si>
    <t>POR CPS PRO 98X75MG</t>
  </si>
  <si>
    <t>130180</t>
  </si>
  <si>
    <t>POR CPS PRO 98X150MG</t>
  </si>
  <si>
    <t>115552</t>
  </si>
  <si>
    <t>POR CPS PRO 50X75MG</t>
  </si>
  <si>
    <t>16285</t>
  </si>
  <si>
    <t>Dienogest a ethinylestradiol</t>
  </si>
  <si>
    <t>126920</t>
  </si>
  <si>
    <t>DIENILLE POTAHOVANÉ TABLETY</t>
  </si>
  <si>
    <t>POR TBL FLM 3X21</t>
  </si>
  <si>
    <t>500582</t>
  </si>
  <si>
    <t>POR TBL FLM 98X25MG</t>
  </si>
  <si>
    <t>Erythromycin, kombinace</t>
  </si>
  <si>
    <t>30902</t>
  </si>
  <si>
    <t>AKNEMYCIN PLUS</t>
  </si>
  <si>
    <t>DRM SOL 1X25ML</t>
  </si>
  <si>
    <t>Klindamycin</t>
  </si>
  <si>
    <t>1634</t>
  </si>
  <si>
    <t>DALACIN T KOŽNÍ ROZTOK</t>
  </si>
  <si>
    <t>DRM SOL 1X60ML</t>
  </si>
  <si>
    <t>Mometason</t>
  </si>
  <si>
    <t>47302</t>
  </si>
  <si>
    <t>DRM CRM 1X100GM 0.1%</t>
  </si>
  <si>
    <t>23855</t>
  </si>
  <si>
    <t>STRATTERA 18 MG</t>
  </si>
  <si>
    <t>POR CPS DUR 7X18MG</t>
  </si>
  <si>
    <t>23858</t>
  </si>
  <si>
    <t>POR CPS DUR 28X18MG</t>
  </si>
  <si>
    <t>23860</t>
  </si>
  <si>
    <t>STRATTERA 25 MG</t>
  </si>
  <si>
    <t>POR CPS DUR 7X25MG</t>
  </si>
  <si>
    <t>23864</t>
  </si>
  <si>
    <t>POR CPS DUR 28X25MG</t>
  </si>
  <si>
    <t>23851</t>
  </si>
  <si>
    <t>POR CPS DUR 7X10MG</t>
  </si>
  <si>
    <t>132676</t>
  </si>
  <si>
    <t>75431</t>
  </si>
  <si>
    <t>POR TBL FLM 20X15MG</t>
  </si>
  <si>
    <t>24383</t>
  </si>
  <si>
    <t>VALPROAT CHRONO SANDOZ 300 MG</t>
  </si>
  <si>
    <t>POR TBL PRO 30X300MG</t>
  </si>
  <si>
    <t>Methylfenidát</t>
  </si>
  <si>
    <t>15622</t>
  </si>
  <si>
    <t>RITALIN</t>
  </si>
  <si>
    <t>102963</t>
  </si>
  <si>
    <t>MEDORISPER 0,5 MG</t>
  </si>
  <si>
    <t>POR TBL FLM 60X0,5MG</t>
  </si>
  <si>
    <t>66085</t>
  </si>
  <si>
    <t>RISPERDAL</t>
  </si>
  <si>
    <t>POR SOL 1X30ML/30MG</t>
  </si>
  <si>
    <t>8626</t>
  </si>
  <si>
    <t>RILEPTID 1 MG</t>
  </si>
  <si>
    <t>125314</t>
  </si>
  <si>
    <t>POR GTT SOL 1X30ML</t>
  </si>
  <si>
    <t>Zotepin</t>
  </si>
  <si>
    <t>31869</t>
  </si>
  <si>
    <t>ZOLEPTIL 25</t>
  </si>
  <si>
    <t>197973</t>
  </si>
  <si>
    <t>STRATTERA 80 MG</t>
  </si>
  <si>
    <t>POR CPS DUR 28X80MG</t>
  </si>
  <si>
    <t>Imipramin</t>
  </si>
  <si>
    <t>176807</t>
  </si>
  <si>
    <t>MELIPRAMIN</t>
  </si>
  <si>
    <t>59754</t>
  </si>
  <si>
    <t>FRONTIN 0,25 MG</t>
  </si>
  <si>
    <t>Buprenorfin, kombinace</t>
  </si>
  <si>
    <t>27903</t>
  </si>
  <si>
    <t>SUBOXONE 8 MG/2 MG</t>
  </si>
  <si>
    <t>ORM TBL SLG 7</t>
  </si>
  <si>
    <t>POR TBL NOB 60X5MG</t>
  </si>
  <si>
    <t>162696</t>
  </si>
  <si>
    <t>68602</t>
  </si>
  <si>
    <t>POR TBL NOB 10X40MG</t>
  </si>
  <si>
    <t>Disulfiram</t>
  </si>
  <si>
    <t>128705</t>
  </si>
  <si>
    <t>ANTABUS 400 MG</t>
  </si>
  <si>
    <t>POR TBL EFF 50X400MG</t>
  </si>
  <si>
    <t>203290</t>
  </si>
  <si>
    <t>KLACID SR</t>
  </si>
  <si>
    <t>POR TBL RET 14X500MG</t>
  </si>
  <si>
    <t>192395</t>
  </si>
  <si>
    <t>POR TBL NOB 50X100MG II</t>
  </si>
  <si>
    <t>129827</t>
  </si>
  <si>
    <t>APO-QUETIAPIN 25 MG</t>
  </si>
  <si>
    <t>174753</t>
  </si>
  <si>
    <t>QUETIAPIN TEVA 200 MG RETARD</t>
  </si>
  <si>
    <t>111792</t>
  </si>
  <si>
    <t>KVENTIAX 25 MG POTAHOVANÉ TABLETY</t>
  </si>
  <si>
    <t>129829</t>
  </si>
  <si>
    <t>APO-QUETIAPIN 100 MG</t>
  </si>
  <si>
    <t>Léčiva k terapii onemocnění jater</t>
  </si>
  <si>
    <t>15373</t>
  </si>
  <si>
    <t>SIMEPAR</t>
  </si>
  <si>
    <t>POR CPS DUR 40</t>
  </si>
  <si>
    <t>Magnesium-laktát</t>
  </si>
  <si>
    <t>17992</t>
  </si>
  <si>
    <t>MAGNESII LACTICI 0,5 TBL. MEDICAMENTA</t>
  </si>
  <si>
    <t>POR TBL NOB 100X0.5GM</t>
  </si>
  <si>
    <t>186334</t>
  </si>
  <si>
    <t>MAGNESIUM LACTATE BIOMEDICA 500 MG TABLETY</t>
  </si>
  <si>
    <t>POR TBL NOB 100X500MG</t>
  </si>
  <si>
    <t>Medazepam</t>
  </si>
  <si>
    <t>96175</t>
  </si>
  <si>
    <t>ANSILAN 10 MG TVRDÉ TOBOLKY</t>
  </si>
  <si>
    <t>POR CPS DUR 25X10MG</t>
  </si>
  <si>
    <t>45771</t>
  </si>
  <si>
    <t>MIABENE 30 MG</t>
  </si>
  <si>
    <t>85811</t>
  </si>
  <si>
    <t>LERIVON 60 MG</t>
  </si>
  <si>
    <t>POR TBL FLM 30X60MG</t>
  </si>
  <si>
    <t>146071</t>
  </si>
  <si>
    <t>MIRTAZAPIN MYLAN 30 MG</t>
  </si>
  <si>
    <t>POR TBL DIS 30X30MG</t>
  </si>
  <si>
    <t>167696</t>
  </si>
  <si>
    <t>OLANZAPIN APOTEX 5 MG</t>
  </si>
  <si>
    <t>167698</t>
  </si>
  <si>
    <t>OLANZAPIN APOTEX 10 MG</t>
  </si>
  <si>
    <t>167038</t>
  </si>
  <si>
    <t>OLAZAX DISPERZI 5 MG</t>
  </si>
  <si>
    <t>167040</t>
  </si>
  <si>
    <t>OLAZAX DISPERZI 10 MG</t>
  </si>
  <si>
    <t>8817</t>
  </si>
  <si>
    <t>RILEPTID 3 MG</t>
  </si>
  <si>
    <t>POR TBL FLM 60X3MG</t>
  </si>
  <si>
    <t>132551</t>
  </si>
  <si>
    <t>15421</t>
  </si>
  <si>
    <t>SERTRALIN 100 GENERICON</t>
  </si>
  <si>
    <t>31867</t>
  </si>
  <si>
    <t>171690</t>
  </si>
  <si>
    <t>TIANEPTINE-LUPIN 12,5 MG POTAHOVANÉ TABLETY</t>
  </si>
  <si>
    <t>POR TBL FLM 90X12.5MG I</t>
  </si>
  <si>
    <t>171691</t>
  </si>
  <si>
    <t>POR TBL FLM 90X12.5MG II</t>
  </si>
  <si>
    <t>203391</t>
  </si>
  <si>
    <t>207067</t>
  </si>
  <si>
    <t>TIANEPTIN MYLAN 12,5 MG</t>
  </si>
  <si>
    <t>164066</t>
  </si>
  <si>
    <t>POR TBL NOB 60X100MG</t>
  </si>
  <si>
    <t>146889</t>
  </si>
  <si>
    <t>94735</t>
  </si>
  <si>
    <t>198057</t>
  </si>
  <si>
    <t>Topiramát</t>
  </si>
  <si>
    <t>176763</t>
  </si>
  <si>
    <t>TOPAMAX 25 MG</t>
  </si>
  <si>
    <t>Nalmefen</t>
  </si>
  <si>
    <t>193855</t>
  </si>
  <si>
    <t>SELINCRO 18 MG</t>
  </si>
  <si>
    <t>POR TBL FLM 7X18MG</t>
  </si>
  <si>
    <t>107643</t>
  </si>
  <si>
    <t>MIRTAZAPIN SANDOZ 45 MG</t>
  </si>
  <si>
    <t>40684</t>
  </si>
  <si>
    <t>Amidy</t>
  </si>
  <si>
    <t>2684</t>
  </si>
  <si>
    <t>MESOCAIN</t>
  </si>
  <si>
    <t>URT GEL 1X20GM/200MG</t>
  </si>
  <si>
    <t>Cyproteron</t>
  </si>
  <si>
    <t>Cholekalciferol</t>
  </si>
  <si>
    <t>12023</t>
  </si>
  <si>
    <t>VIGANTOL</t>
  </si>
  <si>
    <t>POR GTT SOL 1X10ML</t>
  </si>
  <si>
    <t>Kabergolin</t>
  </si>
  <si>
    <t>25273</t>
  </si>
  <si>
    <t>DOSTINEX 0,5 MG</t>
  </si>
  <si>
    <t>POR TBL NOB 8X0.5MG</t>
  </si>
  <si>
    <t>Sildenafil</t>
  </si>
  <si>
    <t>166801</t>
  </si>
  <si>
    <t>OLVION 100 MG</t>
  </si>
  <si>
    <t>POR TBL FLM 8X100MG</t>
  </si>
  <si>
    <t>26912</t>
  </si>
  <si>
    <t>VIAGRA 100 MG</t>
  </si>
  <si>
    <t>POR TBL FLM 4X100MG</t>
  </si>
  <si>
    <t>Testosteron</t>
  </si>
  <si>
    <t>17932</t>
  </si>
  <si>
    <t>UNDESTOR</t>
  </si>
  <si>
    <t>POR CPS MOL 120X40MG</t>
  </si>
  <si>
    <t>92181</t>
  </si>
  <si>
    <t>SUSTANON 250</t>
  </si>
  <si>
    <t>INJ SOL 1X1ML/250MG</t>
  </si>
  <si>
    <t>Vápník, kombinace s vitaminem D a/nebo jinými léčivy</t>
  </si>
  <si>
    <t>189079</t>
  </si>
  <si>
    <t>CALCICHEW D3 LEMON 400 IU</t>
  </si>
  <si>
    <t>POR TBL MND 60</t>
  </si>
  <si>
    <t>Dapoxetin</t>
  </si>
  <si>
    <t>171657</t>
  </si>
  <si>
    <t>PRILIGY 60 MG POTAHOVANÉ TABLETY</t>
  </si>
  <si>
    <t>POR TBL FLM 3X60MG</t>
  </si>
  <si>
    <t>*1011</t>
  </si>
  <si>
    <t>163147</t>
  </si>
  <si>
    <t>POR TBL FLM 15X10MG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</si>
  <si>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</si>
  <si>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</si>
  <si>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</si>
  <si>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</si>
  <si>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</si>
  <si>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</si>
  <si>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</si>
  <si>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</si>
  <si>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N05AH03 - Olanzapin</t>
  </si>
  <si>
    <t>R06AE09 - Levocetirizin</t>
  </si>
  <si>
    <t>N02CC01 - Sumatriptan</t>
  </si>
  <si>
    <t>C08DA01 - Verapamil</t>
  </si>
  <si>
    <t>C09DA01 - Losartan a diuretika</t>
  </si>
  <si>
    <t>R03AC02 - Salbutamol</t>
  </si>
  <si>
    <t>G02CB03 - Kabergolin</t>
  </si>
  <si>
    <t>N05CD08 - Midazolam</t>
  </si>
  <si>
    <t>M01AX17 - Nimesulid</t>
  </si>
  <si>
    <t>J01FA10 - Azithromycin</t>
  </si>
  <si>
    <t>C07AB05 - Betaxolol</t>
  </si>
  <si>
    <t>N06BX18 - Vinpocetin</t>
  </si>
  <si>
    <t>R03AK06 - Salmeterol a flutikason</t>
  </si>
  <si>
    <t>N05AE04 - Ziprasidon</t>
  </si>
  <si>
    <t>C07AB05</t>
  </si>
  <si>
    <t>M01AX17</t>
  </si>
  <si>
    <t>N05AH03</t>
  </si>
  <si>
    <t>N05AE04</t>
  </si>
  <si>
    <t>C08DA01</t>
  </si>
  <si>
    <t>C09DA01</t>
  </si>
  <si>
    <t>G02CB03</t>
  </si>
  <si>
    <t>N05CD08</t>
  </si>
  <si>
    <t>R03AC02</t>
  </si>
  <si>
    <t>R03AK06</t>
  </si>
  <si>
    <t>J01FA10</t>
  </si>
  <si>
    <t>N06BX18</t>
  </si>
  <si>
    <t>N02CC01</t>
  </si>
  <si>
    <t>R06AE09</t>
  </si>
  <si>
    <t>Přehled plnění PL - Preskripce léčivých přípravků - orientační přehled</t>
  </si>
  <si>
    <t>50115040     laboratorní materiál (sk.Z_505)</t>
  </si>
  <si>
    <t>ZA444</t>
  </si>
  <si>
    <t>Tampon nesterilní stáčený 20 x 19 cm 1320300404</t>
  </si>
  <si>
    <t>ZA539</t>
  </si>
  <si>
    <t>Kompresa NT 10 x 10 cm nesterilní 06103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</si>
  <si>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</si>
  <si>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</si>
  <si>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</si>
  <si>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</si>
  <si>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</si>
  <si>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</si>
  <si>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</si>
  <si>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</si>
  <si>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ZD668</t>
  </si>
  <si>
    <t>Kompresa gáza 10 x 10 cm / 5 ks sterilní 1325019275</t>
  </si>
  <si>
    <t>ZA705</t>
  </si>
  <si>
    <t>Hadička spojovací HS 1,8 x 450UNIV</t>
  </si>
  <si>
    <t>ZA787</t>
  </si>
  <si>
    <t>Stříkačka injekční 2-dílná 10 ml L Inject Solo 4606108V</t>
  </si>
  <si>
    <t>ZA789</t>
  </si>
  <si>
    <t>Stříkačka injekční 2-dílná 2 ml L Inject Solo 4606027V</t>
  </si>
  <si>
    <t>ZB006</t>
  </si>
  <si>
    <t>Teploměr digitální thermoval basic 9250391</t>
  </si>
  <si>
    <t>ZB756</t>
  </si>
  <si>
    <t>Zkumavka 3 ml K3 edta fialová 454086</t>
  </si>
  <si>
    <t>ZB759</t>
  </si>
  <si>
    <t>Zkumavka červená 8 ml gel 455071</t>
  </si>
  <si>
    <t>ZB773</t>
  </si>
  <si>
    <t>Zkumavka šedá-glykemie 454085</t>
  </si>
  <si>
    <t>ZB774</t>
  </si>
  <si>
    <t>Zkumavka červená 5 ml gel 456071</t>
  </si>
  <si>
    <t>ZC648</t>
  </si>
  <si>
    <t>Elektroda EKG s gelem ovál 51 x 33 mm pro dospělé H-108006</t>
  </si>
  <si>
    <t>ZD808</t>
  </si>
  <si>
    <t>Kanyla vasofix 22G modrá safety 4269098S-01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</si>
  <si>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</si>
  <si>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</si>
  <si>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</si>
  <si>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</si>
  <si>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</si>
  <si>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</si>
  <si>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ZA715</t>
  </si>
  <si>
    <t>Set infuzní intrafix primeline classic 150 cm 4062957</t>
  </si>
  <si>
    <t>ZA834</t>
  </si>
  <si>
    <t>Jehla injekční 0,7 x 40 mm černá 4660021</t>
  </si>
  <si>
    <t>ZB556</t>
  </si>
  <si>
    <t>Jehla injekční 1,2 x   40 mm růžová 4665120</t>
  </si>
  <si>
    <t>ZB768</t>
  </si>
  <si>
    <t>Jehla vakuová 216/38 mm zelená 450076</t>
  </si>
  <si>
    <t>ZL074</t>
  </si>
  <si>
    <t>Rukavice operační gammex bez pudru PF EnLite vel. 8,0 353386</t>
  </si>
  <si>
    <t>ZM292</t>
  </si>
  <si>
    <t>Rukavice nitril sempercare bez p. M bal. á 200 ks 30803</t>
  </si>
  <si>
    <t>ZM294</t>
  </si>
  <si>
    <t>Rukavice nitril sempercare bez p. XL bal. á 180 ks 30818</t>
  </si>
  <si>
    <t>ZK884</t>
  </si>
  <si>
    <t>Kohout trojcestný discofix modrý 4095111</t>
  </si>
  <si>
    <t>ZB905</t>
  </si>
  <si>
    <t>Elektroda defibrilační CPR-D Zoll 8900-0800-01</t>
  </si>
  <si>
    <t>ZA446</t>
  </si>
  <si>
    <t>Vata buničitá přířezy 20 x 30 cm 1230200129</t>
  </si>
  <si>
    <t>ZB404</t>
  </si>
  <si>
    <t>Náplast cosmos 8 cm x 1 m 5403353</t>
  </si>
  <si>
    <t>ZA727</t>
  </si>
  <si>
    <t>Kontejner 30 ml sterilní 331690251750</t>
  </si>
  <si>
    <t>ZB588</t>
  </si>
  <si>
    <t>Vzduchovod nosní PVC 8,5/11 579211</t>
  </si>
  <si>
    <t>ZB771</t>
  </si>
  <si>
    <t>Držák jehly základní 450201</t>
  </si>
  <si>
    <t>ZE159</t>
  </si>
  <si>
    <t>Nádoba na kontaminovaný odpad 2 l 15-0003</t>
  </si>
  <si>
    <t>ZC731</t>
  </si>
  <si>
    <t>Vzduchovod ústní guedell   60 mm 24103</t>
  </si>
  <si>
    <t>ZA833</t>
  </si>
  <si>
    <t>Jehla injekční 0,8 x 40 mm zelená 4657527</t>
  </si>
  <si>
    <t>ZI758</t>
  </si>
  <si>
    <t>Rukavice vinyl bez p. M á 100 ks EFEKTVR03</t>
  </si>
  <si>
    <t>ZI759</t>
  </si>
  <si>
    <t>Rukavice vinyl bez p. L á 100 ks EFEKTVR04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</si>
  <si>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</si>
  <si>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</si>
  <si>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</si>
  <si>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</si>
  <si>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</si>
  <si>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</si>
  <si>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</si>
  <si>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</si>
  <si>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</si>
  <si>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</si>
  <si>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</si>
  <si>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</si>
  <si>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</si>
  <si>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</si>
  <si>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</si>
  <si>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</si>
  <si>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</si>
  <si>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</si>
  <si>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</si>
  <si>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</si>
  <si>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</si>
  <si>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</si>
  <si>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</si>
  <si>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Brozda Bohdan</t>
  </si>
  <si>
    <t>Cinculová Andrea</t>
  </si>
  <si>
    <t>Kasalová Petra</t>
  </si>
  <si>
    <t>Ocisková Marie</t>
  </si>
  <si>
    <t>Pastucha Petr</t>
  </si>
  <si>
    <t>Svozilová Simona</t>
  </si>
  <si>
    <t>Šmejkalová Lucie</t>
  </si>
  <si>
    <t>Velartová Hana</t>
  </si>
  <si>
    <t>Zdravotní výkony vykázané na pracovišti v rámci ambulantní péče dle lékařů *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</si>
  <si>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</si>
  <si>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</si>
  <si>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</si>
  <si>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</si>
  <si>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</si>
  <si>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</si>
  <si>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</si>
  <si>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FLUANXOL DEPOT</t>
  </si>
  <si>
    <t>0104691</t>
  </si>
  <si>
    <t>0104692</t>
  </si>
  <si>
    <t>0104693</t>
  </si>
  <si>
    <t>0162857</t>
  </si>
  <si>
    <t>0168089</t>
  </si>
  <si>
    <t>0500873</t>
  </si>
  <si>
    <t>ZYPADHERA 300 MG</t>
  </si>
  <si>
    <t>0500874</t>
  </si>
  <si>
    <t>0185369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</si>
  <si>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</si>
  <si>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</si>
  <si>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</si>
  <si>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</si>
  <si>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</si>
  <si>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</si>
  <si>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</si>
  <si>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</si>
  <si>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</si>
  <si>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</si>
  <si>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</si>
  <si>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</si>
  <si>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</si>
  <si>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</si>
  <si>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</si>
  <si>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</si>
  <si>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</si>
  <si>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</si>
  <si>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</si>
  <si>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</si>
  <si>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</si>
  <si>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</si>
  <si>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</si>
  <si>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</si>
  <si>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</si>
  <si>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00041</t>
  </si>
  <si>
    <t>JEDEN DEN POBYTU PACIENTA VE STACIONÁŘI I.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</si>
  <si>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</si>
  <si>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</si>
  <si>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</si>
  <si>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</si>
  <si>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</si>
  <si>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</si>
  <si>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</si>
  <si>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</si>
  <si>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</si>
  <si>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</si>
  <si>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</si>
  <si>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</si>
  <si>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</si>
  <si>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</si>
  <si>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</si>
  <si>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</si>
  <si>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</si>
  <si>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</si>
  <si>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</si>
  <si>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</si>
  <si>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</si>
  <si>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</si>
  <si>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306</t>
  </si>
  <si>
    <t>35620</t>
  </si>
  <si>
    <t>PSYCHOTERAPIE SKUPINOVÁ, TYP II., PRO SKUPINU 10 -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</si>
  <si>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</si>
  <si>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</si>
  <si>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</si>
  <si>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</si>
  <si>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</si>
  <si>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</si>
  <si>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</si>
  <si>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0168088</t>
  </si>
  <si>
    <t>XEPLION 75 MG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</si>
  <si>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</si>
  <si>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</si>
  <si>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</si>
  <si>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</si>
  <si>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</si>
  <si>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</si>
  <si>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</si>
  <si>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3F5</t>
  </si>
  <si>
    <t>09544</t>
  </si>
  <si>
    <t>SIGNÁLNÍ VÝKON POBYTU V ZAŘÍZENÍ LŮŽKOVÉ PÉČE / DO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</si>
  <si>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</si>
  <si>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</si>
  <si>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</si>
  <si>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</si>
  <si>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</si>
  <si>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</si>
  <si>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</si>
  <si>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</si>
  <si>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</si>
  <si>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</si>
  <si>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</si>
  <si>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</si>
  <si>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</si>
  <si>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</si>
  <si>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</si>
  <si>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</si>
  <si>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</si>
  <si>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</si>
  <si>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</si>
  <si>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</si>
  <si>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</si>
  <si>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</si>
  <si>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</si>
  <si>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</si>
  <si>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</si>
  <si>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</si>
  <si>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</si>
  <si>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</si>
  <si>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</si>
  <si>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</si>
  <si>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</si>
  <si>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</si>
  <si>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</si>
  <si>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</si>
  <si>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</si>
  <si>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</si>
  <si>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</si>
  <si>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</si>
  <si>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</si>
  <si>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</si>
  <si>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</si>
  <si>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</si>
  <si>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</si>
  <si>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</si>
  <si>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</si>
  <si>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</si>
  <si>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</si>
  <si>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</si>
  <si>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</si>
  <si>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</si>
  <si>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</si>
  <si>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</si>
  <si>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</si>
  <si>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</si>
  <si>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</si>
  <si>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</si>
  <si>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</si>
  <si>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</si>
  <si>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</si>
  <si>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</si>
  <si>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</si>
  <si>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</si>
  <si>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21211</t>
  </si>
  <si>
    <t>LÉČEBNÁ TĚLESNÁ VÝCHOVA SKUPINOVÁ TYP I., 3 - 5 LÉ</t>
  </si>
  <si>
    <t>00699</t>
  </si>
  <si>
    <t>OD TYPU 99 - PRO NEMOCNICE TYPU 3, (KATEGORIE 6) -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</si>
  <si>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</si>
  <si>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</si>
  <si>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</si>
  <si>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</si>
  <si>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</si>
  <si>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</si>
  <si>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90951</t>
  </si>
  <si>
    <t>(DRG) OPAKOVANÉ POUŽITÍ PARENTERÁLNÍ MEDIKACE</t>
  </si>
  <si>
    <t>90948</t>
  </si>
  <si>
    <t xml:space="preserve">(DRG) POUŽITÍ PARENTERÁLNÍCH LÉČEBNÝCH PROSTŘEDKŮ </t>
  </si>
  <si>
    <t>37111</t>
  </si>
  <si>
    <t>SPECIFICKÁ PSYCHOLOGICKÁ INTERVENCE (Á 30 MINUT)</t>
  </si>
  <si>
    <t>902</t>
  </si>
  <si>
    <t>21219</t>
  </si>
  <si>
    <t xml:space="preserve">LÉČEBNÁ TĚLESNÁ VÝCHOVA INDIVIDUÁLNÍ POD DOHLEDEM 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</si>
  <si>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</si>
  <si>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</si>
  <si>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</si>
  <si>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</si>
  <si>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</si>
  <si>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</si>
  <si>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</si>
  <si>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</si>
  <si>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</si>
  <si>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</si>
  <si>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</si>
  <si>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</si>
  <si>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</si>
  <si>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</si>
  <si>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</si>
  <si>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</si>
  <si>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01421</t>
  </si>
  <si>
    <t xml:space="preserve">EPILEPTICKÝ ZÁCHVAT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</si>
  <si>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</si>
  <si>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</si>
  <si>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</si>
  <si>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</si>
  <si>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06322</t>
  </si>
  <si>
    <t xml:space="preserve">PORUCHY JÍCNU S CC                                                                                  </t>
  </si>
  <si>
    <t>08032</t>
  </si>
  <si>
    <t xml:space="preserve">FÚZE PÁTEŘE, NE PRO DEFORMITY S CC                                                                  </t>
  </si>
  <si>
    <t>10312</t>
  </si>
  <si>
    <t xml:space="preserve">HYPOVOLÉMIE A PORUCHY ELEKTROLYTŮ S CC                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</si>
  <si>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</si>
  <si>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</si>
  <si>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</si>
  <si>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</si>
  <si>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</si>
  <si>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</si>
  <si>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</si>
  <si>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</si>
  <si>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</si>
  <si>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</si>
  <si>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</si>
  <si>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</si>
  <si>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</si>
  <si>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</si>
  <si>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</si>
  <si>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</si>
  <si>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</si>
  <si>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</si>
  <si>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</si>
  <si>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</si>
  <si>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</si>
  <si>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</si>
  <si>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</si>
  <si>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</si>
  <si>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</si>
  <si>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</si>
  <si>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</si>
  <si>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</si>
  <si>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</si>
  <si>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</si>
  <si>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</si>
  <si>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</si>
  <si>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</si>
  <si>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</si>
  <si>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</si>
  <si>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</si>
  <si>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19353</t>
  </si>
  <si>
    <t xml:space="preserve">AKUTNÍ REAKCE,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</si>
  <si>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</si>
  <si>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</si>
  <si>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</si>
  <si>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</si>
  <si>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</si>
  <si>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</si>
  <si>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</si>
  <si>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</si>
  <si>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</si>
  <si>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</si>
  <si>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19400</t>
  </si>
  <si>
    <t>DUŠEVNÍ PORUCHY S ELEKTROKONVULZIVNÍ TERAPIÍ NEBO S REPETITIVNÍ TRANSKRANIÁLNÍ MAGNETICKOU STIMULACÍ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</si>
  <si>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</si>
  <si>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</si>
  <si>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</si>
  <si>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</si>
  <si>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</si>
  <si>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</si>
  <si>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</si>
  <si>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</si>
  <si>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</si>
  <si>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</si>
  <si>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</si>
  <si>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</si>
  <si>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</si>
  <si>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</si>
  <si>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</si>
  <si>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</si>
  <si>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23321</t>
  </si>
  <si>
    <t xml:space="preserve">JINÉ FAKTORY OVLIVŇUJÍCÍ ZDRAVOTNÍ STAV BEZ CC                                                      </t>
  </si>
  <si>
    <t>Porovnání jednotlivých IR DRG skupin</t>
  </si>
  <si>
    <t>12 - Urologická klinika</t>
  </si>
  <si>
    <t>33 - Oddělení klinické biochemie</t>
  </si>
  <si>
    <t>34 - Radiologická klinika</t>
  </si>
  <si>
    <t>37 - Ústav klinické a molekulární patologie</t>
  </si>
  <si>
    <t>40 - Ústav mikrobiologie</t>
  </si>
  <si>
    <t>12</t>
  </si>
  <si>
    <t>809</t>
  </si>
  <si>
    <t>89163</t>
  </si>
  <si>
    <t>VYLUČOVACÍ UROGRAFIE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</si>
  <si>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</si>
  <si>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</si>
  <si>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</si>
  <si>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</si>
  <si>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</si>
  <si>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</si>
  <si>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</si>
  <si>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</si>
  <si>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</si>
  <si>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</si>
  <si>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</si>
  <si>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</si>
  <si>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</si>
  <si>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</si>
  <si>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</si>
  <si>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</si>
  <si>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2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</si>
  <si>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</si>
  <si>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</si>
  <si>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</si>
  <si>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</si>
  <si>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</si>
  <si>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</si>
  <si>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47257</t>
  </si>
  <si>
    <t>SCINTIGRAFIE PLIC PERFÚZNÍ</t>
  </si>
  <si>
    <t>818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</si>
  <si>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</si>
  <si>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</si>
  <si>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</si>
  <si>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</si>
  <si>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</si>
  <si>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</si>
  <si>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</si>
  <si>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</si>
  <si>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</si>
  <si>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</si>
  <si>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</si>
  <si>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</si>
  <si>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</si>
  <si>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</si>
  <si>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</si>
  <si>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</si>
  <si>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</si>
  <si>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</si>
  <si>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</si>
  <si>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</si>
  <si>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</si>
  <si>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</si>
  <si>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</si>
  <si>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</si>
  <si>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</si>
  <si>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</si>
  <si>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</si>
  <si>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</si>
  <si>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</si>
  <si>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</si>
  <si>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</si>
  <si>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</si>
  <si>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</si>
  <si>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</si>
  <si>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</si>
  <si>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</si>
  <si>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</si>
  <si>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</si>
  <si>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</si>
  <si>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</si>
  <si>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</si>
  <si>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</si>
  <si>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</si>
  <si>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</si>
  <si>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</si>
  <si>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</si>
  <si>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</si>
  <si>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</si>
  <si>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</si>
  <si>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</si>
  <si>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</si>
  <si>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</si>
  <si>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</si>
  <si>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</si>
  <si>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</si>
  <si>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</si>
  <si>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</si>
  <si>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</si>
  <si>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</si>
  <si>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</si>
  <si>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</si>
  <si>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91137</t>
  </si>
  <si>
    <t>STANOVENÍ TRANSFERINU</t>
  </si>
  <si>
    <t>91167</t>
  </si>
  <si>
    <t>STANOVENÍ LEHKÝCH ŘETĚZCU KAPPA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</si>
  <si>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</si>
  <si>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</si>
  <si>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</si>
  <si>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</si>
  <si>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</si>
  <si>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</si>
  <si>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</si>
  <si>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</si>
  <si>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</si>
  <si>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</si>
  <si>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</si>
  <si>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</si>
  <si>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</si>
  <si>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</si>
  <si>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</si>
  <si>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</si>
  <si>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</si>
  <si>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</si>
  <si>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</si>
  <si>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</si>
  <si>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</si>
  <si>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</si>
  <si>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</si>
  <si>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</si>
  <si>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</si>
  <si>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</si>
  <si>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</si>
  <si>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</si>
  <si>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</si>
  <si>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</si>
  <si>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</si>
  <si>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</si>
  <si>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</si>
  <si>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</si>
  <si>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</si>
  <si>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</si>
  <si>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</si>
  <si>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</si>
  <si>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</si>
  <si>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</si>
  <si>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</si>
  <si>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</si>
  <si>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</si>
  <si>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</si>
  <si>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</si>
  <si>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</si>
  <si>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</si>
  <si>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</si>
  <si>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</si>
  <si>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</si>
  <si>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</si>
  <si>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</si>
  <si>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</si>
  <si>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</si>
  <si>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</si>
  <si>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</si>
  <si>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</si>
  <si>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</si>
  <si>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</si>
  <si>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</si>
  <si>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</si>
  <si>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</si>
  <si>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</si>
  <si>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</si>
  <si>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</si>
  <si>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</si>
  <si>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</si>
  <si>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</si>
  <si>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</si>
  <si>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</si>
  <si>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</si>
  <si>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</si>
  <si>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</si>
  <si>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</si>
  <si>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</si>
  <si>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</si>
  <si>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</si>
  <si>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</si>
  <si>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</si>
  <si>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</si>
  <si>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93199</t>
  </si>
  <si>
    <t>TYREOGLOBULIN (TG)</t>
  </si>
  <si>
    <t>93263</t>
  </si>
  <si>
    <t>KARBOHYDRÁT-DEFICIENTNÍ TRANSFERIN (CDT)</t>
  </si>
  <si>
    <t>81125</t>
  </si>
  <si>
    <t>BÍLKOVINY CELKOVÉ (SÉRUM) STATIM</t>
  </si>
  <si>
    <t>81665</t>
  </si>
  <si>
    <t>VYŠ. DPM - AKTIVITA LYZOSOMÁLNÍCH ENZYMŮ S NERADIO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</si>
  <si>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</si>
  <si>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</si>
  <si>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</si>
  <si>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</si>
  <si>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</si>
  <si>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</si>
  <si>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</si>
  <si>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</si>
  <si>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</si>
  <si>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</si>
  <si>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</si>
  <si>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</si>
  <si>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</si>
  <si>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</si>
  <si>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34</t>
  </si>
  <si>
    <t>0077018</t>
  </si>
  <si>
    <t>ULTRAVIST 370</t>
  </si>
  <si>
    <t>0077019</t>
  </si>
  <si>
    <t>0151208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</si>
  <si>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</si>
  <si>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</si>
  <si>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</si>
  <si>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</si>
  <si>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</si>
  <si>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</si>
  <si>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</si>
  <si>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</si>
  <si>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</si>
  <si>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</si>
  <si>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</si>
  <si>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</si>
  <si>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</si>
  <si>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</si>
  <si>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</si>
  <si>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</si>
  <si>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89145</t>
  </si>
  <si>
    <t>RTG JÍCNU</t>
  </si>
  <si>
    <t>89611</t>
  </si>
  <si>
    <t>CT VYŠETŘENÍ HLAVY NEBO TĚLA NATIVNÍ A KONTRASTNÍ</t>
  </si>
  <si>
    <t>89121</t>
  </si>
  <si>
    <t>RTG KŘÍŽOVÉ KOSTI A SI KLOUBŮ</t>
  </si>
  <si>
    <t>37</t>
  </si>
  <si>
    <t>807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</si>
  <si>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</si>
  <si>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</si>
  <si>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</si>
  <si>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</si>
  <si>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</si>
  <si>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</si>
  <si>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</si>
  <si>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</si>
  <si>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</si>
  <si>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</si>
  <si>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</si>
  <si>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</si>
  <si>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</si>
  <si>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</si>
  <si>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</si>
  <si>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</si>
  <si>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</si>
  <si>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</si>
  <si>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</si>
  <si>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</si>
  <si>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</si>
  <si>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</si>
  <si>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</si>
  <si>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</si>
  <si>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</si>
  <si>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</si>
  <si>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</si>
  <si>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</si>
  <si>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</si>
  <si>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</si>
  <si>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</si>
  <si>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</si>
  <si>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</si>
  <si>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</si>
  <si>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</si>
  <si>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</si>
  <si>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</si>
  <si>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</si>
  <si>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</si>
  <si>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</si>
  <si>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</si>
  <si>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</si>
  <si>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</si>
  <si>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</si>
  <si>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82233</t>
  </si>
  <si>
    <t>IDENTIFIKACE MYKOPLASMAT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</si>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</sst>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0.64910103040915013</c:v>
                </c:pt>
                <c:pt idx="1">
                  <c:v>0.77912312285398921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4704"/>
        <c:axId val="1200943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0.85995109878800469</c:v>
                </c:pt>
                <c:pt idx="1">
                  <c:v>0.85995109878800469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3528"/>
        <c:axId val="1200945880"/>
      </c:scatterChart>
      <c:catAx>
        <c:axId val="1200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4704"/>
        <c:crosses val="autoZero"/>
        <c:crossBetween val="between"/>
      </c:valAx>
      <c:valAx>
        <c:axId val="1200943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5880"/>
        <c:crosses val="max"/>
        <c:crossBetween val="midCat"/>
      </c:valAx>
      <c:valAx>
        <c:axId val="1200945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3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1.0962100620544644</c:v>
                </c:pt>
                <c:pt idx="1">
                  <c:v>1.255520573702392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3920"/>
        <c:axId val="12009443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48592"/>
        <c:axId val="1010549376"/>
      </c:scatterChart>
      <c:catAx>
        <c:axId val="120094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4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0943920"/>
        <c:crosses val="autoZero"/>
        <c:crossBetween val="between"/>
      </c:valAx>
      <c:valAx>
        <c:axId val="1010548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0549376"/>
        <c:crosses val="max"/>
        <c:crossBetween val="midCat"/>
      </c:valAx>
      <c:valAx>
        <c:axId val="10105493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05485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1580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2537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2538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2567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2657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2668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2678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2780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2858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2944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3222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7833.7442785926551</v>
      </c>
      <c r="D4" s="287">
        <f ca="1">IF(ISERROR(VLOOKUP("Náklady celkem",INDIRECT("HI!$A:$G"),5,0)),0,VLOOKUP("Náklady celkem",INDIRECT("HI!$A:$G"),5,0))</f>
        <v>7608.0183300000044</v>
      </c>
      <c r="E4" s="288">
        <f ca="1">IF(C4=0,0,D4/C4)</f>
        <v>0.97118543310004468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380.74081853047505</v>
      </c>
      <c r="D7" s="295">
        <f>IF(ISERROR(HI!E5),"",HI!E5)</f>
        <v>243.89427999999901</v>
      </c>
      <c r="E7" s="292">
        <f t="shared" ref="E7:E15" si="0">IF(C7=0,0,D7/C7)</f>
        <v>0.64057823099016464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0.86595108050646852</v>
      </c>
      <c r="E8" s="292">
        <f t="shared" si="0"/>
        <v>0.96216786722940939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0.29644268774703558</v>
      </c>
      <c r="E9" s="292">
        <f>IF(C9=0,0,D9/C9)</f>
        <v>0.98814229249011865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0.33799873207828945</v>
      </c>
      <c r="E11" s="292">
        <f t="shared" si="0"/>
        <v>0.56333122013048242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0.82922545770477796</v>
      </c>
      <c r="E12" s="292">
        <f t="shared" si="0"/>
        <v>1.0365318221309723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12.450612941168835</v>
      </c>
      <c r="D15" s="295">
        <f>IF(ISERROR(HI!E6),"",HI!E6)</f>
        <v>9.6547499999999999</v>
      </c>
      <c r="E15" s="292">
        <f t="shared" si="0"/>
        <v>0.77544375089164364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6341.8331335809535</v>
      </c>
      <c r="D16" s="291">
        <f ca="1">IF(ISERROR(VLOOKUP("Osobní náklady (Kč) *",INDIRECT("HI!$A:$G"),5,0)),0,VLOOKUP("Osobní náklady (Kč) *",INDIRECT("HI!$A:$G"),5,0))</f>
        <v>6181.7793000000074</v>
      </c>
      <c r="E16" s="292">
        <f ca="1">IF(C16=0,0,D16/C16)</f>
        <v>0.97476221303688404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6736.6369999999988</v>
      </c>
      <c r="D18" s="311">
        <f ca="1">IF(ISERROR(VLOOKUP("Výnosy celkem",INDIRECT("HI!$A:$G"),5,0)),0,VLOOKUP("Výnosy celkem",INDIRECT("HI!$A:$G"),5,0))</f>
        <v>5927.5829999999987</v>
      </c>
      <c r="E18" s="312">
        <f t="shared" ref="E18:E28" ca="1" si="1">IF(C18=0,0,D18/C18)</f>
        <v>0.87990239046574714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1428.4369999999999</v>
      </c>
      <c r="D19" s="291">
        <f ca="1">IF(ISERROR(VLOOKUP("Ambulance *",INDIRECT("HI!$A:$G"),5,0)),0,VLOOKUP("Ambulance *",INDIRECT("HI!$A:$G"),5,0))</f>
        <v>1549.383</v>
      </c>
      <c r="E19" s="292">
        <f t="shared" ca="1" si="1"/>
        <v>1.0846701674627584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1.0846701674627584</v>
      </c>
      <c r="E20" s="292">
        <f t="shared" si="1"/>
        <v>1.0846701674627584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0.89020002163350631</v>
      </c>
      <c r="E21" s="292">
        <f t="shared" si="1"/>
        <v>1.0472941430982428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5308.1999999999989</v>
      </c>
      <c r="D22" s="291">
        <f ca="1">IF(ISERROR(VLOOKUP("Hospitalizace *",INDIRECT("HI!$A:$G"),5,0)),0,VLOOKUP("Hospitalizace *",INDIRECT("HI!$A:$G"),5,0))</f>
        <v>4378.1999999999989</v>
      </c>
      <c r="E22" s="292">
        <f ca="1">IF(C22=0,0,D22/C22)</f>
        <v>0.82479936701706791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0.82479936701706791</v>
      </c>
      <c r="E23" s="292">
        <f t="shared" si="1"/>
        <v>0.82479936701706791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0.82479936701706791</v>
      </c>
      <c r="E24" s="292">
        <f t="shared" si="1"/>
        <v>0.82479936701706791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0.91279069767441856</v>
      </c>
      <c r="E26" s="292">
        <f t="shared" si="1"/>
        <v>0.96083231334149322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1.255520573702392</v>
      </c>
      <c r="E27" s="292">
        <f t="shared" si="1"/>
        <v>1.255520573702392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0.59959873403413577</v>
      </c>
      <c r="D28" s="297">
        <f>IF(ISERROR(VLOOKUP("Celkem:",'ZV Vyžád.'!$A:$M,7,0)),"",VLOOKUP("Celkem:",'ZV Vyžád.'!$A:$M,7,0))</f>
        <v>1.4452412968773345</v>
      </c>
      <c r="E28" s="292">
        <f t="shared" si="1"/>
        <v>2.410347478810813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413.61754999999999</v>
      </c>
      <c r="C5" s="33">
        <v>316.31850000000003</v>
      </c>
      <c r="D5" s="12"/>
      <c r="E5" s="230">
        <v>243.89427999999901</v>
      </c>
      <c r="F5" s="32">
        <v>380.74081853047505</v>
      </c>
      <c r="G5" s="229">
        <f>E5-F5</f>
        <v>-136.84653853047604</v>
      </c>
      <c r="H5" s="235">
        <f>IF(F5&lt;0.00000001,"",E5/F5)</f>
        <v>0.64057823099016464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8.0762800000000006</v>
      </c>
      <c r="C6" s="35">
        <v>7.5787399999999998</v>
      </c>
      <c r="D6" s="12"/>
      <c r="E6" s="231">
        <v>9.6547499999999999</v>
      </c>
      <c r="F6" s="34">
        <v>12.450612941168835</v>
      </c>
      <c r="G6" s="232">
        <f>E6-F6</f>
        <v>-2.7958629411688349</v>
      </c>
      <c r="H6" s="236">
        <f>IF(F6&lt;0.00000001,"",E6/F6)</f>
        <v>0.77544375089164364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5413.0181400000001</v>
      </c>
      <c r="C7" s="35">
        <v>5843.8123600000117</v>
      </c>
      <c r="D7" s="12"/>
      <c r="E7" s="231">
        <v>6181.7793000000074</v>
      </c>
      <c r="F7" s="34">
        <v>6341.8331335809535</v>
      </c>
      <c r="G7" s="232">
        <f>E7-F7</f>
        <v>-160.05383358094605</v>
      </c>
      <c r="H7" s="236">
        <f>IF(F7&lt;0.00000001,"",E7/F7)</f>
        <v>0.97476221303688404</v>
      </c>
    </row>
    <row r="8" spans="1:8" ht="14.4" customHeight="1" thickBot="1" x14ac:dyDescent="0.35">
      <c r="A8" s="1" t="s">
        <v>97</v>
      </c>
      <c r="B8" s="15">
        <v>1232.8880399999991</v>
      </c>
      <c r="C8" s="37">
        <v>1233.8920100000116</v>
      </c>
      <c r="D8" s="12"/>
      <c r="E8" s="233">
        <v>1172.689999999998</v>
      </c>
      <c r="F8" s="36">
        <v>1098.7197135400577</v>
      </c>
      <c r="G8" s="234">
        <f>E8-F8</f>
        <v>73.970286459940326</v>
      </c>
      <c r="H8" s="237">
        <f>IF(F8&lt;0.00000001,"",E8/F8)</f>
        <v>1.0673240732357565</v>
      </c>
    </row>
    <row r="9" spans="1:8" ht="14.4" customHeight="1" thickBot="1" x14ac:dyDescent="0.35">
      <c r="A9" s="2" t="s">
        <v>98</v>
      </c>
      <c r="B9" s="3">
        <v>7067.6000099999992</v>
      </c>
      <c r="C9" s="39">
        <v>7401.6016100000234</v>
      </c>
      <c r="D9" s="12"/>
      <c r="E9" s="3">
        <v>7608.0183300000044</v>
      </c>
      <c r="F9" s="38">
        <v>7833.7442785926551</v>
      </c>
      <c r="G9" s="38">
        <f>E9-F9</f>
        <v>-225.72594859265064</v>
      </c>
      <c r="H9" s="238">
        <f>IF(F9&lt;0.00000001,"",E9/F9)</f>
        <v>0.97118543310004468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1428.4369999999999</v>
      </c>
      <c r="C11" s="33">
        <f>IF(ISERROR(VLOOKUP("Celkem:",'ZV Vykáz.-A'!A:F,4,0)),0,VLOOKUP("Celkem:",'ZV Vykáz.-A'!A:F,4,0)/1000)</f>
        <v>1573.5830000000001</v>
      </c>
      <c r="D11" s="12"/>
      <c r="E11" s="230">
        <f>IF(ISERROR(VLOOKUP("Celkem:",'ZV Vykáz.-A'!A:F,6,0)),0,VLOOKUP("Celkem:",'ZV Vykáz.-A'!A:F,6,0)/1000)</f>
        <v>1549.383</v>
      </c>
      <c r="F11" s="32">
        <f>B11</f>
        <v>1428.4369999999999</v>
      </c>
      <c r="G11" s="229">
        <f>E11-F11</f>
        <v>120.94600000000014</v>
      </c>
      <c r="H11" s="235">
        <f>IF(F11&lt;0.00000001,"",E11/F11)</f>
        <v>1.0846701674627584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5308.1999999999989</v>
      </c>
      <c r="C12" s="37">
        <f>IF(ISERROR(VLOOKUP("Celkem",CaseMix!A:D,3,0)),0,VLOOKUP("Celkem",CaseMix!A:D,3,0)*30)</f>
        <v>5195.22</v>
      </c>
      <c r="D12" s="12"/>
      <c r="E12" s="233">
        <f>IF(ISERROR(VLOOKUP("Celkem",CaseMix!A:D,4,0)),0,VLOOKUP("Celkem",CaseMix!A:D,4,0)*30)</f>
        <v>4378.1999999999989</v>
      </c>
      <c r="F12" s="36">
        <f>B12</f>
        <v>5308.1999999999989</v>
      </c>
      <c r="G12" s="234">
        <f>E12-F12</f>
        <v>-930</v>
      </c>
      <c r="H12" s="237">
        <f>IF(F12&lt;0.00000001,"",E12/F12)</f>
        <v>0.82479936701706791</v>
      </c>
    </row>
    <row r="13" spans="1:8" ht="14.4" customHeight="1" thickBot="1" x14ac:dyDescent="0.35">
      <c r="A13" s="4" t="s">
        <v>101</v>
      </c>
      <c r="B13" s="9">
        <f>SUM(B11:B12)</f>
        <v>6736.6369999999988</v>
      </c>
      <c r="C13" s="41">
        <f>SUM(C11:C12)</f>
        <v>6768.8029999999999</v>
      </c>
      <c r="D13" s="12"/>
      <c r="E13" s="9">
        <f>SUM(E11:E12)</f>
        <v>5927.5829999999987</v>
      </c>
      <c r="F13" s="40">
        <f>SUM(F11:F12)</f>
        <v>6736.6369999999988</v>
      </c>
      <c r="G13" s="40">
        <f>E13-F13</f>
        <v>-809.05400000000009</v>
      </c>
      <c r="H13" s="239">
        <f>IF(F13&lt;0.00000001,"",E13/F13)</f>
        <v>0.87990239046574714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0.95317179671575658</v>
      </c>
      <c r="C15" s="43">
        <f>IF(C9=0,"",C13/C9)</f>
        <v>0.91450517829207756</v>
      </c>
      <c r="D15" s="12"/>
      <c r="E15" s="10">
        <f>IF(E9=0,"",E13/E9)</f>
        <v>0.77912312285398966</v>
      </c>
      <c r="F15" s="42">
        <f>IF(F9=0,"",F13/F9)</f>
        <v>0.85995109878800469</v>
      </c>
      <c r="G15" s="42">
        <f>IF(ISERROR(F15-E15),"",E15-F15)</f>
        <v>-8.0827975934015028E-2</v>
      </c>
      <c r="H15" s="240">
        <f>IF(ISERROR(F15-E15),"",IF(F15&lt;0.00000001,"",E15/F15))</f>
        <v>0.90600863694699374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0.64910103040915013</v>
      </c>
      <c r="C4" s="331">
        <f t="shared" ref="C4:M4" si="0">(C10+C8)/C6</f>
        <v>0.77912312285398921</v>
      </c>
      <c r="D4" s="331">
        <f t="shared" si="0"/>
        <v>0.20365132322177226</v>
      </c>
      <c r="E4" s="331">
        <f t="shared" si="0"/>
        <v>0.20365132322177226</v>
      </c>
      <c r="F4" s="331">
        <f t="shared" si="0"/>
        <v>0.20365132322177226</v>
      </c>
      <c r="G4" s="331">
        <f t="shared" si="0"/>
        <v>0.20365132322177226</v>
      </c>
      <c r="H4" s="331">
        <f t="shared" si="0"/>
        <v>0.20365132322177226</v>
      </c>
      <c r="I4" s="331">
        <f t="shared" si="0"/>
        <v>0.20365132322177226</v>
      </c>
      <c r="J4" s="331">
        <f t="shared" si="0"/>
        <v>0.20365132322177226</v>
      </c>
      <c r="K4" s="331">
        <f t="shared" si="0"/>
        <v>0.20365132322177226</v>
      </c>
      <c r="L4" s="331">
        <f t="shared" si="0"/>
        <v>0.20365132322177226</v>
      </c>
      <c r="M4" s="331">
        <f t="shared" si="0"/>
        <v>0.20365132322177226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3875.6216399999998</v>
      </c>
      <c r="C5" s="331">
        <f>IF(ISERROR(VLOOKUP($A5,'Man Tab'!$A:$Q,COLUMN()+2,0)),0,VLOOKUP($A5,'Man Tab'!$A:$Q,COLUMN()+2,0))</f>
        <v>3732.39669000001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3875.6216399999998</v>
      </c>
      <c r="C6" s="333">
        <f t="shared" ref="C6:M6" si="1">C5+B6</f>
        <v>7608.0183300000099</v>
      </c>
      <c r="D6" s="333">
        <f t="shared" si="1"/>
        <v>7608.0183300000099</v>
      </c>
      <c r="E6" s="333">
        <f t="shared" si="1"/>
        <v>7608.0183300000099</v>
      </c>
      <c r="F6" s="333">
        <f t="shared" si="1"/>
        <v>7608.0183300000099</v>
      </c>
      <c r="G6" s="333">
        <f t="shared" si="1"/>
        <v>7608.0183300000099</v>
      </c>
      <c r="H6" s="333">
        <f t="shared" si="1"/>
        <v>7608.0183300000099</v>
      </c>
      <c r="I6" s="333">
        <f t="shared" si="1"/>
        <v>7608.0183300000099</v>
      </c>
      <c r="J6" s="333">
        <f t="shared" si="1"/>
        <v>7608.0183300000099</v>
      </c>
      <c r="K6" s="333">
        <f t="shared" si="1"/>
        <v>7608.0183300000099</v>
      </c>
      <c r="L6" s="333">
        <f t="shared" si="1"/>
        <v>7608.0183300000099</v>
      </c>
      <c r="M6" s="333">
        <f t="shared" si="1"/>
        <v>7608.0183300000099</v>
      </c>
    </row>
    <row r="7" spans="1:13" ht="14.4" customHeight="1" x14ac:dyDescent="0.3">
      <c r="A7" s="332" t="s">
        <v>127</v>
      </c>
      <c r="B7" s="332">
        <v>58.072000000000003</v>
      </c>
      <c r="C7" s="332">
        <v>145.94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1742.16</v>
      </c>
      <c r="C8" s="333">
        <f t="shared" ref="C8:M8" si="2">C7*30</f>
        <v>4378.2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773510</v>
      </c>
      <c r="C9" s="332">
        <v>775873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773.51</v>
      </c>
      <c r="C10" s="333">
        <f t="shared" ref="C10:M10" si="3">C9/1000+B10</f>
        <v>1549.383</v>
      </c>
      <c r="D10" s="333">
        <f t="shared" si="3"/>
        <v>1549.383</v>
      </c>
      <c r="E10" s="333">
        <f t="shared" si="3"/>
        <v>1549.383</v>
      </c>
      <c r="F10" s="333">
        <f t="shared" si="3"/>
        <v>1549.383</v>
      </c>
      <c r="G10" s="333">
        <f t="shared" si="3"/>
        <v>1549.383</v>
      </c>
      <c r="H10" s="333">
        <f t="shared" si="3"/>
        <v>1549.383</v>
      </c>
      <c r="I10" s="333">
        <f t="shared" si="3"/>
        <v>1549.383</v>
      </c>
      <c r="J10" s="333">
        <f t="shared" si="3"/>
        <v>1549.383</v>
      </c>
      <c r="K10" s="333">
        <f t="shared" si="3"/>
        <v>1549.383</v>
      </c>
      <c r="L10" s="333">
        <f t="shared" si="3"/>
        <v>1549.383</v>
      </c>
      <c r="M10" s="333">
        <f t="shared" si="3"/>
        <v>1549.383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0.85995109878800469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0.85995109878800469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2284.4449111828499</v>
      </c>
      <c r="C7" s="56">
        <v>190.37040926523801</v>
      </c>
      <c r="D7" s="56">
        <v>141.90117000000001</v>
      </c>
      <c r="E7" s="56">
        <v>101.99311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243.89428000000001</v>
      </c>
      <c r="Q7" s="189">
        <v>0.64057823099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9" t="s">
        <v>335</v>
      </c>
    </row>
    <row r="9" spans="1:17" ht="14.4" customHeight="1" x14ac:dyDescent="0.3">
      <c r="A9" s="19" t="s">
        <v>37</v>
      </c>
      <c r="B9" s="55">
        <v>74.703677647014999</v>
      </c>
      <c r="C9" s="56">
        <v>6.225306470584</v>
      </c>
      <c r="D9" s="56">
        <v>7.5002199999999997</v>
      </c>
      <c r="E9" s="56">
        <v>2.1545299999999998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9.6547499999999999</v>
      </c>
      <c r="Q9" s="189">
        <v>0.77544375089100004</v>
      </c>
    </row>
    <row r="10" spans="1:17" ht="14.4" customHeight="1" x14ac:dyDescent="0.3">
      <c r="A10" s="19" t="s">
        <v>38</v>
      </c>
      <c r="B10" s="55">
        <v>1266.9999600925701</v>
      </c>
      <c r="C10" s="56">
        <v>105.583330007714</v>
      </c>
      <c r="D10" s="56">
        <v>86.214299999999994</v>
      </c>
      <c r="E10" s="56">
        <v>81.525899999999993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167.74019999999999</v>
      </c>
      <c r="Q10" s="189">
        <v>0.794349827703</v>
      </c>
    </row>
    <row r="11" spans="1:17" ht="14.4" customHeight="1" x14ac:dyDescent="0.3">
      <c r="A11" s="19" t="s">
        <v>39</v>
      </c>
      <c r="B11" s="55">
        <v>202.19794495494801</v>
      </c>
      <c r="C11" s="56">
        <v>16.849828746244999</v>
      </c>
      <c r="D11" s="56">
        <v>15.80302</v>
      </c>
      <c r="E11" s="56">
        <v>16.844000000000001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32.647019999999998</v>
      </c>
      <c r="Q11" s="189">
        <v>0.96876414863399996</v>
      </c>
    </row>
    <row r="12" spans="1:17" ht="14.4" customHeight="1" x14ac:dyDescent="0.3">
      <c r="A12" s="19" t="s">
        <v>40</v>
      </c>
      <c r="B12" s="55">
        <v>17.575137575635001</v>
      </c>
      <c r="C12" s="56">
        <v>1.4645947979689999</v>
      </c>
      <c r="D12" s="56">
        <v>3.4626299999999999</v>
      </c>
      <c r="E12" s="56">
        <v>0.23652999999999999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3.69916</v>
      </c>
      <c r="Q12" s="189">
        <v>1.2628612381819999</v>
      </c>
    </row>
    <row r="13" spans="1:17" ht="14.4" customHeight="1" x14ac:dyDescent="0.3">
      <c r="A13" s="19" t="s">
        <v>41</v>
      </c>
      <c r="B13" s="55">
        <v>38.999998771594001</v>
      </c>
      <c r="C13" s="56">
        <v>3.2499998976320001</v>
      </c>
      <c r="D13" s="56">
        <v>1.6373500000000001</v>
      </c>
      <c r="E13" s="56">
        <v>0.96131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2.5986600000000002</v>
      </c>
      <c r="Q13" s="189">
        <v>0.39979385874599999</v>
      </c>
    </row>
    <row r="14" spans="1:17" ht="14.4" customHeight="1" x14ac:dyDescent="0.3">
      <c r="A14" s="19" t="s">
        <v>42</v>
      </c>
      <c r="B14" s="55">
        <v>2312.3003894394301</v>
      </c>
      <c r="C14" s="56">
        <v>192.69169911995201</v>
      </c>
      <c r="D14" s="56">
        <v>268.98</v>
      </c>
      <c r="E14" s="56">
        <v>231.79000000000099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500.77</v>
      </c>
      <c r="Q14" s="189">
        <v>1.299407297478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537.55810563943805</v>
      </c>
      <c r="C17" s="56">
        <v>44.796508803286002</v>
      </c>
      <c r="D17" s="56">
        <v>6.9268400000000003</v>
      </c>
      <c r="E17" s="56">
        <v>23.674610000000001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30.60145</v>
      </c>
      <c r="Q17" s="189">
        <v>0.34156065748699999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2.7669999999999999</v>
      </c>
      <c r="E18" s="56">
        <v>0.876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3.6429999999999998</v>
      </c>
      <c r="Q18" s="189" t="s">
        <v>335</v>
      </c>
    </row>
    <row r="19" spans="1:17" ht="14.4" customHeight="1" x14ac:dyDescent="0.3">
      <c r="A19" s="19" t="s">
        <v>47</v>
      </c>
      <c r="B19" s="55">
        <v>946.69301971756602</v>
      </c>
      <c r="C19" s="56">
        <v>78.891084976463006</v>
      </c>
      <c r="D19" s="56">
        <v>76.334309999998993</v>
      </c>
      <c r="E19" s="56">
        <v>63.8827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140.21700999999999</v>
      </c>
      <c r="Q19" s="189">
        <v>0.88867462047000001</v>
      </c>
    </row>
    <row r="20" spans="1:17" ht="14.4" customHeight="1" x14ac:dyDescent="0.3">
      <c r="A20" s="19" t="s">
        <v>48</v>
      </c>
      <c r="B20" s="55">
        <v>38050.998801485701</v>
      </c>
      <c r="C20" s="56">
        <v>3170.9165667904799</v>
      </c>
      <c r="D20" s="56">
        <v>3127.0007999999998</v>
      </c>
      <c r="E20" s="56">
        <v>3054.7785000000099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6181.7793000000102</v>
      </c>
      <c r="Q20" s="189">
        <v>0.97476221303599997</v>
      </c>
    </row>
    <row r="21" spans="1:17" ht="14.4" customHeight="1" x14ac:dyDescent="0.3">
      <c r="A21" s="20" t="s">
        <v>49</v>
      </c>
      <c r="B21" s="55">
        <v>1269.99372504914</v>
      </c>
      <c r="C21" s="56">
        <v>105.83281042076101</v>
      </c>
      <c r="D21" s="56">
        <v>105.834</v>
      </c>
      <c r="E21" s="56">
        <v>105.834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211.66800000000001</v>
      </c>
      <c r="Q21" s="189">
        <v>1.000011240174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47.718000000000004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47.718000000000004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31.259999999999</v>
      </c>
      <c r="E24" s="56">
        <v>0.127499999999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31.387499999999001</v>
      </c>
      <c r="Q24" s="189"/>
    </row>
    <row r="25" spans="1:17" ht="14.4" customHeight="1" x14ac:dyDescent="0.3">
      <c r="A25" s="21" t="s">
        <v>53</v>
      </c>
      <c r="B25" s="58">
        <v>47002.465671555903</v>
      </c>
      <c r="C25" s="59">
        <v>3916.8721392963298</v>
      </c>
      <c r="D25" s="59">
        <v>3875.6216399999998</v>
      </c>
      <c r="E25" s="59">
        <v>3732.39669000001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7608.0183300000099</v>
      </c>
      <c r="Q25" s="190">
        <v>0.97118543310000005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498.45123999999998</v>
      </c>
      <c r="E26" s="56">
        <v>490.91532999999998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989.36657000000002</v>
      </c>
      <c r="Q26" s="189" t="s">
        <v>335</v>
      </c>
    </row>
    <row r="27" spans="1:17" ht="14.4" customHeight="1" x14ac:dyDescent="0.3">
      <c r="A27" s="22" t="s">
        <v>55</v>
      </c>
      <c r="B27" s="58">
        <v>47002.465671555903</v>
      </c>
      <c r="C27" s="59">
        <v>3916.8721392963298</v>
      </c>
      <c r="D27" s="59">
        <v>4374.0728799999997</v>
      </c>
      <c r="E27" s="59">
        <v>4223.3120200000103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8597.38490000001</v>
      </c>
      <c r="Q27" s="190">
        <v>1.0974809228189999</v>
      </c>
    </row>
    <row r="28" spans="1:17" ht="14.4" customHeight="1" x14ac:dyDescent="0.3">
      <c r="A28" s="20" t="s">
        <v>56</v>
      </c>
      <c r="B28" s="55">
        <v>100.44280741776799</v>
      </c>
      <c r="C28" s="56">
        <v>8.3702339514799995</v>
      </c>
      <c r="D28" s="56">
        <v>7.3469899999999999</v>
      </c>
      <c r="E28" s="56">
        <v>12.05987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19.406860000000002</v>
      </c>
      <c r="Q28" s="189">
        <v>1.1592782300040001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46100.788349945899</v>
      </c>
      <c r="C6" s="615">
        <v>47309.099609999997</v>
      </c>
      <c r="D6" s="616">
        <v>1208.3112600540801</v>
      </c>
      <c r="E6" s="617">
        <v>1.026210208183</v>
      </c>
      <c r="F6" s="615">
        <v>47002.465671555903</v>
      </c>
      <c r="G6" s="616">
        <v>7833.7442785926496</v>
      </c>
      <c r="H6" s="618">
        <v>3732.39669000001</v>
      </c>
      <c r="I6" s="615">
        <v>7608.0183300000099</v>
      </c>
      <c r="J6" s="616">
        <v>-225.72594859264399</v>
      </c>
      <c r="K6" s="619">
        <v>0.16186423885000001</v>
      </c>
    </row>
    <row r="7" spans="1:11" ht="14.4" customHeight="1" thickBot="1" x14ac:dyDescent="0.35">
      <c r="A7" s="634" t="s">
        <v>338</v>
      </c>
      <c r="B7" s="615">
        <v>6468.2190288702805</v>
      </c>
      <c r="C7" s="615">
        <v>5854.6910099999996</v>
      </c>
      <c r="D7" s="616">
        <v>-613.52801887028204</v>
      </c>
      <c r="E7" s="617">
        <v>0.90514730312400005</v>
      </c>
      <c r="F7" s="615">
        <v>6197.2220196640401</v>
      </c>
      <c r="G7" s="616">
        <v>1032.8703366106699</v>
      </c>
      <c r="H7" s="618">
        <v>435.50538000000103</v>
      </c>
      <c r="I7" s="615">
        <v>961.00407000000098</v>
      </c>
      <c r="J7" s="616">
        <v>-71.866266610672</v>
      </c>
      <c r="K7" s="619">
        <v>0.155070137385</v>
      </c>
    </row>
    <row r="8" spans="1:11" ht="14.4" customHeight="1" thickBot="1" x14ac:dyDescent="0.35">
      <c r="A8" s="635" t="s">
        <v>339</v>
      </c>
      <c r="B8" s="615">
        <v>3964.4270564206099</v>
      </c>
      <c r="C8" s="615">
        <v>3620.8230100000001</v>
      </c>
      <c r="D8" s="616">
        <v>-343.604046420614</v>
      </c>
      <c r="E8" s="617">
        <v>0.91332819559199996</v>
      </c>
      <c r="F8" s="615">
        <v>3884.92163022462</v>
      </c>
      <c r="G8" s="616">
        <v>647.48693837076905</v>
      </c>
      <c r="H8" s="618">
        <v>203.71538000000001</v>
      </c>
      <c r="I8" s="615">
        <v>460.23406999999997</v>
      </c>
      <c r="J8" s="616">
        <v>-187.25286837076899</v>
      </c>
      <c r="K8" s="619">
        <v>0.118466757841</v>
      </c>
    </row>
    <row r="9" spans="1:11" ht="14.4" customHeight="1" thickBot="1" x14ac:dyDescent="0.35">
      <c r="A9" s="636" t="s">
        <v>340</v>
      </c>
      <c r="B9" s="620">
        <v>0</v>
      </c>
      <c r="C9" s="620">
        <v>-3.6000000000000002E-4</v>
      </c>
      <c r="D9" s="621">
        <v>-3.6000000000000002E-4</v>
      </c>
      <c r="E9" s="622" t="s">
        <v>335</v>
      </c>
      <c r="F9" s="620">
        <v>0</v>
      </c>
      <c r="G9" s="621">
        <v>0</v>
      </c>
      <c r="H9" s="623">
        <v>0</v>
      </c>
      <c r="I9" s="620">
        <v>0</v>
      </c>
      <c r="J9" s="621">
        <v>0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-3.6000000000000002E-4</v>
      </c>
      <c r="D10" s="616">
        <v>-3.6000000000000002E-4</v>
      </c>
      <c r="E10" s="625" t="s">
        <v>335</v>
      </c>
      <c r="F10" s="615">
        <v>0</v>
      </c>
      <c r="G10" s="616">
        <v>0</v>
      </c>
      <c r="H10" s="618">
        <v>0</v>
      </c>
      <c r="I10" s="615">
        <v>0</v>
      </c>
      <c r="J10" s="616">
        <v>0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2390.4720395999302</v>
      </c>
      <c r="C11" s="620">
        <v>2101.7466599999998</v>
      </c>
      <c r="D11" s="621">
        <v>-288.72537959993201</v>
      </c>
      <c r="E11" s="627">
        <v>0.87921825697300005</v>
      </c>
      <c r="F11" s="620">
        <v>2284.4449111828499</v>
      </c>
      <c r="G11" s="621">
        <v>380.740818530475</v>
      </c>
      <c r="H11" s="623">
        <v>101.99311</v>
      </c>
      <c r="I11" s="620">
        <v>243.89428000000001</v>
      </c>
      <c r="J11" s="621">
        <v>-136.84653853047499</v>
      </c>
      <c r="K11" s="628">
        <v>0.10676303849800001</v>
      </c>
    </row>
    <row r="12" spans="1:11" ht="14.4" customHeight="1" thickBot="1" x14ac:dyDescent="0.35">
      <c r="A12" s="637" t="s">
        <v>343</v>
      </c>
      <c r="B12" s="615">
        <v>2342.2682789743099</v>
      </c>
      <c r="C12" s="615">
        <v>2073.8449500000002</v>
      </c>
      <c r="D12" s="616">
        <v>-268.42332897431203</v>
      </c>
      <c r="E12" s="617">
        <v>0.88540026290499996</v>
      </c>
      <c r="F12" s="615">
        <v>2245.9180709338402</v>
      </c>
      <c r="G12" s="616">
        <v>374.31967848897301</v>
      </c>
      <c r="H12" s="618">
        <v>101.39561</v>
      </c>
      <c r="I12" s="615">
        <v>241.17533</v>
      </c>
      <c r="J12" s="616">
        <v>-133.14434848897301</v>
      </c>
      <c r="K12" s="619">
        <v>0.107383850337</v>
      </c>
    </row>
    <row r="13" spans="1:11" ht="14.4" customHeight="1" thickBot="1" x14ac:dyDescent="0.35">
      <c r="A13" s="637" t="s">
        <v>344</v>
      </c>
      <c r="B13" s="615">
        <v>13.325821238447</v>
      </c>
      <c r="C13" s="615">
        <v>10.51815</v>
      </c>
      <c r="D13" s="616">
        <v>-2.807671238447</v>
      </c>
      <c r="E13" s="617">
        <v>0.78930595058899999</v>
      </c>
      <c r="F13" s="615">
        <v>11.478004046936</v>
      </c>
      <c r="G13" s="616">
        <v>1.913000674489</v>
      </c>
      <c r="H13" s="618">
        <v>0</v>
      </c>
      <c r="I13" s="615">
        <v>1.68058</v>
      </c>
      <c r="J13" s="616">
        <v>-0.232420674489</v>
      </c>
      <c r="K13" s="619">
        <v>0.146417442712</v>
      </c>
    </row>
    <row r="14" spans="1:11" ht="14.4" customHeight="1" thickBot="1" x14ac:dyDescent="0.35">
      <c r="A14" s="637" t="s">
        <v>345</v>
      </c>
      <c r="B14" s="615">
        <v>30.534994213824</v>
      </c>
      <c r="C14" s="615">
        <v>13.902049999999999</v>
      </c>
      <c r="D14" s="616">
        <v>-16.632944213824</v>
      </c>
      <c r="E14" s="617">
        <v>0.45528254901999998</v>
      </c>
      <c r="F14" s="615">
        <v>22.955850681914001</v>
      </c>
      <c r="G14" s="616">
        <v>3.8259751136519999</v>
      </c>
      <c r="H14" s="618">
        <v>0.59750000000000003</v>
      </c>
      <c r="I14" s="615">
        <v>1.03837</v>
      </c>
      <c r="J14" s="616">
        <v>-2.7876051136519999</v>
      </c>
      <c r="K14" s="619">
        <v>4.523334876E-2</v>
      </c>
    </row>
    <row r="15" spans="1:11" ht="14.4" customHeight="1" thickBot="1" x14ac:dyDescent="0.35">
      <c r="A15" s="637" t="s">
        <v>346</v>
      </c>
      <c r="B15" s="615">
        <v>1.242498828175</v>
      </c>
      <c r="C15" s="615">
        <v>1.7841100000000001</v>
      </c>
      <c r="D15" s="616">
        <v>0.54161117182399998</v>
      </c>
      <c r="E15" s="617">
        <v>1.4359047747510001</v>
      </c>
      <c r="F15" s="615">
        <v>0.956523366456</v>
      </c>
      <c r="G15" s="616">
        <v>0.159420561076</v>
      </c>
      <c r="H15" s="618">
        <v>0</v>
      </c>
      <c r="I15" s="615">
        <v>0</v>
      </c>
      <c r="J15" s="616">
        <v>-0.159420561076</v>
      </c>
      <c r="K15" s="619">
        <v>0</v>
      </c>
    </row>
    <row r="16" spans="1:11" ht="14.4" customHeight="1" thickBot="1" x14ac:dyDescent="0.35">
      <c r="A16" s="637" t="s">
        <v>347</v>
      </c>
      <c r="B16" s="615">
        <v>3.10044634517</v>
      </c>
      <c r="C16" s="615">
        <v>1.6974</v>
      </c>
      <c r="D16" s="616">
        <v>-1.4030463451699999</v>
      </c>
      <c r="E16" s="617">
        <v>0.54746956116199996</v>
      </c>
      <c r="F16" s="615">
        <v>3.1364621537040001</v>
      </c>
      <c r="G16" s="616">
        <v>0.52274369228399997</v>
      </c>
      <c r="H16" s="618">
        <v>0</v>
      </c>
      <c r="I16" s="615">
        <v>0</v>
      </c>
      <c r="J16" s="616">
        <v>-0.52274369228399997</v>
      </c>
      <c r="K16" s="619">
        <v>0</v>
      </c>
    </row>
    <row r="17" spans="1:11" ht="14.4" customHeight="1" thickBot="1" x14ac:dyDescent="0.35">
      <c r="A17" s="636" t="s">
        <v>348</v>
      </c>
      <c r="B17" s="620">
        <v>74.250026050597995</v>
      </c>
      <c r="C17" s="620">
        <v>63.93647</v>
      </c>
      <c r="D17" s="621">
        <v>-10.313556050598001</v>
      </c>
      <c r="E17" s="627">
        <v>0.86109693694099998</v>
      </c>
      <c r="F17" s="620">
        <v>74.703677647014999</v>
      </c>
      <c r="G17" s="621">
        <v>12.450612941169</v>
      </c>
      <c r="H17" s="623">
        <v>2.1545299999999998</v>
      </c>
      <c r="I17" s="620">
        <v>9.6547499999999999</v>
      </c>
      <c r="J17" s="621">
        <v>-2.7958629411690001</v>
      </c>
      <c r="K17" s="628">
        <v>0.129240625148</v>
      </c>
    </row>
    <row r="18" spans="1:11" ht="14.4" customHeight="1" thickBot="1" x14ac:dyDescent="0.35">
      <c r="A18" s="637" t="s">
        <v>349</v>
      </c>
      <c r="B18" s="615">
        <v>0.108009885601</v>
      </c>
      <c r="C18" s="615">
        <v>0.27888000000000002</v>
      </c>
      <c r="D18" s="616">
        <v>0.17087011439800001</v>
      </c>
      <c r="E18" s="617">
        <v>2.5819858844230001</v>
      </c>
      <c r="F18" s="615">
        <v>0.27887999121500001</v>
      </c>
      <c r="G18" s="616">
        <v>4.6479998534999997E-2</v>
      </c>
      <c r="H18" s="618">
        <v>0</v>
      </c>
      <c r="I18" s="615">
        <v>0</v>
      </c>
      <c r="J18" s="616">
        <v>-4.6479998534999997E-2</v>
      </c>
      <c r="K18" s="619">
        <v>0</v>
      </c>
    </row>
    <row r="19" spans="1:11" ht="14.4" customHeight="1" thickBot="1" x14ac:dyDescent="0.35">
      <c r="A19" s="637" t="s">
        <v>350</v>
      </c>
      <c r="B19" s="615">
        <v>6.711517708073</v>
      </c>
      <c r="C19" s="615">
        <v>9.0189199999999996</v>
      </c>
      <c r="D19" s="616">
        <v>2.307402291926</v>
      </c>
      <c r="E19" s="617">
        <v>1.3437973931210001</v>
      </c>
      <c r="F19" s="615">
        <v>8.9999997165209997</v>
      </c>
      <c r="G19" s="616">
        <v>1.4999999527529999</v>
      </c>
      <c r="H19" s="618">
        <v>0.20368</v>
      </c>
      <c r="I19" s="615">
        <v>0.73490999999999995</v>
      </c>
      <c r="J19" s="616">
        <v>-0.76508995275299996</v>
      </c>
      <c r="K19" s="619">
        <v>8.1656669237999996E-2</v>
      </c>
    </row>
    <row r="20" spans="1:11" ht="14.4" customHeight="1" thickBot="1" x14ac:dyDescent="0.35">
      <c r="A20" s="637" t="s">
        <v>351</v>
      </c>
      <c r="B20" s="615">
        <v>51.697362127932998</v>
      </c>
      <c r="C20" s="615">
        <v>35.976149999999997</v>
      </c>
      <c r="D20" s="616">
        <v>-15.721212127933001</v>
      </c>
      <c r="E20" s="617">
        <v>0.69589914299599998</v>
      </c>
      <c r="F20" s="615">
        <v>46.999998519613001</v>
      </c>
      <c r="G20" s="616">
        <v>7.8333330866019999</v>
      </c>
      <c r="H20" s="618">
        <v>1.0198499999999999</v>
      </c>
      <c r="I20" s="615">
        <v>6.8660100000000002</v>
      </c>
      <c r="J20" s="616">
        <v>-0.96732308660199995</v>
      </c>
      <c r="K20" s="619">
        <v>0.14608532375</v>
      </c>
    </row>
    <row r="21" spans="1:11" ht="14.4" customHeight="1" thickBot="1" x14ac:dyDescent="0.35">
      <c r="A21" s="637" t="s">
        <v>352</v>
      </c>
      <c r="B21" s="615">
        <v>1.439068205104</v>
      </c>
      <c r="C21" s="615">
        <v>1.2253000000000001</v>
      </c>
      <c r="D21" s="616">
        <v>-0.21376820510399999</v>
      </c>
      <c r="E21" s="617">
        <v>0.85145373628099996</v>
      </c>
      <c r="F21" s="615">
        <v>1.2252999614060001</v>
      </c>
      <c r="G21" s="616">
        <v>0.20421666023400001</v>
      </c>
      <c r="H21" s="618">
        <v>0.16339999999999999</v>
      </c>
      <c r="I21" s="615">
        <v>0.16339999999999999</v>
      </c>
      <c r="J21" s="616">
        <v>-4.0816660233999998E-2</v>
      </c>
      <c r="K21" s="619">
        <v>0.133355100911</v>
      </c>
    </row>
    <row r="22" spans="1:11" ht="14.4" customHeight="1" thickBot="1" x14ac:dyDescent="0.35">
      <c r="A22" s="637" t="s">
        <v>353</v>
      </c>
      <c r="B22" s="615">
        <v>1.4265609523030001</v>
      </c>
      <c r="C22" s="615">
        <v>3.1004999999999998</v>
      </c>
      <c r="D22" s="616">
        <v>1.6739390476960001</v>
      </c>
      <c r="E22" s="617">
        <v>2.1734087106429998</v>
      </c>
      <c r="F22" s="615">
        <v>3.1994998992229999</v>
      </c>
      <c r="G22" s="616">
        <v>0.53324998320299999</v>
      </c>
      <c r="H22" s="618">
        <v>0.22800000000000001</v>
      </c>
      <c r="I22" s="615">
        <v>0.31900000000000001</v>
      </c>
      <c r="J22" s="616">
        <v>-0.21424998320300001</v>
      </c>
      <c r="K22" s="619">
        <v>9.9703081745999997E-2</v>
      </c>
    </row>
    <row r="23" spans="1:11" ht="14.4" customHeight="1" thickBot="1" x14ac:dyDescent="0.35">
      <c r="A23" s="637" t="s">
        <v>354</v>
      </c>
      <c r="B23" s="615">
        <v>12.845105755494</v>
      </c>
      <c r="C23" s="615">
        <v>14.33672</v>
      </c>
      <c r="D23" s="616">
        <v>1.491614244505</v>
      </c>
      <c r="E23" s="617">
        <v>1.116123157948</v>
      </c>
      <c r="F23" s="615">
        <v>13.999999559033</v>
      </c>
      <c r="G23" s="616">
        <v>2.3333332598380001</v>
      </c>
      <c r="H23" s="618">
        <v>0.53959999999999997</v>
      </c>
      <c r="I23" s="615">
        <v>1.5714300000000001</v>
      </c>
      <c r="J23" s="616">
        <v>-0.761903259838</v>
      </c>
      <c r="K23" s="619">
        <v>0.112245003535</v>
      </c>
    </row>
    <row r="24" spans="1:11" ht="14.4" customHeight="1" thickBot="1" x14ac:dyDescent="0.35">
      <c r="A24" s="636" t="s">
        <v>355</v>
      </c>
      <c r="B24" s="620">
        <v>1265.4955368456499</v>
      </c>
      <c r="C24" s="620">
        <v>1226.73768</v>
      </c>
      <c r="D24" s="621">
        <v>-38.757856845646998</v>
      </c>
      <c r="E24" s="627">
        <v>0.96937337531599999</v>
      </c>
      <c r="F24" s="620">
        <v>1266.9999600925701</v>
      </c>
      <c r="G24" s="621">
        <v>211.16666001542799</v>
      </c>
      <c r="H24" s="623">
        <v>81.525899999999993</v>
      </c>
      <c r="I24" s="620">
        <v>167.74019999999999</v>
      </c>
      <c r="J24" s="621">
        <v>-43.426460015427999</v>
      </c>
      <c r="K24" s="628">
        <v>0.13239163795</v>
      </c>
    </row>
    <row r="25" spans="1:11" ht="14.4" customHeight="1" thickBot="1" x14ac:dyDescent="0.35">
      <c r="A25" s="637" t="s">
        <v>356</v>
      </c>
      <c r="B25" s="615">
        <v>1100.49611876621</v>
      </c>
      <c r="C25" s="615">
        <v>1059.02791</v>
      </c>
      <c r="D25" s="616">
        <v>-41.468208766206999</v>
      </c>
      <c r="E25" s="617">
        <v>0.962318623338</v>
      </c>
      <c r="F25" s="615">
        <v>1085.9999657936301</v>
      </c>
      <c r="G25" s="616">
        <v>180.99999429893899</v>
      </c>
      <c r="H25" s="618">
        <v>60.83128</v>
      </c>
      <c r="I25" s="615">
        <v>127.85760000000001</v>
      </c>
      <c r="J25" s="616">
        <v>-53.142394298938001</v>
      </c>
      <c r="K25" s="619">
        <v>0.117732600393</v>
      </c>
    </row>
    <row r="26" spans="1:11" ht="14.4" customHeight="1" thickBot="1" x14ac:dyDescent="0.35">
      <c r="A26" s="637" t="s">
        <v>357</v>
      </c>
      <c r="B26" s="615">
        <v>164.99941807944001</v>
      </c>
      <c r="C26" s="615">
        <v>166.55440999999999</v>
      </c>
      <c r="D26" s="616">
        <v>1.5549919205589999</v>
      </c>
      <c r="E26" s="617">
        <v>1.009424226695</v>
      </c>
      <c r="F26" s="615">
        <v>180.99999429893899</v>
      </c>
      <c r="G26" s="616">
        <v>30.166665716489</v>
      </c>
      <c r="H26" s="618">
        <v>20.69462</v>
      </c>
      <c r="I26" s="615">
        <v>39.882599999999996</v>
      </c>
      <c r="J26" s="616">
        <v>9.7159342835100002</v>
      </c>
      <c r="K26" s="619">
        <v>0.22034586329299999</v>
      </c>
    </row>
    <row r="27" spans="1:11" ht="14.4" customHeight="1" thickBot="1" x14ac:dyDescent="0.35">
      <c r="A27" s="637" t="s">
        <v>358</v>
      </c>
      <c r="B27" s="615">
        <v>0</v>
      </c>
      <c r="C27" s="615">
        <v>1.1553599999999999</v>
      </c>
      <c r="D27" s="616">
        <v>1.1553599999999999</v>
      </c>
      <c r="E27" s="625" t="s">
        <v>335</v>
      </c>
      <c r="F27" s="615">
        <v>0</v>
      </c>
      <c r="G27" s="616">
        <v>0</v>
      </c>
      <c r="H27" s="618">
        <v>0</v>
      </c>
      <c r="I27" s="615">
        <v>0</v>
      </c>
      <c r="J27" s="616">
        <v>0</v>
      </c>
      <c r="K27" s="626" t="s">
        <v>335</v>
      </c>
    </row>
    <row r="28" spans="1:11" ht="14.4" customHeight="1" thickBot="1" x14ac:dyDescent="0.35">
      <c r="A28" s="636" t="s">
        <v>359</v>
      </c>
      <c r="B28" s="620">
        <v>195.95998992518599</v>
      </c>
      <c r="C28" s="620">
        <v>185.05821</v>
      </c>
      <c r="D28" s="621">
        <v>-10.901779925185</v>
      </c>
      <c r="E28" s="627">
        <v>0.94436731738199997</v>
      </c>
      <c r="F28" s="620">
        <v>202.19794495494801</v>
      </c>
      <c r="G28" s="621">
        <v>33.699657492490999</v>
      </c>
      <c r="H28" s="623">
        <v>16.844000000000001</v>
      </c>
      <c r="I28" s="620">
        <v>32.647019999999998</v>
      </c>
      <c r="J28" s="621">
        <v>-1.052637492491</v>
      </c>
      <c r="K28" s="628">
        <v>0.16146069143899999</v>
      </c>
    </row>
    <row r="29" spans="1:11" ht="14.4" customHeight="1" thickBot="1" x14ac:dyDescent="0.35">
      <c r="A29" s="637" t="s">
        <v>360</v>
      </c>
      <c r="B29" s="615">
        <v>2.736383393328</v>
      </c>
      <c r="C29" s="615">
        <v>13.18459</v>
      </c>
      <c r="D29" s="616">
        <v>10.448206606671</v>
      </c>
      <c r="E29" s="617">
        <v>4.8182539157860003</v>
      </c>
      <c r="F29" s="615">
        <v>7.8720155108409999</v>
      </c>
      <c r="G29" s="616">
        <v>1.3120025851399999</v>
      </c>
      <c r="H29" s="618">
        <v>2.77325</v>
      </c>
      <c r="I29" s="615">
        <v>4.5277500000000002</v>
      </c>
      <c r="J29" s="616">
        <v>3.215747414859</v>
      </c>
      <c r="K29" s="619">
        <v>0.575170360597</v>
      </c>
    </row>
    <row r="30" spans="1:11" ht="14.4" customHeight="1" thickBot="1" x14ac:dyDescent="0.35">
      <c r="A30" s="637" t="s">
        <v>361</v>
      </c>
      <c r="B30" s="615">
        <v>16.658293227308999</v>
      </c>
      <c r="C30" s="615">
        <v>14.63926</v>
      </c>
      <c r="D30" s="616">
        <v>-2.0190332273089999</v>
      </c>
      <c r="E30" s="617">
        <v>0.87879711325999998</v>
      </c>
      <c r="F30" s="615">
        <v>17</v>
      </c>
      <c r="G30" s="616">
        <v>2.833333333333</v>
      </c>
      <c r="H30" s="618">
        <v>1.54871</v>
      </c>
      <c r="I30" s="615">
        <v>2.4630100000000001</v>
      </c>
      <c r="J30" s="616">
        <v>-0.37032333333299999</v>
      </c>
      <c r="K30" s="619">
        <v>0.14488294117600001</v>
      </c>
    </row>
    <row r="31" spans="1:11" ht="14.4" customHeight="1" thickBot="1" x14ac:dyDescent="0.35">
      <c r="A31" s="637" t="s">
        <v>362</v>
      </c>
      <c r="B31" s="615">
        <v>39.383213986929</v>
      </c>
      <c r="C31" s="615">
        <v>43.497889999999998</v>
      </c>
      <c r="D31" s="616">
        <v>4.1146760130700004</v>
      </c>
      <c r="E31" s="617">
        <v>1.104477913215</v>
      </c>
      <c r="F31" s="615">
        <v>45.205936132555998</v>
      </c>
      <c r="G31" s="616">
        <v>7.5343226887589996</v>
      </c>
      <c r="H31" s="618">
        <v>3.86144</v>
      </c>
      <c r="I31" s="615">
        <v>7.4714099999999997</v>
      </c>
      <c r="J31" s="616">
        <v>-6.2912688758999996E-2</v>
      </c>
      <c r="K31" s="619">
        <v>0.16527497579200001</v>
      </c>
    </row>
    <row r="32" spans="1:11" ht="14.4" customHeight="1" thickBot="1" x14ac:dyDescent="0.35">
      <c r="A32" s="637" t="s">
        <v>363</v>
      </c>
      <c r="B32" s="615">
        <v>36.642633581376003</v>
      </c>
      <c r="C32" s="615">
        <v>33.043489999999998</v>
      </c>
      <c r="D32" s="616">
        <v>-3.599143581376</v>
      </c>
      <c r="E32" s="617">
        <v>0.90177715874599995</v>
      </c>
      <c r="F32" s="615">
        <v>32.999999559033</v>
      </c>
      <c r="G32" s="616">
        <v>5.4999999265049997</v>
      </c>
      <c r="H32" s="618">
        <v>2.7932199999999998</v>
      </c>
      <c r="I32" s="615">
        <v>8.2297700000000003</v>
      </c>
      <c r="J32" s="616">
        <v>2.729770073494</v>
      </c>
      <c r="K32" s="619">
        <v>0.24938697302900001</v>
      </c>
    </row>
    <row r="33" spans="1:11" ht="14.4" customHeight="1" thickBot="1" x14ac:dyDescent="0.35">
      <c r="A33" s="637" t="s">
        <v>364</v>
      </c>
      <c r="B33" s="615">
        <v>36.442628058118999</v>
      </c>
      <c r="C33" s="615">
        <v>11.8911</v>
      </c>
      <c r="D33" s="616">
        <v>-24.551528058119001</v>
      </c>
      <c r="E33" s="617">
        <v>0.32629644549800002</v>
      </c>
      <c r="F33" s="615">
        <v>31.999998992077</v>
      </c>
      <c r="G33" s="616">
        <v>5.3333331653459997</v>
      </c>
      <c r="H33" s="618">
        <v>0.18149999999999999</v>
      </c>
      <c r="I33" s="615">
        <v>1.1628000000000001</v>
      </c>
      <c r="J33" s="616">
        <v>-4.1705331653459998</v>
      </c>
      <c r="K33" s="619">
        <v>3.6337501144000001E-2</v>
      </c>
    </row>
    <row r="34" spans="1:11" ht="14.4" customHeight="1" thickBot="1" x14ac:dyDescent="0.35">
      <c r="A34" s="637" t="s">
        <v>365</v>
      </c>
      <c r="B34" s="615">
        <v>0</v>
      </c>
      <c r="C34" s="615">
        <v>0.184</v>
      </c>
      <c r="D34" s="616">
        <v>0.184</v>
      </c>
      <c r="E34" s="625" t="s">
        <v>366</v>
      </c>
      <c r="F34" s="615">
        <v>5.5860933113E-2</v>
      </c>
      <c r="G34" s="616">
        <v>9.3101555179999993E-3</v>
      </c>
      <c r="H34" s="618">
        <v>0</v>
      </c>
      <c r="I34" s="615">
        <v>0</v>
      </c>
      <c r="J34" s="616">
        <v>-9.3101555179999993E-3</v>
      </c>
      <c r="K34" s="619">
        <v>0</v>
      </c>
    </row>
    <row r="35" spans="1:11" ht="14.4" customHeight="1" thickBot="1" x14ac:dyDescent="0.35">
      <c r="A35" s="637" t="s">
        <v>367</v>
      </c>
      <c r="B35" s="615">
        <v>6.8817462962999995E-2</v>
      </c>
      <c r="C35" s="615">
        <v>0.12587000000000001</v>
      </c>
      <c r="D35" s="616">
        <v>5.7052537036000002E-2</v>
      </c>
      <c r="E35" s="617">
        <v>1.8290415627050001</v>
      </c>
      <c r="F35" s="615">
        <v>0</v>
      </c>
      <c r="G35" s="616">
        <v>0</v>
      </c>
      <c r="H35" s="618">
        <v>0.15143000000000001</v>
      </c>
      <c r="I35" s="615">
        <v>0.15143000000000001</v>
      </c>
      <c r="J35" s="616">
        <v>0.15143000000000001</v>
      </c>
      <c r="K35" s="626" t="s">
        <v>366</v>
      </c>
    </row>
    <row r="36" spans="1:11" ht="14.4" customHeight="1" thickBot="1" x14ac:dyDescent="0.35">
      <c r="A36" s="637" t="s">
        <v>368</v>
      </c>
      <c r="B36" s="615">
        <v>26.031246234478999</v>
      </c>
      <c r="C36" s="615">
        <v>17.49907</v>
      </c>
      <c r="D36" s="616">
        <v>-8.5321762344789995</v>
      </c>
      <c r="E36" s="617">
        <v>0.67223327851299997</v>
      </c>
      <c r="F36" s="615">
        <v>17.064133827325001</v>
      </c>
      <c r="G36" s="616">
        <v>2.8440223045540001</v>
      </c>
      <c r="H36" s="618">
        <v>1.452</v>
      </c>
      <c r="I36" s="615">
        <v>2.6983000000000001</v>
      </c>
      <c r="J36" s="616">
        <v>-0.14572230455400001</v>
      </c>
      <c r="K36" s="619">
        <v>0.15812698302200001</v>
      </c>
    </row>
    <row r="37" spans="1:11" ht="14.4" customHeight="1" thickBot="1" x14ac:dyDescent="0.35">
      <c r="A37" s="637" t="s">
        <v>369</v>
      </c>
      <c r="B37" s="615">
        <v>0</v>
      </c>
      <c r="C37" s="615">
        <v>1.0149999999999999</v>
      </c>
      <c r="D37" s="616">
        <v>1.0149999999999999</v>
      </c>
      <c r="E37" s="625" t="s">
        <v>335</v>
      </c>
      <c r="F37" s="615">
        <v>0</v>
      </c>
      <c r="G37" s="616">
        <v>0</v>
      </c>
      <c r="H37" s="618">
        <v>0</v>
      </c>
      <c r="I37" s="615">
        <v>0</v>
      </c>
      <c r="J37" s="616">
        <v>0</v>
      </c>
      <c r="K37" s="619">
        <v>0</v>
      </c>
    </row>
    <row r="38" spans="1:11" ht="14.4" customHeight="1" thickBot="1" x14ac:dyDescent="0.35">
      <c r="A38" s="637" t="s">
        <v>370</v>
      </c>
      <c r="B38" s="615">
        <v>37.996773980679997</v>
      </c>
      <c r="C38" s="615">
        <v>49.977939999999997</v>
      </c>
      <c r="D38" s="616">
        <v>11.981166019319</v>
      </c>
      <c r="E38" s="617">
        <v>1.315320611834</v>
      </c>
      <c r="F38" s="615">
        <v>50</v>
      </c>
      <c r="G38" s="616">
        <v>8.333333333333</v>
      </c>
      <c r="H38" s="618">
        <v>4.0824499999999997</v>
      </c>
      <c r="I38" s="615">
        <v>5.9425499999999998</v>
      </c>
      <c r="J38" s="616">
        <v>-2.3907833333330002</v>
      </c>
      <c r="K38" s="619">
        <v>0.118851</v>
      </c>
    </row>
    <row r="39" spans="1:11" ht="14.4" customHeight="1" thickBot="1" x14ac:dyDescent="0.35">
      <c r="A39" s="636" t="s">
        <v>371</v>
      </c>
      <c r="B39" s="620">
        <v>14.379962792565999</v>
      </c>
      <c r="C39" s="620">
        <v>9.4253199999999993</v>
      </c>
      <c r="D39" s="621">
        <v>-4.9546427925660002</v>
      </c>
      <c r="E39" s="627">
        <v>0.65544814934200002</v>
      </c>
      <c r="F39" s="620">
        <v>17.575137575635001</v>
      </c>
      <c r="G39" s="621">
        <v>2.929189595939</v>
      </c>
      <c r="H39" s="623">
        <v>0.23652999999999999</v>
      </c>
      <c r="I39" s="620">
        <v>3.69916</v>
      </c>
      <c r="J39" s="621">
        <v>0.76997040405999995</v>
      </c>
      <c r="K39" s="628">
        <v>0.21047687303000001</v>
      </c>
    </row>
    <row r="40" spans="1:11" ht="14.4" customHeight="1" thickBot="1" x14ac:dyDescent="0.35">
      <c r="A40" s="637" t="s">
        <v>372</v>
      </c>
      <c r="B40" s="615">
        <v>0</v>
      </c>
      <c r="C40" s="615">
        <v>0</v>
      </c>
      <c r="D40" s="616">
        <v>0</v>
      </c>
      <c r="E40" s="617">
        <v>1</v>
      </c>
      <c r="F40" s="615">
        <v>0</v>
      </c>
      <c r="G40" s="616">
        <v>0</v>
      </c>
      <c r="H40" s="618">
        <v>2.5510000000000001E-2</v>
      </c>
      <c r="I40" s="615">
        <v>2.5510000000000001E-2</v>
      </c>
      <c r="J40" s="616">
        <v>2.5510000000000001E-2</v>
      </c>
      <c r="K40" s="626" t="s">
        <v>366</v>
      </c>
    </row>
    <row r="41" spans="1:11" ht="14.4" customHeight="1" thickBot="1" x14ac:dyDescent="0.35">
      <c r="A41" s="637" t="s">
        <v>373</v>
      </c>
      <c r="B41" s="615">
        <v>0</v>
      </c>
      <c r="C41" s="615">
        <v>2.5192199999999998</v>
      </c>
      <c r="D41" s="616">
        <v>2.5192199999999998</v>
      </c>
      <c r="E41" s="625" t="s">
        <v>335</v>
      </c>
      <c r="F41" s="615">
        <v>0</v>
      </c>
      <c r="G41" s="616">
        <v>0</v>
      </c>
      <c r="H41" s="618">
        <v>0</v>
      </c>
      <c r="I41" s="615">
        <v>0.96799999999999997</v>
      </c>
      <c r="J41" s="616">
        <v>0.96799999999999997</v>
      </c>
      <c r="K41" s="626" t="s">
        <v>335</v>
      </c>
    </row>
    <row r="42" spans="1:11" ht="14.4" customHeight="1" thickBot="1" x14ac:dyDescent="0.35">
      <c r="A42" s="637" t="s">
        <v>374</v>
      </c>
      <c r="B42" s="615">
        <v>0</v>
      </c>
      <c r="C42" s="615">
        <v>0.109</v>
      </c>
      <c r="D42" s="616">
        <v>0.109</v>
      </c>
      <c r="E42" s="625" t="s">
        <v>366</v>
      </c>
      <c r="F42" s="615">
        <v>0.196638893797</v>
      </c>
      <c r="G42" s="616">
        <v>3.2773148965999997E-2</v>
      </c>
      <c r="H42" s="618">
        <v>0</v>
      </c>
      <c r="I42" s="615">
        <v>0</v>
      </c>
      <c r="J42" s="616">
        <v>-3.2773148965999997E-2</v>
      </c>
      <c r="K42" s="619">
        <v>0</v>
      </c>
    </row>
    <row r="43" spans="1:11" ht="14.4" customHeight="1" thickBot="1" x14ac:dyDescent="0.35">
      <c r="A43" s="637" t="s">
        <v>375</v>
      </c>
      <c r="B43" s="615">
        <v>1.1009767579680001</v>
      </c>
      <c r="C43" s="615">
        <v>1.4011800000000001</v>
      </c>
      <c r="D43" s="616">
        <v>0.30020324203100002</v>
      </c>
      <c r="E43" s="617">
        <v>1.272669917742</v>
      </c>
      <c r="F43" s="615">
        <v>1.3784991857990001</v>
      </c>
      <c r="G43" s="616">
        <v>0.22974986429899999</v>
      </c>
      <c r="H43" s="618">
        <v>0</v>
      </c>
      <c r="I43" s="615">
        <v>1.9616499999999999</v>
      </c>
      <c r="J43" s="616">
        <v>1.7319001356999999</v>
      </c>
      <c r="K43" s="619">
        <v>1.4230331219679999</v>
      </c>
    </row>
    <row r="44" spans="1:11" ht="14.4" customHeight="1" thickBot="1" x14ac:dyDescent="0.35">
      <c r="A44" s="637" t="s">
        <v>376</v>
      </c>
      <c r="B44" s="615">
        <v>0</v>
      </c>
      <c r="C44" s="615">
        <v>0.60987999999999998</v>
      </c>
      <c r="D44" s="616">
        <v>0.60987999999999998</v>
      </c>
      <c r="E44" s="625" t="s">
        <v>366</v>
      </c>
      <c r="F44" s="615">
        <v>0</v>
      </c>
      <c r="G44" s="616">
        <v>0</v>
      </c>
      <c r="H44" s="618">
        <v>0</v>
      </c>
      <c r="I44" s="615">
        <v>0</v>
      </c>
      <c r="J44" s="616">
        <v>0</v>
      </c>
      <c r="K44" s="626" t="s">
        <v>335</v>
      </c>
    </row>
    <row r="45" spans="1:11" ht="14.4" customHeight="1" thickBot="1" x14ac:dyDescent="0.35">
      <c r="A45" s="637" t="s">
        <v>377</v>
      </c>
      <c r="B45" s="615">
        <v>13.278986034597001</v>
      </c>
      <c r="C45" s="615">
        <v>4.7860399999999998</v>
      </c>
      <c r="D45" s="616">
        <v>-8.4929460345970007</v>
      </c>
      <c r="E45" s="617">
        <v>0.36042209755499999</v>
      </c>
      <c r="F45" s="615">
        <v>15.999999496038001</v>
      </c>
      <c r="G45" s="616">
        <v>2.6666665826729998</v>
      </c>
      <c r="H45" s="618">
        <v>0.21102000000000001</v>
      </c>
      <c r="I45" s="615">
        <v>0.74399999999999999</v>
      </c>
      <c r="J45" s="616">
        <v>-1.9226665826730001</v>
      </c>
      <c r="K45" s="619">
        <v>4.6500001463999997E-2</v>
      </c>
    </row>
    <row r="46" spans="1:11" ht="14.4" customHeight="1" thickBot="1" x14ac:dyDescent="0.35">
      <c r="A46" s="636" t="s">
        <v>378</v>
      </c>
      <c r="B46" s="620">
        <v>23.869501206683001</v>
      </c>
      <c r="C46" s="620">
        <v>32.433030000000002</v>
      </c>
      <c r="D46" s="621">
        <v>8.5635287933159994</v>
      </c>
      <c r="E46" s="627">
        <v>1.3587644634530001</v>
      </c>
      <c r="F46" s="620">
        <v>38.999998771594001</v>
      </c>
      <c r="G46" s="621">
        <v>6.4999997952650004</v>
      </c>
      <c r="H46" s="623">
        <v>0.96131</v>
      </c>
      <c r="I46" s="620">
        <v>2.5986600000000002</v>
      </c>
      <c r="J46" s="621">
        <v>-3.9013397952650002</v>
      </c>
      <c r="K46" s="628">
        <v>6.6632309791000002E-2</v>
      </c>
    </row>
    <row r="47" spans="1:11" ht="14.4" customHeight="1" thickBot="1" x14ac:dyDescent="0.35">
      <c r="A47" s="637" t="s">
        <v>379</v>
      </c>
      <c r="B47" s="615">
        <v>14.523479186513001</v>
      </c>
      <c r="C47" s="615">
        <v>20.293949999999999</v>
      </c>
      <c r="D47" s="616">
        <v>5.7704708134859999</v>
      </c>
      <c r="E47" s="617">
        <v>1.3973201420520001</v>
      </c>
      <c r="F47" s="615">
        <v>22.999999275554998</v>
      </c>
      <c r="G47" s="616">
        <v>3.8333332125920001</v>
      </c>
      <c r="H47" s="618">
        <v>0.90630999999999995</v>
      </c>
      <c r="I47" s="615">
        <v>1.05393</v>
      </c>
      <c r="J47" s="616">
        <v>-2.7794032125919998</v>
      </c>
      <c r="K47" s="619">
        <v>4.5823044920999999E-2</v>
      </c>
    </row>
    <row r="48" spans="1:11" ht="14.4" customHeight="1" thickBot="1" x14ac:dyDescent="0.35">
      <c r="A48" s="637" t="s">
        <v>380</v>
      </c>
      <c r="B48" s="615">
        <v>0</v>
      </c>
      <c r="C48" s="615">
        <v>0</v>
      </c>
      <c r="D48" s="616">
        <v>0</v>
      </c>
      <c r="E48" s="617">
        <v>1</v>
      </c>
      <c r="F48" s="615">
        <v>0.99999996850200001</v>
      </c>
      <c r="G48" s="616">
        <v>0.16666666141700001</v>
      </c>
      <c r="H48" s="618">
        <v>0</v>
      </c>
      <c r="I48" s="615">
        <v>0</v>
      </c>
      <c r="J48" s="616">
        <v>-0.16666666141700001</v>
      </c>
      <c r="K48" s="619">
        <v>0</v>
      </c>
    </row>
    <row r="49" spans="1:11" ht="14.4" customHeight="1" thickBot="1" x14ac:dyDescent="0.35">
      <c r="A49" s="637" t="s">
        <v>381</v>
      </c>
      <c r="B49" s="615">
        <v>0</v>
      </c>
      <c r="C49" s="615">
        <v>4.7614999999999998</v>
      </c>
      <c r="D49" s="616">
        <v>4.7614999999999998</v>
      </c>
      <c r="E49" s="625" t="s">
        <v>335</v>
      </c>
      <c r="F49" s="615">
        <v>5.9999998110139998</v>
      </c>
      <c r="G49" s="616">
        <v>0.99999996850200001</v>
      </c>
      <c r="H49" s="618">
        <v>0</v>
      </c>
      <c r="I49" s="615">
        <v>0.95813000000000004</v>
      </c>
      <c r="J49" s="616">
        <v>-4.1869968501999998E-2</v>
      </c>
      <c r="K49" s="619">
        <v>0.159688338363</v>
      </c>
    </row>
    <row r="50" spans="1:11" ht="14.4" customHeight="1" thickBot="1" x14ac:dyDescent="0.35">
      <c r="A50" s="637" t="s">
        <v>382</v>
      </c>
      <c r="B50" s="615">
        <v>1.1736228846879999</v>
      </c>
      <c r="C50" s="615">
        <v>8.9969999999999994E-2</v>
      </c>
      <c r="D50" s="616">
        <v>-1.083652884688</v>
      </c>
      <c r="E50" s="617">
        <v>7.6660059353999999E-2</v>
      </c>
      <c r="F50" s="615">
        <v>0.99999996850200001</v>
      </c>
      <c r="G50" s="616">
        <v>0.16666666141700001</v>
      </c>
      <c r="H50" s="618">
        <v>5.5E-2</v>
      </c>
      <c r="I50" s="615">
        <v>5.5E-2</v>
      </c>
      <c r="J50" s="616">
        <v>-0.111666661417</v>
      </c>
      <c r="K50" s="619">
        <v>5.5000001732000002E-2</v>
      </c>
    </row>
    <row r="51" spans="1:11" ht="14.4" customHeight="1" thickBot="1" x14ac:dyDescent="0.35">
      <c r="A51" s="637" t="s">
        <v>383</v>
      </c>
      <c r="B51" s="615">
        <v>8.1723991354809993</v>
      </c>
      <c r="C51" s="615">
        <v>7.2876099999999999</v>
      </c>
      <c r="D51" s="616">
        <v>-0.88478913548100002</v>
      </c>
      <c r="E51" s="617">
        <v>0.891734468567</v>
      </c>
      <c r="F51" s="615">
        <v>7.9999997480190004</v>
      </c>
      <c r="G51" s="616">
        <v>1.3333332913360001</v>
      </c>
      <c r="H51" s="618">
        <v>0</v>
      </c>
      <c r="I51" s="615">
        <v>0.53159999999999996</v>
      </c>
      <c r="J51" s="616">
        <v>-0.80173329133600002</v>
      </c>
      <c r="K51" s="619">
        <v>6.6450002093000005E-2</v>
      </c>
    </row>
    <row r="52" spans="1:11" ht="14.4" customHeight="1" thickBot="1" x14ac:dyDescent="0.35">
      <c r="A52" s="636" t="s">
        <v>384</v>
      </c>
      <c r="B52" s="620">
        <v>0</v>
      </c>
      <c r="C52" s="620">
        <v>0.28000000000000003</v>
      </c>
      <c r="D52" s="621">
        <v>0.28000000000000003</v>
      </c>
      <c r="E52" s="622" t="s">
        <v>366</v>
      </c>
      <c r="F52" s="620">
        <v>0</v>
      </c>
      <c r="G52" s="621">
        <v>0</v>
      </c>
      <c r="H52" s="623">
        <v>0</v>
      </c>
      <c r="I52" s="620">
        <v>0</v>
      </c>
      <c r="J52" s="621">
        <v>0</v>
      </c>
      <c r="K52" s="624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0.28000000000000003</v>
      </c>
      <c r="D53" s="616">
        <v>0.28000000000000003</v>
      </c>
      <c r="E53" s="625" t="s">
        <v>366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6" t="s">
        <v>386</v>
      </c>
      <c r="B54" s="620">
        <v>0</v>
      </c>
      <c r="C54" s="620">
        <v>1.206</v>
      </c>
      <c r="D54" s="621">
        <v>1.206</v>
      </c>
      <c r="E54" s="622" t="s">
        <v>366</v>
      </c>
      <c r="F54" s="620">
        <v>0</v>
      </c>
      <c r="G54" s="621">
        <v>0</v>
      </c>
      <c r="H54" s="623">
        <v>0</v>
      </c>
      <c r="I54" s="620">
        <v>0</v>
      </c>
      <c r="J54" s="621">
        <v>0</v>
      </c>
      <c r="K54" s="628">
        <v>0</v>
      </c>
    </row>
    <row r="55" spans="1:11" ht="14.4" customHeight="1" thickBot="1" x14ac:dyDescent="0.35">
      <c r="A55" s="637" t="s">
        <v>387</v>
      </c>
      <c r="B55" s="615">
        <v>0</v>
      </c>
      <c r="C55" s="615">
        <v>1.206</v>
      </c>
      <c r="D55" s="616">
        <v>1.206</v>
      </c>
      <c r="E55" s="625" t="s">
        <v>366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19">
        <v>0</v>
      </c>
    </row>
    <row r="56" spans="1:11" ht="14.4" customHeight="1" thickBot="1" x14ac:dyDescent="0.35">
      <c r="A56" s="635" t="s">
        <v>42</v>
      </c>
      <c r="B56" s="615">
        <v>2503.7919724496701</v>
      </c>
      <c r="C56" s="615">
        <v>2233.8679999999999</v>
      </c>
      <c r="D56" s="616">
        <v>-269.92397244966799</v>
      </c>
      <c r="E56" s="617">
        <v>0.89219393007799996</v>
      </c>
      <c r="F56" s="615">
        <v>2312.3003894394301</v>
      </c>
      <c r="G56" s="616">
        <v>385.38339823990498</v>
      </c>
      <c r="H56" s="618">
        <v>231.79000000000099</v>
      </c>
      <c r="I56" s="615">
        <v>500.77</v>
      </c>
      <c r="J56" s="616">
        <v>115.386601760096</v>
      </c>
      <c r="K56" s="619">
        <v>0.216567882913</v>
      </c>
    </row>
    <row r="57" spans="1:11" ht="14.4" customHeight="1" thickBot="1" x14ac:dyDescent="0.35">
      <c r="A57" s="636" t="s">
        <v>388</v>
      </c>
      <c r="B57" s="620">
        <v>2503.7919724496701</v>
      </c>
      <c r="C57" s="620">
        <v>2233.8679999999999</v>
      </c>
      <c r="D57" s="621">
        <v>-269.92397244966799</v>
      </c>
      <c r="E57" s="627">
        <v>0.89219393007799996</v>
      </c>
      <c r="F57" s="620">
        <v>2312.3003894394301</v>
      </c>
      <c r="G57" s="621">
        <v>385.38339823990498</v>
      </c>
      <c r="H57" s="623">
        <v>231.79000000000099</v>
      </c>
      <c r="I57" s="620">
        <v>500.77</v>
      </c>
      <c r="J57" s="621">
        <v>115.386601760096</v>
      </c>
      <c r="K57" s="628">
        <v>0.216567882913</v>
      </c>
    </row>
    <row r="58" spans="1:11" ht="14.4" customHeight="1" thickBot="1" x14ac:dyDescent="0.35">
      <c r="A58" s="637" t="s">
        <v>389</v>
      </c>
      <c r="B58" s="615">
        <v>1002.24105801704</v>
      </c>
      <c r="C58" s="615">
        <v>842.17399999999998</v>
      </c>
      <c r="D58" s="616">
        <v>-160.06705801704399</v>
      </c>
      <c r="E58" s="617">
        <v>0.84029085943199999</v>
      </c>
      <c r="F58" s="615">
        <v>865.029349984173</v>
      </c>
      <c r="G58" s="616">
        <v>144.17155833069501</v>
      </c>
      <c r="H58" s="618">
        <v>68.064999999999998</v>
      </c>
      <c r="I58" s="615">
        <v>141.52500000000001</v>
      </c>
      <c r="J58" s="616">
        <v>-2.646558330695</v>
      </c>
      <c r="K58" s="619">
        <v>0.16360716547000001</v>
      </c>
    </row>
    <row r="59" spans="1:11" ht="14.4" customHeight="1" thickBot="1" x14ac:dyDescent="0.35">
      <c r="A59" s="637" t="s">
        <v>390</v>
      </c>
      <c r="B59" s="615">
        <v>100.001343770847</v>
      </c>
      <c r="C59" s="615">
        <v>91.513999999999996</v>
      </c>
      <c r="D59" s="616">
        <v>-8.4873437708469996</v>
      </c>
      <c r="E59" s="617">
        <v>0.91512770278</v>
      </c>
      <c r="F59" s="615">
        <v>100.271081882484</v>
      </c>
      <c r="G59" s="616">
        <v>16.711846980413998</v>
      </c>
      <c r="H59" s="618">
        <v>7.133</v>
      </c>
      <c r="I59" s="615">
        <v>15.959</v>
      </c>
      <c r="J59" s="616">
        <v>-0.75284698041300002</v>
      </c>
      <c r="K59" s="619">
        <v>0.15915855000599999</v>
      </c>
    </row>
    <row r="60" spans="1:11" ht="14.4" customHeight="1" thickBot="1" x14ac:dyDescent="0.35">
      <c r="A60" s="637" t="s">
        <v>391</v>
      </c>
      <c r="B60" s="615">
        <v>1401.5495706617801</v>
      </c>
      <c r="C60" s="615">
        <v>1300.18</v>
      </c>
      <c r="D60" s="616">
        <v>-101.369570661776</v>
      </c>
      <c r="E60" s="617">
        <v>0.92767321771199995</v>
      </c>
      <c r="F60" s="615">
        <v>1346.99995757277</v>
      </c>
      <c r="G60" s="616">
        <v>224.499992928795</v>
      </c>
      <c r="H60" s="618">
        <v>156.59200000000001</v>
      </c>
      <c r="I60" s="615">
        <v>343.286</v>
      </c>
      <c r="J60" s="616">
        <v>118.78600707120501</v>
      </c>
      <c r="K60" s="619">
        <v>0.25485227231800001</v>
      </c>
    </row>
    <row r="61" spans="1:11" ht="14.4" customHeight="1" thickBot="1" x14ac:dyDescent="0.35">
      <c r="A61" s="638" t="s">
        <v>392</v>
      </c>
      <c r="B61" s="620">
        <v>1272.40736259614</v>
      </c>
      <c r="C61" s="620">
        <v>1363.3105399999999</v>
      </c>
      <c r="D61" s="621">
        <v>90.903177403859004</v>
      </c>
      <c r="E61" s="627">
        <v>1.0714418825880001</v>
      </c>
      <c r="F61" s="620">
        <v>1484.2511253570001</v>
      </c>
      <c r="G61" s="621">
        <v>247.375187559501</v>
      </c>
      <c r="H61" s="623">
        <v>88.433310000000006</v>
      </c>
      <c r="I61" s="620">
        <v>174.46145999999999</v>
      </c>
      <c r="J61" s="621">
        <v>-72.913727559500003</v>
      </c>
      <c r="K61" s="628">
        <v>0.117541740086</v>
      </c>
    </row>
    <row r="62" spans="1:11" ht="14.4" customHeight="1" thickBot="1" x14ac:dyDescent="0.35">
      <c r="A62" s="635" t="s">
        <v>45</v>
      </c>
      <c r="B62" s="615">
        <v>377.81811560827202</v>
      </c>
      <c r="C62" s="615">
        <v>297.92962999999997</v>
      </c>
      <c r="D62" s="616">
        <v>-79.888485608270997</v>
      </c>
      <c r="E62" s="617">
        <v>0.78855305685999999</v>
      </c>
      <c r="F62" s="615">
        <v>537.55810563943805</v>
      </c>
      <c r="G62" s="616">
        <v>89.593017606573</v>
      </c>
      <c r="H62" s="618">
        <v>23.674610000000001</v>
      </c>
      <c r="I62" s="615">
        <v>30.60145</v>
      </c>
      <c r="J62" s="616">
        <v>-58.991567606573</v>
      </c>
      <c r="K62" s="619">
        <v>5.6926776247000002E-2</v>
      </c>
    </row>
    <row r="63" spans="1:11" ht="14.4" customHeight="1" thickBot="1" x14ac:dyDescent="0.35">
      <c r="A63" s="639" t="s">
        <v>393</v>
      </c>
      <c r="B63" s="615">
        <v>377.81811560827202</v>
      </c>
      <c r="C63" s="615">
        <v>297.92962999999997</v>
      </c>
      <c r="D63" s="616">
        <v>-79.888485608270997</v>
      </c>
      <c r="E63" s="617">
        <v>0.78855305685999999</v>
      </c>
      <c r="F63" s="615">
        <v>537.55810563943805</v>
      </c>
      <c r="G63" s="616">
        <v>89.593017606573</v>
      </c>
      <c r="H63" s="618">
        <v>23.674610000000001</v>
      </c>
      <c r="I63" s="615">
        <v>30.60145</v>
      </c>
      <c r="J63" s="616">
        <v>-58.991567606573</v>
      </c>
      <c r="K63" s="619">
        <v>5.6926776247000002E-2</v>
      </c>
    </row>
    <row r="64" spans="1:11" ht="14.4" customHeight="1" thickBot="1" x14ac:dyDescent="0.35">
      <c r="A64" s="637" t="s">
        <v>394</v>
      </c>
      <c r="B64" s="615">
        <v>3.403618229768</v>
      </c>
      <c r="C64" s="615">
        <v>1.2430000000000001</v>
      </c>
      <c r="D64" s="616">
        <v>-2.1606182297680001</v>
      </c>
      <c r="E64" s="617">
        <v>0.36519959528000001</v>
      </c>
      <c r="F64" s="615">
        <v>1.2422500815549999</v>
      </c>
      <c r="G64" s="616">
        <v>0.20704168025899999</v>
      </c>
      <c r="H64" s="618">
        <v>0</v>
      </c>
      <c r="I64" s="615">
        <v>0</v>
      </c>
      <c r="J64" s="616">
        <v>-0.20704168025899999</v>
      </c>
      <c r="K64" s="619">
        <v>0</v>
      </c>
    </row>
    <row r="65" spans="1:11" ht="14.4" customHeight="1" thickBot="1" x14ac:dyDescent="0.35">
      <c r="A65" s="637" t="s">
        <v>395</v>
      </c>
      <c r="B65" s="615">
        <v>0</v>
      </c>
      <c r="C65" s="615">
        <v>9.3919999999999995</v>
      </c>
      <c r="D65" s="616">
        <v>9.3919999999999995</v>
      </c>
      <c r="E65" s="625" t="s">
        <v>335</v>
      </c>
      <c r="F65" s="615">
        <v>12.020426257964999</v>
      </c>
      <c r="G65" s="616">
        <v>2.003404376327</v>
      </c>
      <c r="H65" s="618">
        <v>0</v>
      </c>
      <c r="I65" s="615">
        <v>0</v>
      </c>
      <c r="J65" s="616">
        <v>-2.003404376327</v>
      </c>
      <c r="K65" s="619">
        <v>0</v>
      </c>
    </row>
    <row r="66" spans="1:11" ht="14.4" customHeight="1" thickBot="1" x14ac:dyDescent="0.35">
      <c r="A66" s="637" t="s">
        <v>396</v>
      </c>
      <c r="B66" s="615">
        <v>64.389665241596006</v>
      </c>
      <c r="C66" s="615">
        <v>100.37043</v>
      </c>
      <c r="D66" s="616">
        <v>35.980764758402998</v>
      </c>
      <c r="E66" s="617">
        <v>1.5587972017459999</v>
      </c>
      <c r="F66" s="615">
        <v>56.702455173662997</v>
      </c>
      <c r="G66" s="616">
        <v>9.4504091956099998</v>
      </c>
      <c r="H66" s="618">
        <v>16.17323</v>
      </c>
      <c r="I66" s="615">
        <v>16.17323</v>
      </c>
      <c r="J66" s="616">
        <v>6.7228208043890003</v>
      </c>
      <c r="K66" s="619">
        <v>0.28522980090400002</v>
      </c>
    </row>
    <row r="67" spans="1:11" ht="14.4" customHeight="1" thickBot="1" x14ac:dyDescent="0.35">
      <c r="A67" s="637" t="s">
        <v>397</v>
      </c>
      <c r="B67" s="615">
        <v>228.99961337851499</v>
      </c>
      <c r="C67" s="615">
        <v>89.361559999999997</v>
      </c>
      <c r="D67" s="616">
        <v>-139.638053378515</v>
      </c>
      <c r="E67" s="617">
        <v>0.39022581165800002</v>
      </c>
      <c r="F67" s="615">
        <v>383.99998790493203</v>
      </c>
      <c r="G67" s="616">
        <v>63.999997984155002</v>
      </c>
      <c r="H67" s="618">
        <v>5.1001500000000002</v>
      </c>
      <c r="I67" s="615">
        <v>5.1001500000000002</v>
      </c>
      <c r="J67" s="616">
        <v>-58.899847984155002</v>
      </c>
      <c r="K67" s="619">
        <v>1.3281641043E-2</v>
      </c>
    </row>
    <row r="68" spans="1:11" ht="14.4" customHeight="1" thickBot="1" x14ac:dyDescent="0.35">
      <c r="A68" s="637" t="s">
        <v>398</v>
      </c>
      <c r="B68" s="615">
        <v>81.025218758391006</v>
      </c>
      <c r="C68" s="615">
        <v>97.562640000000002</v>
      </c>
      <c r="D68" s="616">
        <v>16.537421241608001</v>
      </c>
      <c r="E68" s="617">
        <v>1.204102148627</v>
      </c>
      <c r="F68" s="615">
        <v>83.592986221320999</v>
      </c>
      <c r="G68" s="616">
        <v>13.932164370220001</v>
      </c>
      <c r="H68" s="618">
        <v>2.40123</v>
      </c>
      <c r="I68" s="615">
        <v>9.3280700000000003</v>
      </c>
      <c r="J68" s="616">
        <v>-4.6040943702200003</v>
      </c>
      <c r="K68" s="619">
        <v>0.11158914666899999</v>
      </c>
    </row>
    <row r="69" spans="1:11" ht="14.4" customHeight="1" thickBot="1" x14ac:dyDescent="0.35">
      <c r="A69" s="640" t="s">
        <v>46</v>
      </c>
      <c r="B69" s="620">
        <v>0</v>
      </c>
      <c r="C69" s="620">
        <v>100.477</v>
      </c>
      <c r="D69" s="621">
        <v>100.477</v>
      </c>
      <c r="E69" s="622" t="s">
        <v>335</v>
      </c>
      <c r="F69" s="620">
        <v>0</v>
      </c>
      <c r="G69" s="621">
        <v>0</v>
      </c>
      <c r="H69" s="623">
        <v>0.876</v>
      </c>
      <c r="I69" s="620">
        <v>3.6429999999999998</v>
      </c>
      <c r="J69" s="621">
        <v>3.6429999999999998</v>
      </c>
      <c r="K69" s="624" t="s">
        <v>335</v>
      </c>
    </row>
    <row r="70" spans="1:11" ht="14.4" customHeight="1" thickBot="1" x14ac:dyDescent="0.35">
      <c r="A70" s="636" t="s">
        <v>399</v>
      </c>
      <c r="B70" s="620">
        <v>0</v>
      </c>
      <c r="C70" s="620">
        <v>77.581999999999994</v>
      </c>
      <c r="D70" s="621">
        <v>77.581999999999994</v>
      </c>
      <c r="E70" s="622" t="s">
        <v>335</v>
      </c>
      <c r="F70" s="620">
        <v>0</v>
      </c>
      <c r="G70" s="621">
        <v>0</v>
      </c>
      <c r="H70" s="623">
        <v>0.876</v>
      </c>
      <c r="I70" s="620">
        <v>3.6429999999999998</v>
      </c>
      <c r="J70" s="621">
        <v>3.6429999999999998</v>
      </c>
      <c r="K70" s="624" t="s">
        <v>335</v>
      </c>
    </row>
    <row r="71" spans="1:11" ht="14.4" customHeight="1" thickBot="1" x14ac:dyDescent="0.35">
      <c r="A71" s="637" t="s">
        <v>400</v>
      </c>
      <c r="B71" s="615">
        <v>0</v>
      </c>
      <c r="C71" s="615">
        <v>74.501999999999995</v>
      </c>
      <c r="D71" s="616">
        <v>74.501999999999995</v>
      </c>
      <c r="E71" s="625" t="s">
        <v>335</v>
      </c>
      <c r="F71" s="615">
        <v>0</v>
      </c>
      <c r="G71" s="616">
        <v>0</v>
      </c>
      <c r="H71" s="618">
        <v>0.876</v>
      </c>
      <c r="I71" s="615">
        <v>2.1030000000000002</v>
      </c>
      <c r="J71" s="616">
        <v>2.1030000000000002</v>
      </c>
      <c r="K71" s="626" t="s">
        <v>335</v>
      </c>
    </row>
    <row r="72" spans="1:11" ht="14.4" customHeight="1" thickBot="1" x14ac:dyDescent="0.35">
      <c r="A72" s="637" t="s">
        <v>401</v>
      </c>
      <c r="B72" s="615">
        <v>0</v>
      </c>
      <c r="C72" s="615">
        <v>3.08</v>
      </c>
      <c r="D72" s="616">
        <v>3.08</v>
      </c>
      <c r="E72" s="625" t="s">
        <v>335</v>
      </c>
      <c r="F72" s="615">
        <v>0</v>
      </c>
      <c r="G72" s="616">
        <v>0</v>
      </c>
      <c r="H72" s="618">
        <v>0</v>
      </c>
      <c r="I72" s="615">
        <v>1.54</v>
      </c>
      <c r="J72" s="616">
        <v>1.54</v>
      </c>
      <c r="K72" s="626" t="s">
        <v>335</v>
      </c>
    </row>
    <row r="73" spans="1:11" ht="14.4" customHeight="1" thickBot="1" x14ac:dyDescent="0.35">
      <c r="A73" s="636" t="s">
        <v>402</v>
      </c>
      <c r="B73" s="620">
        <v>0</v>
      </c>
      <c r="C73" s="620">
        <v>22.895</v>
      </c>
      <c r="D73" s="621">
        <v>22.895</v>
      </c>
      <c r="E73" s="622" t="s">
        <v>366</v>
      </c>
      <c r="F73" s="620">
        <v>0</v>
      </c>
      <c r="G73" s="621">
        <v>0</v>
      </c>
      <c r="H73" s="623">
        <v>0</v>
      </c>
      <c r="I73" s="620">
        <v>0</v>
      </c>
      <c r="J73" s="621">
        <v>0</v>
      </c>
      <c r="K73" s="628">
        <v>0</v>
      </c>
    </row>
    <row r="74" spans="1:11" ht="14.4" customHeight="1" thickBot="1" x14ac:dyDescent="0.35">
      <c r="A74" s="637" t="s">
        <v>403</v>
      </c>
      <c r="B74" s="615">
        <v>0</v>
      </c>
      <c r="C74" s="615">
        <v>22.895</v>
      </c>
      <c r="D74" s="616">
        <v>22.895</v>
      </c>
      <c r="E74" s="625" t="s">
        <v>366</v>
      </c>
      <c r="F74" s="615">
        <v>0</v>
      </c>
      <c r="G74" s="616">
        <v>0</v>
      </c>
      <c r="H74" s="618">
        <v>0</v>
      </c>
      <c r="I74" s="615">
        <v>0</v>
      </c>
      <c r="J74" s="616">
        <v>0</v>
      </c>
      <c r="K74" s="619">
        <v>0</v>
      </c>
    </row>
    <row r="75" spans="1:11" ht="14.4" customHeight="1" thickBot="1" x14ac:dyDescent="0.35">
      <c r="A75" s="635" t="s">
        <v>47</v>
      </c>
      <c r="B75" s="615">
        <v>894.58924698786905</v>
      </c>
      <c r="C75" s="615">
        <v>964.90391000000102</v>
      </c>
      <c r="D75" s="616">
        <v>70.314663012131007</v>
      </c>
      <c r="E75" s="617">
        <v>1.0785999420950001</v>
      </c>
      <c r="F75" s="615">
        <v>946.69301971756602</v>
      </c>
      <c r="G75" s="616">
        <v>157.782169952928</v>
      </c>
      <c r="H75" s="618">
        <v>63.8827</v>
      </c>
      <c r="I75" s="615">
        <v>140.21700999999999</v>
      </c>
      <c r="J75" s="616">
        <v>-17.565159952927001</v>
      </c>
      <c r="K75" s="619">
        <v>0.14811243674499999</v>
      </c>
    </row>
    <row r="76" spans="1:11" ht="14.4" customHeight="1" thickBot="1" x14ac:dyDescent="0.35">
      <c r="A76" s="636" t="s">
        <v>404</v>
      </c>
      <c r="B76" s="620">
        <v>3.6048833454909999</v>
      </c>
      <c r="C76" s="620">
        <v>10.574999999999999</v>
      </c>
      <c r="D76" s="621">
        <v>6.9701166545079998</v>
      </c>
      <c r="E76" s="627">
        <v>2.933520723555</v>
      </c>
      <c r="F76" s="620">
        <v>10.310748304732</v>
      </c>
      <c r="G76" s="621">
        <v>1.7184580507880001</v>
      </c>
      <c r="H76" s="623">
        <v>0.39200000000000002</v>
      </c>
      <c r="I76" s="620">
        <v>0.81200000000000006</v>
      </c>
      <c r="J76" s="621">
        <v>-0.90645805078800001</v>
      </c>
      <c r="K76" s="628">
        <v>7.8752770991999996E-2</v>
      </c>
    </row>
    <row r="77" spans="1:11" ht="14.4" customHeight="1" thickBot="1" x14ac:dyDescent="0.35">
      <c r="A77" s="637" t="s">
        <v>405</v>
      </c>
      <c r="B77" s="615">
        <v>3.6048833454909999</v>
      </c>
      <c r="C77" s="615">
        <v>10.574999999999999</v>
      </c>
      <c r="D77" s="616">
        <v>6.9701166545079998</v>
      </c>
      <c r="E77" s="617">
        <v>2.933520723555</v>
      </c>
      <c r="F77" s="615">
        <v>10.310748304732</v>
      </c>
      <c r="G77" s="616">
        <v>1.7184580507880001</v>
      </c>
      <c r="H77" s="618">
        <v>0.39200000000000002</v>
      </c>
      <c r="I77" s="615">
        <v>0.81200000000000006</v>
      </c>
      <c r="J77" s="616">
        <v>-0.90645805078800001</v>
      </c>
      <c r="K77" s="619">
        <v>7.8752770991999996E-2</v>
      </c>
    </row>
    <row r="78" spans="1:11" ht="14.4" customHeight="1" thickBot="1" x14ac:dyDescent="0.35">
      <c r="A78" s="636" t="s">
        <v>406</v>
      </c>
      <c r="B78" s="620">
        <v>66.428798383940006</v>
      </c>
      <c r="C78" s="620">
        <v>71.412520000000001</v>
      </c>
      <c r="D78" s="621">
        <v>4.9837216160590003</v>
      </c>
      <c r="E78" s="627">
        <v>1.0750235099430001</v>
      </c>
      <c r="F78" s="620">
        <v>74.009038473816005</v>
      </c>
      <c r="G78" s="621">
        <v>12.334839745636</v>
      </c>
      <c r="H78" s="623">
        <v>9.6288400000000003</v>
      </c>
      <c r="I78" s="620">
        <v>9.7202999999999999</v>
      </c>
      <c r="J78" s="621">
        <v>-2.6145397456359998</v>
      </c>
      <c r="K78" s="628">
        <v>0.13133936341300001</v>
      </c>
    </row>
    <row r="79" spans="1:11" ht="14.4" customHeight="1" thickBot="1" x14ac:dyDescent="0.35">
      <c r="A79" s="637" t="s">
        <v>407</v>
      </c>
      <c r="B79" s="615">
        <v>38.398094954126996</v>
      </c>
      <c r="C79" s="615">
        <v>43.756999999999998</v>
      </c>
      <c r="D79" s="616">
        <v>5.3589050458719996</v>
      </c>
      <c r="E79" s="617">
        <v>1.13956174264</v>
      </c>
      <c r="F79" s="615">
        <v>42.040125364527</v>
      </c>
      <c r="G79" s="616">
        <v>7.006687560754</v>
      </c>
      <c r="H79" s="618">
        <v>7.8464</v>
      </c>
      <c r="I79" s="615">
        <v>7.8464</v>
      </c>
      <c r="J79" s="616">
        <v>0.83971243924500005</v>
      </c>
      <c r="K79" s="619">
        <v>0.18664073743699999</v>
      </c>
    </row>
    <row r="80" spans="1:11" ht="14.4" customHeight="1" thickBot="1" x14ac:dyDescent="0.35">
      <c r="A80" s="637" t="s">
        <v>408</v>
      </c>
      <c r="B80" s="615">
        <v>28.030703429812</v>
      </c>
      <c r="C80" s="615">
        <v>27.655519999999999</v>
      </c>
      <c r="D80" s="616">
        <v>-0.37518342981199998</v>
      </c>
      <c r="E80" s="617">
        <v>0.98661526883299999</v>
      </c>
      <c r="F80" s="615">
        <v>31.968913109289002</v>
      </c>
      <c r="G80" s="616">
        <v>5.3281521848809996</v>
      </c>
      <c r="H80" s="618">
        <v>1.78244</v>
      </c>
      <c r="I80" s="615">
        <v>1.8738999999999999</v>
      </c>
      <c r="J80" s="616">
        <v>-3.4542521848810002</v>
      </c>
      <c r="K80" s="619">
        <v>5.8616318721000003E-2</v>
      </c>
    </row>
    <row r="81" spans="1:11" ht="14.4" customHeight="1" thickBot="1" x14ac:dyDescent="0.35">
      <c r="A81" s="636" t="s">
        <v>409</v>
      </c>
      <c r="B81" s="620">
        <v>36.885592343615997</v>
      </c>
      <c r="C81" s="620">
        <v>41.885820000000002</v>
      </c>
      <c r="D81" s="621">
        <v>5.0002276563830002</v>
      </c>
      <c r="E81" s="627">
        <v>1.1355604543310001</v>
      </c>
      <c r="F81" s="620">
        <v>35.999998866086003</v>
      </c>
      <c r="G81" s="621">
        <v>5.9999998110139998</v>
      </c>
      <c r="H81" s="623">
        <v>0</v>
      </c>
      <c r="I81" s="620">
        <v>22.902899999999999</v>
      </c>
      <c r="J81" s="621">
        <v>16.902900188985001</v>
      </c>
      <c r="K81" s="628">
        <v>0.63619168670500004</v>
      </c>
    </row>
    <row r="82" spans="1:11" ht="14.4" customHeight="1" thickBot="1" x14ac:dyDescent="0.35">
      <c r="A82" s="637" t="s">
        <v>410</v>
      </c>
      <c r="B82" s="615">
        <v>20.187990771898999</v>
      </c>
      <c r="C82" s="615">
        <v>19.98</v>
      </c>
      <c r="D82" s="616">
        <v>-0.207990771899</v>
      </c>
      <c r="E82" s="617">
        <v>0.98969730201200001</v>
      </c>
      <c r="F82" s="615">
        <v>19.999999370047998</v>
      </c>
      <c r="G82" s="616">
        <v>3.333333228341</v>
      </c>
      <c r="H82" s="618">
        <v>0</v>
      </c>
      <c r="I82" s="615">
        <v>4.9950000000000001</v>
      </c>
      <c r="J82" s="616">
        <v>1.661666771658</v>
      </c>
      <c r="K82" s="619">
        <v>0.24975000786599999</v>
      </c>
    </row>
    <row r="83" spans="1:11" ht="14.4" customHeight="1" thickBot="1" x14ac:dyDescent="0.35">
      <c r="A83" s="637" t="s">
        <v>411</v>
      </c>
      <c r="B83" s="615">
        <v>16.697601571717001</v>
      </c>
      <c r="C83" s="615">
        <v>21.905819999999999</v>
      </c>
      <c r="D83" s="616">
        <v>5.2082184282819997</v>
      </c>
      <c r="E83" s="617">
        <v>1.3119141635939999</v>
      </c>
      <c r="F83" s="615">
        <v>15.999999496038001</v>
      </c>
      <c r="G83" s="616">
        <v>2.6666665826729998</v>
      </c>
      <c r="H83" s="618">
        <v>0</v>
      </c>
      <c r="I83" s="615">
        <v>17.907900000000001</v>
      </c>
      <c r="J83" s="616">
        <v>15.241233417326001</v>
      </c>
      <c r="K83" s="619">
        <v>1.1192437852529999</v>
      </c>
    </row>
    <row r="84" spans="1:11" ht="14.4" customHeight="1" thickBot="1" x14ac:dyDescent="0.35">
      <c r="A84" s="636" t="s">
        <v>412</v>
      </c>
      <c r="B84" s="620">
        <v>0</v>
      </c>
      <c r="C84" s="620">
        <v>5.4</v>
      </c>
      <c r="D84" s="621">
        <v>5.4</v>
      </c>
      <c r="E84" s="622" t="s">
        <v>366</v>
      </c>
      <c r="F84" s="620">
        <v>0</v>
      </c>
      <c r="G84" s="621">
        <v>0</v>
      </c>
      <c r="H84" s="623">
        <v>0</v>
      </c>
      <c r="I84" s="620">
        <v>0</v>
      </c>
      <c r="J84" s="621">
        <v>0</v>
      </c>
      <c r="K84" s="624" t="s">
        <v>335</v>
      </c>
    </row>
    <row r="85" spans="1:11" ht="14.4" customHeight="1" thickBot="1" x14ac:dyDescent="0.35">
      <c r="A85" s="637" t="s">
        <v>413</v>
      </c>
      <c r="B85" s="615">
        <v>0</v>
      </c>
      <c r="C85" s="615">
        <v>5.4</v>
      </c>
      <c r="D85" s="616">
        <v>5.4</v>
      </c>
      <c r="E85" s="625" t="s">
        <v>366</v>
      </c>
      <c r="F85" s="615">
        <v>0</v>
      </c>
      <c r="G85" s="616">
        <v>0</v>
      </c>
      <c r="H85" s="618">
        <v>0</v>
      </c>
      <c r="I85" s="615">
        <v>0</v>
      </c>
      <c r="J85" s="616">
        <v>0</v>
      </c>
      <c r="K85" s="626" t="s">
        <v>335</v>
      </c>
    </row>
    <row r="86" spans="1:11" ht="14.4" customHeight="1" thickBot="1" x14ac:dyDescent="0.35">
      <c r="A86" s="636" t="s">
        <v>414</v>
      </c>
      <c r="B86" s="620">
        <v>654.52819467786196</v>
      </c>
      <c r="C86" s="620">
        <v>624.82579999999996</v>
      </c>
      <c r="D86" s="621">
        <v>-29.702394677861001</v>
      </c>
      <c r="E86" s="627">
        <v>0.95462014483099999</v>
      </c>
      <c r="F86" s="620">
        <v>670.1238592871</v>
      </c>
      <c r="G86" s="621">
        <v>111.687309881183</v>
      </c>
      <c r="H86" s="623">
        <v>51.683860000000003</v>
      </c>
      <c r="I86" s="620">
        <v>101.56881</v>
      </c>
      <c r="J86" s="621">
        <v>-10.118499881183</v>
      </c>
      <c r="K86" s="628">
        <v>0.15156721939100001</v>
      </c>
    </row>
    <row r="87" spans="1:11" ht="14.4" customHeight="1" thickBot="1" x14ac:dyDescent="0.35">
      <c r="A87" s="637" t="s">
        <v>415</v>
      </c>
      <c r="B87" s="615">
        <v>629.59175204625205</v>
      </c>
      <c r="C87" s="615">
        <v>595.56083999999998</v>
      </c>
      <c r="D87" s="616">
        <v>-34.030912046251999</v>
      </c>
      <c r="E87" s="617">
        <v>0.94594765268799996</v>
      </c>
      <c r="F87" s="615">
        <v>640.38109625380105</v>
      </c>
      <c r="G87" s="616">
        <v>106.73018270896701</v>
      </c>
      <c r="H87" s="618">
        <v>49.706060000000001</v>
      </c>
      <c r="I87" s="615">
        <v>97.465280000000007</v>
      </c>
      <c r="J87" s="616">
        <v>-9.2649027089659999</v>
      </c>
      <c r="K87" s="619">
        <v>0.152198871219</v>
      </c>
    </row>
    <row r="88" spans="1:11" ht="14.4" customHeight="1" thickBot="1" x14ac:dyDescent="0.35">
      <c r="A88" s="637" t="s">
        <v>416</v>
      </c>
      <c r="B88" s="615">
        <v>0.62353259996300003</v>
      </c>
      <c r="C88" s="615">
        <v>1.147</v>
      </c>
      <c r="D88" s="616">
        <v>0.52346740003600001</v>
      </c>
      <c r="E88" s="617">
        <v>1.839518896153</v>
      </c>
      <c r="F88" s="615">
        <v>1.175592513375</v>
      </c>
      <c r="G88" s="616">
        <v>0.19593208556200001</v>
      </c>
      <c r="H88" s="618">
        <v>0</v>
      </c>
      <c r="I88" s="615">
        <v>0</v>
      </c>
      <c r="J88" s="616">
        <v>-0.19593208556200001</v>
      </c>
      <c r="K88" s="619">
        <v>0</v>
      </c>
    </row>
    <row r="89" spans="1:11" ht="14.4" customHeight="1" thickBot="1" x14ac:dyDescent="0.35">
      <c r="A89" s="637" t="s">
        <v>417</v>
      </c>
      <c r="B89" s="615">
        <v>24.312910031645998</v>
      </c>
      <c r="C89" s="615">
        <v>28.11796</v>
      </c>
      <c r="D89" s="616">
        <v>3.8050499683529999</v>
      </c>
      <c r="E89" s="617">
        <v>1.1565032718579999</v>
      </c>
      <c r="F89" s="615">
        <v>28.567170519922001</v>
      </c>
      <c r="G89" s="616">
        <v>4.7611950866530002</v>
      </c>
      <c r="H89" s="618">
        <v>1.9778</v>
      </c>
      <c r="I89" s="615">
        <v>4.1035300000000001</v>
      </c>
      <c r="J89" s="616">
        <v>-0.65766508665300005</v>
      </c>
      <c r="K89" s="619">
        <v>0.14364495766599999</v>
      </c>
    </row>
    <row r="90" spans="1:11" ht="14.4" customHeight="1" thickBot="1" x14ac:dyDescent="0.35">
      <c r="A90" s="636" t="s">
        <v>418</v>
      </c>
      <c r="B90" s="620">
        <v>133.141778236959</v>
      </c>
      <c r="C90" s="620">
        <v>210.07876999999999</v>
      </c>
      <c r="D90" s="621">
        <v>76.936991763040993</v>
      </c>
      <c r="E90" s="627">
        <v>1.57785762502</v>
      </c>
      <c r="F90" s="620">
        <v>156.24937478583001</v>
      </c>
      <c r="G90" s="621">
        <v>26.041562464304999</v>
      </c>
      <c r="H90" s="623">
        <v>2.1779999999999999</v>
      </c>
      <c r="I90" s="620">
        <v>5.2130000000000001</v>
      </c>
      <c r="J90" s="621">
        <v>-20.828562464305001</v>
      </c>
      <c r="K90" s="628">
        <v>3.3363333499000003E-2</v>
      </c>
    </row>
    <row r="91" spans="1:11" ht="14.4" customHeight="1" thickBot="1" x14ac:dyDescent="0.35">
      <c r="A91" s="637" t="s">
        <v>419</v>
      </c>
      <c r="B91" s="615">
        <v>0</v>
      </c>
      <c r="C91" s="615">
        <v>44.107999999999997</v>
      </c>
      <c r="D91" s="616">
        <v>44.107999999999997</v>
      </c>
      <c r="E91" s="625" t="s">
        <v>366</v>
      </c>
      <c r="F91" s="615">
        <v>4.9999998425119996</v>
      </c>
      <c r="G91" s="616">
        <v>0.83333330708499997</v>
      </c>
      <c r="H91" s="618">
        <v>0</v>
      </c>
      <c r="I91" s="615">
        <v>3.0350000000000001</v>
      </c>
      <c r="J91" s="616">
        <v>2.2016666929139999</v>
      </c>
      <c r="K91" s="619">
        <v>0.60700001911900003</v>
      </c>
    </row>
    <row r="92" spans="1:11" ht="14.4" customHeight="1" thickBot="1" x14ac:dyDescent="0.35">
      <c r="A92" s="637" t="s">
        <v>420</v>
      </c>
      <c r="B92" s="615">
        <v>46.625660013356999</v>
      </c>
      <c r="C92" s="615">
        <v>81.991370000000003</v>
      </c>
      <c r="D92" s="616">
        <v>35.365709986642003</v>
      </c>
      <c r="E92" s="617">
        <v>1.7585031499070001</v>
      </c>
      <c r="F92" s="615">
        <v>79.583268384956995</v>
      </c>
      <c r="G92" s="616">
        <v>13.263878064159</v>
      </c>
      <c r="H92" s="618">
        <v>0</v>
      </c>
      <c r="I92" s="615">
        <v>0</v>
      </c>
      <c r="J92" s="616">
        <v>-13.263878064159</v>
      </c>
      <c r="K92" s="619">
        <v>0</v>
      </c>
    </row>
    <row r="93" spans="1:11" ht="14.4" customHeight="1" thickBot="1" x14ac:dyDescent="0.35">
      <c r="A93" s="637" t="s">
        <v>421</v>
      </c>
      <c r="B93" s="615">
        <v>67.024415921620005</v>
      </c>
      <c r="C93" s="615">
        <v>71.148700000000005</v>
      </c>
      <c r="D93" s="616">
        <v>4.1242840783789996</v>
      </c>
      <c r="E93" s="617">
        <v>1.061534054742</v>
      </c>
      <c r="F93" s="615">
        <v>64.999997952656997</v>
      </c>
      <c r="G93" s="616">
        <v>10.833332992109</v>
      </c>
      <c r="H93" s="618">
        <v>0</v>
      </c>
      <c r="I93" s="615">
        <v>0</v>
      </c>
      <c r="J93" s="616">
        <v>-10.833332992109</v>
      </c>
      <c r="K93" s="619">
        <v>0</v>
      </c>
    </row>
    <row r="94" spans="1:11" ht="14.4" customHeight="1" thickBot="1" x14ac:dyDescent="0.35">
      <c r="A94" s="637" t="s">
        <v>422</v>
      </c>
      <c r="B94" s="615">
        <v>14.886733534288</v>
      </c>
      <c r="C94" s="615">
        <v>9.7424599999999995</v>
      </c>
      <c r="D94" s="616">
        <v>-5.1442735342879997</v>
      </c>
      <c r="E94" s="617">
        <v>0.654439066673</v>
      </c>
      <c r="F94" s="615">
        <v>3.1405374369739998</v>
      </c>
      <c r="G94" s="616">
        <v>0.52342290616200005</v>
      </c>
      <c r="H94" s="618">
        <v>0.96799999999999997</v>
      </c>
      <c r="I94" s="615">
        <v>0.96799999999999997</v>
      </c>
      <c r="J94" s="616">
        <v>0.444577093837</v>
      </c>
      <c r="K94" s="619">
        <v>0.30822749909000002</v>
      </c>
    </row>
    <row r="95" spans="1:11" ht="14.4" customHeight="1" thickBot="1" x14ac:dyDescent="0.35">
      <c r="A95" s="637" t="s">
        <v>423</v>
      </c>
      <c r="B95" s="615">
        <v>4.6049687676920001</v>
      </c>
      <c r="C95" s="615">
        <v>3.0882399999999999</v>
      </c>
      <c r="D95" s="616">
        <v>-1.516728767692</v>
      </c>
      <c r="E95" s="617">
        <v>0.67063212711999998</v>
      </c>
      <c r="F95" s="615">
        <v>3.5255711687270002</v>
      </c>
      <c r="G95" s="616">
        <v>0.58759519478699995</v>
      </c>
      <c r="H95" s="618">
        <v>1.21</v>
      </c>
      <c r="I95" s="615">
        <v>1.21</v>
      </c>
      <c r="J95" s="616">
        <v>0.62240480521200003</v>
      </c>
      <c r="K95" s="619">
        <v>0.34320680028599998</v>
      </c>
    </row>
    <row r="96" spans="1:11" ht="14.4" customHeight="1" thickBot="1" x14ac:dyDescent="0.35">
      <c r="A96" s="636" t="s">
        <v>424</v>
      </c>
      <c r="B96" s="620">
        <v>0</v>
      </c>
      <c r="C96" s="620">
        <v>0.72599999999999998</v>
      </c>
      <c r="D96" s="621">
        <v>0.72599999999999998</v>
      </c>
      <c r="E96" s="622" t="s">
        <v>335</v>
      </c>
      <c r="F96" s="620">
        <v>0</v>
      </c>
      <c r="G96" s="621">
        <v>0</v>
      </c>
      <c r="H96" s="623">
        <v>0</v>
      </c>
      <c r="I96" s="620">
        <v>0</v>
      </c>
      <c r="J96" s="621">
        <v>0</v>
      </c>
      <c r="K96" s="624" t="s">
        <v>335</v>
      </c>
    </row>
    <row r="97" spans="1:11" ht="14.4" customHeight="1" thickBot="1" x14ac:dyDescent="0.35">
      <c r="A97" s="637" t="s">
        <v>425</v>
      </c>
      <c r="B97" s="615">
        <v>0</v>
      </c>
      <c r="C97" s="615">
        <v>0.72599999999999998</v>
      </c>
      <c r="D97" s="616">
        <v>0.72599999999999998</v>
      </c>
      <c r="E97" s="625" t="s">
        <v>366</v>
      </c>
      <c r="F97" s="615">
        <v>0</v>
      </c>
      <c r="G97" s="616">
        <v>0</v>
      </c>
      <c r="H97" s="618">
        <v>0</v>
      </c>
      <c r="I97" s="615">
        <v>0</v>
      </c>
      <c r="J97" s="616">
        <v>0</v>
      </c>
      <c r="K97" s="626" t="s">
        <v>335</v>
      </c>
    </row>
    <row r="98" spans="1:11" ht="14.4" customHeight="1" thickBot="1" x14ac:dyDescent="0.35">
      <c r="A98" s="634" t="s">
        <v>48</v>
      </c>
      <c r="B98" s="615">
        <v>37031.182149497297</v>
      </c>
      <c r="C98" s="615">
        <v>38360.787750000003</v>
      </c>
      <c r="D98" s="616">
        <v>1329.6056005027301</v>
      </c>
      <c r="E98" s="617">
        <v>1.0359050271500001</v>
      </c>
      <c r="F98" s="615">
        <v>38050.998801485701</v>
      </c>
      <c r="G98" s="616">
        <v>6341.8331335809498</v>
      </c>
      <c r="H98" s="618">
        <v>3054.7785000000099</v>
      </c>
      <c r="I98" s="615">
        <v>6181.7793000000102</v>
      </c>
      <c r="J98" s="616">
        <v>-160.05383358094701</v>
      </c>
      <c r="K98" s="619">
        <v>0.162460368839</v>
      </c>
    </row>
    <row r="99" spans="1:11" ht="14.4" customHeight="1" thickBot="1" x14ac:dyDescent="0.35">
      <c r="A99" s="640" t="s">
        <v>426</v>
      </c>
      <c r="B99" s="620">
        <v>27507.999999999502</v>
      </c>
      <c r="C99" s="620">
        <v>28437.946</v>
      </c>
      <c r="D99" s="621">
        <v>929.946000000509</v>
      </c>
      <c r="E99" s="627">
        <v>1.0338063835969999</v>
      </c>
      <c r="F99" s="620">
        <v>28252.999110099001</v>
      </c>
      <c r="G99" s="621">
        <v>4708.8331850164996</v>
      </c>
      <c r="H99" s="623">
        <v>2266.39500000001</v>
      </c>
      <c r="I99" s="620">
        <v>4583.5910000000003</v>
      </c>
      <c r="J99" s="621">
        <v>-125.24218501649</v>
      </c>
      <c r="K99" s="628">
        <v>0.162233785593</v>
      </c>
    </row>
    <row r="100" spans="1:11" ht="14.4" customHeight="1" thickBot="1" x14ac:dyDescent="0.35">
      <c r="A100" s="636" t="s">
        <v>427</v>
      </c>
      <c r="B100" s="620">
        <v>27210.999999999502</v>
      </c>
      <c r="C100" s="620">
        <v>28209.735000000001</v>
      </c>
      <c r="D100" s="621">
        <v>998.73500000050296</v>
      </c>
      <c r="E100" s="627">
        <v>1.03670335526</v>
      </c>
      <c r="F100" s="620">
        <v>28000.999118036401</v>
      </c>
      <c r="G100" s="621">
        <v>4666.8331863393896</v>
      </c>
      <c r="H100" s="623">
        <v>2240.2190000000101</v>
      </c>
      <c r="I100" s="620">
        <v>4540.3710000000001</v>
      </c>
      <c r="J100" s="621">
        <v>-126.46218633938901</v>
      </c>
      <c r="K100" s="628">
        <v>0.16215032116700001</v>
      </c>
    </row>
    <row r="101" spans="1:11" ht="14.4" customHeight="1" thickBot="1" x14ac:dyDescent="0.35">
      <c r="A101" s="637" t="s">
        <v>428</v>
      </c>
      <c r="B101" s="615">
        <v>27210.999999999502</v>
      </c>
      <c r="C101" s="615">
        <v>28209.735000000001</v>
      </c>
      <c r="D101" s="616">
        <v>998.73500000050296</v>
      </c>
      <c r="E101" s="617">
        <v>1.03670335526</v>
      </c>
      <c r="F101" s="615">
        <v>28000.999118036401</v>
      </c>
      <c r="G101" s="616">
        <v>4666.8331863393896</v>
      </c>
      <c r="H101" s="618">
        <v>2240.2190000000101</v>
      </c>
      <c r="I101" s="615">
        <v>4540.3710000000001</v>
      </c>
      <c r="J101" s="616">
        <v>-126.46218633938901</v>
      </c>
      <c r="K101" s="619">
        <v>0.16215032116700001</v>
      </c>
    </row>
    <row r="102" spans="1:11" ht="14.4" customHeight="1" thickBot="1" x14ac:dyDescent="0.35">
      <c r="A102" s="636" t="s">
        <v>429</v>
      </c>
      <c r="B102" s="620">
        <v>208.99999999999599</v>
      </c>
      <c r="C102" s="620">
        <v>159</v>
      </c>
      <c r="D102" s="621">
        <v>-49.999999999994998</v>
      </c>
      <c r="E102" s="627">
        <v>0.76076555023900005</v>
      </c>
      <c r="F102" s="620">
        <v>164.99999480290001</v>
      </c>
      <c r="G102" s="621">
        <v>27.499999133816001</v>
      </c>
      <c r="H102" s="623">
        <v>13.55</v>
      </c>
      <c r="I102" s="620">
        <v>29.25</v>
      </c>
      <c r="J102" s="621">
        <v>1.750000866183</v>
      </c>
      <c r="K102" s="628">
        <v>0.17727273285600001</v>
      </c>
    </row>
    <row r="103" spans="1:11" ht="14.4" customHeight="1" thickBot="1" x14ac:dyDescent="0.35">
      <c r="A103" s="637" t="s">
        <v>430</v>
      </c>
      <c r="B103" s="615">
        <v>208.99999999999599</v>
      </c>
      <c r="C103" s="615">
        <v>159</v>
      </c>
      <c r="D103" s="616">
        <v>-49.999999999994998</v>
      </c>
      <c r="E103" s="617">
        <v>0.76076555023900005</v>
      </c>
      <c r="F103" s="615">
        <v>164.99999480290001</v>
      </c>
      <c r="G103" s="616">
        <v>27.499999133816001</v>
      </c>
      <c r="H103" s="618">
        <v>13.55</v>
      </c>
      <c r="I103" s="615">
        <v>29.25</v>
      </c>
      <c r="J103" s="616">
        <v>1.750000866183</v>
      </c>
      <c r="K103" s="619">
        <v>0.17727273285600001</v>
      </c>
    </row>
    <row r="104" spans="1:11" ht="14.4" customHeight="1" thickBot="1" x14ac:dyDescent="0.35">
      <c r="A104" s="636" t="s">
        <v>431</v>
      </c>
      <c r="B104" s="620">
        <v>87.999999999997996</v>
      </c>
      <c r="C104" s="620">
        <v>69.210999999999999</v>
      </c>
      <c r="D104" s="621">
        <v>-18.788999999998001</v>
      </c>
      <c r="E104" s="627">
        <v>0.78648863636300004</v>
      </c>
      <c r="F104" s="620">
        <v>86.99999725971</v>
      </c>
      <c r="G104" s="621">
        <v>14.499999543285</v>
      </c>
      <c r="H104" s="623">
        <v>12.625999999999999</v>
      </c>
      <c r="I104" s="620">
        <v>13.97</v>
      </c>
      <c r="J104" s="621">
        <v>-0.52999954328499999</v>
      </c>
      <c r="K104" s="628">
        <v>0.16057471770100001</v>
      </c>
    </row>
    <row r="105" spans="1:11" ht="14.4" customHeight="1" thickBot="1" x14ac:dyDescent="0.35">
      <c r="A105" s="637" t="s">
        <v>432</v>
      </c>
      <c r="B105" s="615">
        <v>87.999999999997996</v>
      </c>
      <c r="C105" s="615">
        <v>69.210999999999999</v>
      </c>
      <c r="D105" s="616">
        <v>-18.788999999998001</v>
      </c>
      <c r="E105" s="617">
        <v>0.78648863636300004</v>
      </c>
      <c r="F105" s="615">
        <v>86.99999725971</v>
      </c>
      <c r="G105" s="616">
        <v>14.499999543285</v>
      </c>
      <c r="H105" s="618">
        <v>12.625999999999999</v>
      </c>
      <c r="I105" s="615">
        <v>13.97</v>
      </c>
      <c r="J105" s="616">
        <v>-0.52999954328499999</v>
      </c>
      <c r="K105" s="619">
        <v>0.16057471770100001</v>
      </c>
    </row>
    <row r="106" spans="1:11" ht="14.4" customHeight="1" thickBot="1" x14ac:dyDescent="0.35">
      <c r="A106" s="635" t="s">
        <v>433</v>
      </c>
      <c r="B106" s="615">
        <v>9252.1821494977794</v>
      </c>
      <c r="C106" s="615">
        <v>9639.9321600000003</v>
      </c>
      <c r="D106" s="616">
        <v>387.75001050222602</v>
      </c>
      <c r="E106" s="617">
        <v>1.0419090333750001</v>
      </c>
      <c r="F106" s="615">
        <v>9517.99970020607</v>
      </c>
      <c r="G106" s="616">
        <v>1586.33328336768</v>
      </c>
      <c r="H106" s="618">
        <v>765.856150000002</v>
      </c>
      <c r="I106" s="615">
        <v>1552.6461999999999</v>
      </c>
      <c r="J106" s="616">
        <v>-33.687083367676003</v>
      </c>
      <c r="K106" s="619">
        <v>0.16312736382599999</v>
      </c>
    </row>
    <row r="107" spans="1:11" ht="14.4" customHeight="1" thickBot="1" x14ac:dyDescent="0.35">
      <c r="A107" s="636" t="s">
        <v>434</v>
      </c>
      <c r="B107" s="620">
        <v>2449.1821494979199</v>
      </c>
      <c r="C107" s="620">
        <v>2551.0771599999998</v>
      </c>
      <c r="D107" s="621">
        <v>101.895010502085</v>
      </c>
      <c r="E107" s="627">
        <v>1.041603688203</v>
      </c>
      <c r="F107" s="620">
        <v>2518.9999206575999</v>
      </c>
      <c r="G107" s="621">
        <v>419.833320109601</v>
      </c>
      <c r="H107" s="623">
        <v>202.83840000000001</v>
      </c>
      <c r="I107" s="620">
        <v>411.0462</v>
      </c>
      <c r="J107" s="621">
        <v>-8.7871201096</v>
      </c>
      <c r="K107" s="628">
        <v>0.16317832987100001</v>
      </c>
    </row>
    <row r="108" spans="1:11" ht="14.4" customHeight="1" thickBot="1" x14ac:dyDescent="0.35">
      <c r="A108" s="637" t="s">
        <v>435</v>
      </c>
      <c r="B108" s="615">
        <v>2449.1821494979199</v>
      </c>
      <c r="C108" s="615">
        <v>2551.0771599999998</v>
      </c>
      <c r="D108" s="616">
        <v>101.895010502085</v>
      </c>
      <c r="E108" s="617">
        <v>1.041603688203</v>
      </c>
      <c r="F108" s="615">
        <v>2518.9999206575999</v>
      </c>
      <c r="G108" s="616">
        <v>419.833320109601</v>
      </c>
      <c r="H108" s="618">
        <v>202.83840000000001</v>
      </c>
      <c r="I108" s="615">
        <v>411.0462</v>
      </c>
      <c r="J108" s="616">
        <v>-8.7871201096</v>
      </c>
      <c r="K108" s="619">
        <v>0.16317832987100001</v>
      </c>
    </row>
    <row r="109" spans="1:11" ht="14.4" customHeight="1" thickBot="1" x14ac:dyDescent="0.35">
      <c r="A109" s="636" t="s">
        <v>436</v>
      </c>
      <c r="B109" s="620">
        <v>6802.9999999998599</v>
      </c>
      <c r="C109" s="620">
        <v>7088.8549999999996</v>
      </c>
      <c r="D109" s="621">
        <v>285.85500000014002</v>
      </c>
      <c r="E109" s="627">
        <v>1.042018962222</v>
      </c>
      <c r="F109" s="620">
        <v>6998.9997795484596</v>
      </c>
      <c r="G109" s="621">
        <v>1166.49996325808</v>
      </c>
      <c r="H109" s="623">
        <v>563.017750000001</v>
      </c>
      <c r="I109" s="620">
        <v>1141.5999999999999</v>
      </c>
      <c r="J109" s="621">
        <v>-24.899963258075001</v>
      </c>
      <c r="K109" s="628">
        <v>0.163109020711</v>
      </c>
    </row>
    <row r="110" spans="1:11" ht="14.4" customHeight="1" thickBot="1" x14ac:dyDescent="0.35">
      <c r="A110" s="637" t="s">
        <v>437</v>
      </c>
      <c r="B110" s="615">
        <v>6802.9999999998599</v>
      </c>
      <c r="C110" s="615">
        <v>7088.8549999999996</v>
      </c>
      <c r="D110" s="616">
        <v>285.85500000014002</v>
      </c>
      <c r="E110" s="617">
        <v>1.042018962222</v>
      </c>
      <c r="F110" s="615">
        <v>6998.9997795484596</v>
      </c>
      <c r="G110" s="616">
        <v>1166.49996325808</v>
      </c>
      <c r="H110" s="618">
        <v>563.017750000001</v>
      </c>
      <c r="I110" s="615">
        <v>1141.5999999999999</v>
      </c>
      <c r="J110" s="616">
        <v>-24.899963258075001</v>
      </c>
      <c r="K110" s="619">
        <v>0.163109020711</v>
      </c>
    </row>
    <row r="111" spans="1:11" ht="14.4" customHeight="1" thickBot="1" x14ac:dyDescent="0.35">
      <c r="A111" s="635" t="s">
        <v>438</v>
      </c>
      <c r="B111" s="615">
        <v>270.999999999995</v>
      </c>
      <c r="C111" s="615">
        <v>282.90958999999998</v>
      </c>
      <c r="D111" s="616">
        <v>11.909590000005</v>
      </c>
      <c r="E111" s="617">
        <v>1.0439468265680001</v>
      </c>
      <c r="F111" s="615">
        <v>279.99999118067899</v>
      </c>
      <c r="G111" s="616">
        <v>46.666665196779</v>
      </c>
      <c r="H111" s="618">
        <v>22.527349999999998</v>
      </c>
      <c r="I111" s="615">
        <v>45.542099999999998</v>
      </c>
      <c r="J111" s="616">
        <v>-1.124565196779</v>
      </c>
      <c r="K111" s="619">
        <v>0.16265036226499999</v>
      </c>
    </row>
    <row r="112" spans="1:11" ht="14.4" customHeight="1" thickBot="1" x14ac:dyDescent="0.35">
      <c r="A112" s="636" t="s">
        <v>439</v>
      </c>
      <c r="B112" s="620">
        <v>270.999999999995</v>
      </c>
      <c r="C112" s="620">
        <v>282.90958999999998</v>
      </c>
      <c r="D112" s="621">
        <v>11.909590000005</v>
      </c>
      <c r="E112" s="627">
        <v>1.0439468265680001</v>
      </c>
      <c r="F112" s="620">
        <v>279.99999118067899</v>
      </c>
      <c r="G112" s="621">
        <v>46.666665196779</v>
      </c>
      <c r="H112" s="623">
        <v>22.527349999999998</v>
      </c>
      <c r="I112" s="620">
        <v>45.542099999999998</v>
      </c>
      <c r="J112" s="621">
        <v>-1.124565196779</v>
      </c>
      <c r="K112" s="628">
        <v>0.16265036226499999</v>
      </c>
    </row>
    <row r="113" spans="1:11" ht="14.4" customHeight="1" thickBot="1" x14ac:dyDescent="0.35">
      <c r="A113" s="637" t="s">
        <v>440</v>
      </c>
      <c r="B113" s="615">
        <v>270.999999999995</v>
      </c>
      <c r="C113" s="615">
        <v>282.90958999999998</v>
      </c>
      <c r="D113" s="616">
        <v>11.909590000005</v>
      </c>
      <c r="E113" s="617">
        <v>1.0439468265680001</v>
      </c>
      <c r="F113" s="615">
        <v>279.99999118067899</v>
      </c>
      <c r="G113" s="616">
        <v>46.666665196779</v>
      </c>
      <c r="H113" s="618">
        <v>22.527349999999998</v>
      </c>
      <c r="I113" s="615">
        <v>45.542099999999998</v>
      </c>
      <c r="J113" s="616">
        <v>-1.124565196779</v>
      </c>
      <c r="K113" s="619">
        <v>0.16265036226499999</v>
      </c>
    </row>
    <row r="114" spans="1:11" ht="14.4" customHeight="1" thickBot="1" x14ac:dyDescent="0.35">
      <c r="A114" s="634" t="s">
        <v>441</v>
      </c>
      <c r="B114" s="615">
        <v>0</v>
      </c>
      <c r="C114" s="615">
        <v>358.85403000000002</v>
      </c>
      <c r="D114" s="616">
        <v>358.85403000000002</v>
      </c>
      <c r="E114" s="625" t="s">
        <v>335</v>
      </c>
      <c r="F114" s="615">
        <v>0</v>
      </c>
      <c r="G114" s="616">
        <v>0</v>
      </c>
      <c r="H114" s="618">
        <v>0.1275</v>
      </c>
      <c r="I114" s="615">
        <v>31.387499999999999</v>
      </c>
      <c r="J114" s="616">
        <v>31.387499999999999</v>
      </c>
      <c r="K114" s="626" t="s">
        <v>335</v>
      </c>
    </row>
    <row r="115" spans="1:11" ht="14.4" customHeight="1" thickBot="1" x14ac:dyDescent="0.35">
      <c r="A115" s="635" t="s">
        <v>442</v>
      </c>
      <c r="B115" s="615">
        <v>0</v>
      </c>
      <c r="C115" s="615">
        <v>20.295000000000002</v>
      </c>
      <c r="D115" s="616">
        <v>20.295000000000002</v>
      </c>
      <c r="E115" s="625" t="s">
        <v>335</v>
      </c>
      <c r="F115" s="615">
        <v>0</v>
      </c>
      <c r="G115" s="616">
        <v>0</v>
      </c>
      <c r="H115" s="618">
        <v>0</v>
      </c>
      <c r="I115" s="615">
        <v>0</v>
      </c>
      <c r="J115" s="616">
        <v>0</v>
      </c>
      <c r="K115" s="626" t="s">
        <v>335</v>
      </c>
    </row>
    <row r="116" spans="1:11" ht="14.4" customHeight="1" thickBot="1" x14ac:dyDescent="0.35">
      <c r="A116" s="636" t="s">
        <v>443</v>
      </c>
      <c r="B116" s="620">
        <v>0</v>
      </c>
      <c r="C116" s="620">
        <v>20.295000000000002</v>
      </c>
      <c r="D116" s="621">
        <v>20.295000000000002</v>
      </c>
      <c r="E116" s="622" t="s">
        <v>335</v>
      </c>
      <c r="F116" s="620">
        <v>0</v>
      </c>
      <c r="G116" s="621">
        <v>0</v>
      </c>
      <c r="H116" s="623">
        <v>0</v>
      </c>
      <c r="I116" s="620">
        <v>0</v>
      </c>
      <c r="J116" s="621">
        <v>0</v>
      </c>
      <c r="K116" s="624" t="s">
        <v>335</v>
      </c>
    </row>
    <row r="117" spans="1:11" ht="14.4" customHeight="1" thickBot="1" x14ac:dyDescent="0.35">
      <c r="A117" s="637" t="s">
        <v>444</v>
      </c>
      <c r="B117" s="615">
        <v>0</v>
      </c>
      <c r="C117" s="615">
        <v>20.295000000000002</v>
      </c>
      <c r="D117" s="616">
        <v>20.295000000000002</v>
      </c>
      <c r="E117" s="625" t="s">
        <v>335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26" t="s">
        <v>335</v>
      </c>
    </row>
    <row r="118" spans="1:11" ht="14.4" customHeight="1" thickBot="1" x14ac:dyDescent="0.35">
      <c r="A118" s="635" t="s">
        <v>445</v>
      </c>
      <c r="B118" s="615">
        <v>0</v>
      </c>
      <c r="C118" s="615">
        <v>338.55903000000001</v>
      </c>
      <c r="D118" s="616">
        <v>338.55903000000001</v>
      </c>
      <c r="E118" s="625" t="s">
        <v>335</v>
      </c>
      <c r="F118" s="615">
        <v>0</v>
      </c>
      <c r="G118" s="616">
        <v>0</v>
      </c>
      <c r="H118" s="618">
        <v>0.1275</v>
      </c>
      <c r="I118" s="615">
        <v>31.387499999999999</v>
      </c>
      <c r="J118" s="616">
        <v>31.387499999999999</v>
      </c>
      <c r="K118" s="626" t="s">
        <v>335</v>
      </c>
    </row>
    <row r="119" spans="1:11" ht="14.4" customHeight="1" thickBot="1" x14ac:dyDescent="0.35">
      <c r="A119" s="636" t="s">
        <v>446</v>
      </c>
      <c r="B119" s="620">
        <v>0</v>
      </c>
      <c r="C119" s="620">
        <v>241.83095</v>
      </c>
      <c r="D119" s="621">
        <v>241.83095</v>
      </c>
      <c r="E119" s="622" t="s">
        <v>335</v>
      </c>
      <c r="F119" s="620">
        <v>0</v>
      </c>
      <c r="G119" s="621">
        <v>0</v>
      </c>
      <c r="H119" s="623">
        <v>0.1275</v>
      </c>
      <c r="I119" s="620">
        <v>18.787500000000001</v>
      </c>
      <c r="J119" s="621">
        <v>18.787500000000001</v>
      </c>
      <c r="K119" s="624" t="s">
        <v>335</v>
      </c>
    </row>
    <row r="120" spans="1:11" ht="14.4" customHeight="1" thickBot="1" x14ac:dyDescent="0.35">
      <c r="A120" s="637" t="s">
        <v>447</v>
      </c>
      <c r="B120" s="615">
        <v>0</v>
      </c>
      <c r="C120" s="615">
        <v>15.38945</v>
      </c>
      <c r="D120" s="616">
        <v>15.38945</v>
      </c>
      <c r="E120" s="625" t="s">
        <v>335</v>
      </c>
      <c r="F120" s="615">
        <v>0</v>
      </c>
      <c r="G120" s="616">
        <v>0</v>
      </c>
      <c r="H120" s="618">
        <v>0.1275</v>
      </c>
      <c r="I120" s="615">
        <v>0.1275</v>
      </c>
      <c r="J120" s="616">
        <v>0.1275</v>
      </c>
      <c r="K120" s="626" t="s">
        <v>335</v>
      </c>
    </row>
    <row r="121" spans="1:11" ht="14.4" customHeight="1" thickBot="1" x14ac:dyDescent="0.35">
      <c r="A121" s="637" t="s">
        <v>448</v>
      </c>
      <c r="B121" s="615">
        <v>0</v>
      </c>
      <c r="C121" s="615">
        <v>-0.255</v>
      </c>
      <c r="D121" s="616">
        <v>-0.255</v>
      </c>
      <c r="E121" s="625" t="s">
        <v>335</v>
      </c>
      <c r="F121" s="615">
        <v>0</v>
      </c>
      <c r="G121" s="616">
        <v>0</v>
      </c>
      <c r="H121" s="618">
        <v>0</v>
      </c>
      <c r="I121" s="615">
        <v>0</v>
      </c>
      <c r="J121" s="616">
        <v>0</v>
      </c>
      <c r="K121" s="626" t="s">
        <v>335</v>
      </c>
    </row>
    <row r="122" spans="1:11" ht="14.4" customHeight="1" thickBot="1" x14ac:dyDescent="0.35">
      <c r="A122" s="637" t="s">
        <v>449</v>
      </c>
      <c r="B122" s="615">
        <v>0</v>
      </c>
      <c r="C122" s="615">
        <v>138.57300000000001</v>
      </c>
      <c r="D122" s="616">
        <v>138.57300000000001</v>
      </c>
      <c r="E122" s="625" t="s">
        <v>335</v>
      </c>
      <c r="F122" s="615">
        <v>0</v>
      </c>
      <c r="G122" s="616">
        <v>0</v>
      </c>
      <c r="H122" s="618">
        <v>0</v>
      </c>
      <c r="I122" s="615">
        <v>14.5</v>
      </c>
      <c r="J122" s="616">
        <v>14.5</v>
      </c>
      <c r="K122" s="626" t="s">
        <v>335</v>
      </c>
    </row>
    <row r="123" spans="1:11" ht="14.4" customHeight="1" thickBot="1" x14ac:dyDescent="0.35">
      <c r="A123" s="637" t="s">
        <v>450</v>
      </c>
      <c r="B123" s="615">
        <v>0</v>
      </c>
      <c r="C123" s="615">
        <v>88.123500000000007</v>
      </c>
      <c r="D123" s="616">
        <v>88.123500000000007</v>
      </c>
      <c r="E123" s="625" t="s">
        <v>335</v>
      </c>
      <c r="F123" s="615">
        <v>0</v>
      </c>
      <c r="G123" s="616">
        <v>0</v>
      </c>
      <c r="H123" s="618">
        <v>0</v>
      </c>
      <c r="I123" s="615">
        <v>4.16</v>
      </c>
      <c r="J123" s="616">
        <v>4.16</v>
      </c>
      <c r="K123" s="626" t="s">
        <v>335</v>
      </c>
    </row>
    <row r="124" spans="1:11" ht="14.4" customHeight="1" thickBot="1" x14ac:dyDescent="0.35">
      <c r="A124" s="636" t="s">
        <v>451</v>
      </c>
      <c r="B124" s="620">
        <v>0</v>
      </c>
      <c r="C124" s="620">
        <v>3.7030799999999999</v>
      </c>
      <c r="D124" s="621">
        <v>3.7030799999999999</v>
      </c>
      <c r="E124" s="622" t="s">
        <v>366</v>
      </c>
      <c r="F124" s="620">
        <v>0</v>
      </c>
      <c r="G124" s="621">
        <v>0</v>
      </c>
      <c r="H124" s="623">
        <v>0</v>
      </c>
      <c r="I124" s="620">
        <v>0</v>
      </c>
      <c r="J124" s="621">
        <v>0</v>
      </c>
      <c r="K124" s="624" t="s">
        <v>335</v>
      </c>
    </row>
    <row r="125" spans="1:11" ht="14.4" customHeight="1" thickBot="1" x14ac:dyDescent="0.35">
      <c r="A125" s="637" t="s">
        <v>452</v>
      </c>
      <c r="B125" s="615">
        <v>0</v>
      </c>
      <c r="C125" s="615">
        <v>3.7030799999999999</v>
      </c>
      <c r="D125" s="616">
        <v>3.7030799999999999</v>
      </c>
      <c r="E125" s="625" t="s">
        <v>366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335</v>
      </c>
    </row>
    <row r="126" spans="1:11" ht="14.4" customHeight="1" thickBot="1" x14ac:dyDescent="0.35">
      <c r="A126" s="639" t="s">
        <v>453</v>
      </c>
      <c r="B126" s="615">
        <v>0</v>
      </c>
      <c r="C126" s="615">
        <v>67.587999999999994</v>
      </c>
      <c r="D126" s="616">
        <v>67.587999999999994</v>
      </c>
      <c r="E126" s="625" t="s">
        <v>335</v>
      </c>
      <c r="F126" s="615">
        <v>0</v>
      </c>
      <c r="G126" s="616">
        <v>0</v>
      </c>
      <c r="H126" s="618">
        <v>0</v>
      </c>
      <c r="I126" s="615">
        <v>12.6</v>
      </c>
      <c r="J126" s="616">
        <v>12.6</v>
      </c>
      <c r="K126" s="626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67.587999999999994</v>
      </c>
      <c r="D127" s="616">
        <v>67.587999999999994</v>
      </c>
      <c r="E127" s="625" t="s">
        <v>335</v>
      </c>
      <c r="F127" s="615">
        <v>0</v>
      </c>
      <c r="G127" s="616">
        <v>0</v>
      </c>
      <c r="H127" s="618">
        <v>0</v>
      </c>
      <c r="I127" s="615">
        <v>12.6</v>
      </c>
      <c r="J127" s="616">
        <v>12.6</v>
      </c>
      <c r="K127" s="626" t="s">
        <v>335</v>
      </c>
    </row>
    <row r="128" spans="1:11" ht="14.4" customHeight="1" thickBot="1" x14ac:dyDescent="0.35">
      <c r="A128" s="639" t="s">
        <v>455</v>
      </c>
      <c r="B128" s="615">
        <v>0</v>
      </c>
      <c r="C128" s="615">
        <v>20.100000000000001</v>
      </c>
      <c r="D128" s="616">
        <v>20.100000000000001</v>
      </c>
      <c r="E128" s="625" t="s">
        <v>335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335</v>
      </c>
    </row>
    <row r="129" spans="1:11" ht="14.4" customHeight="1" thickBot="1" x14ac:dyDescent="0.35">
      <c r="A129" s="637" t="s">
        <v>456</v>
      </c>
      <c r="B129" s="615">
        <v>0</v>
      </c>
      <c r="C129" s="615">
        <v>20.100000000000001</v>
      </c>
      <c r="D129" s="616">
        <v>20.100000000000001</v>
      </c>
      <c r="E129" s="625" t="s">
        <v>335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335</v>
      </c>
    </row>
    <row r="130" spans="1:11" ht="14.4" customHeight="1" thickBot="1" x14ac:dyDescent="0.35">
      <c r="A130" s="639" t="s">
        <v>457</v>
      </c>
      <c r="B130" s="615">
        <v>0</v>
      </c>
      <c r="C130" s="615">
        <v>5.3369999999999997</v>
      </c>
      <c r="D130" s="616">
        <v>5.3369999999999997</v>
      </c>
      <c r="E130" s="625" t="s">
        <v>366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19">
        <v>0</v>
      </c>
    </row>
    <row r="131" spans="1:11" ht="14.4" customHeight="1" thickBot="1" x14ac:dyDescent="0.35">
      <c r="A131" s="637" t="s">
        <v>458</v>
      </c>
      <c r="B131" s="615">
        <v>0</v>
      </c>
      <c r="C131" s="615">
        <v>5.3369999999999997</v>
      </c>
      <c r="D131" s="616">
        <v>5.3369999999999997</v>
      </c>
      <c r="E131" s="625" t="s">
        <v>366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19">
        <v>0</v>
      </c>
    </row>
    <row r="132" spans="1:11" ht="14.4" customHeight="1" thickBot="1" x14ac:dyDescent="0.35">
      <c r="A132" s="634" t="s">
        <v>459</v>
      </c>
      <c r="B132" s="615">
        <v>1328.97980898224</v>
      </c>
      <c r="C132" s="615">
        <v>1371.3962799999999</v>
      </c>
      <c r="D132" s="616">
        <v>42.416471017759001</v>
      </c>
      <c r="E132" s="617">
        <v>1.0319165654210001</v>
      </c>
      <c r="F132" s="615">
        <v>1269.99372504914</v>
      </c>
      <c r="G132" s="616">
        <v>211.66562084152301</v>
      </c>
      <c r="H132" s="618">
        <v>153.55199999999999</v>
      </c>
      <c r="I132" s="615">
        <v>259.38600000000002</v>
      </c>
      <c r="J132" s="616">
        <v>47.720379158477002</v>
      </c>
      <c r="K132" s="619">
        <v>0.20424195402199999</v>
      </c>
    </row>
    <row r="133" spans="1:11" ht="14.4" customHeight="1" thickBot="1" x14ac:dyDescent="0.35">
      <c r="A133" s="635" t="s">
        <v>460</v>
      </c>
      <c r="B133" s="615">
        <v>1270.97980898224</v>
      </c>
      <c r="C133" s="615">
        <v>1270.0139999999999</v>
      </c>
      <c r="D133" s="616">
        <v>-0.96580898223900002</v>
      </c>
      <c r="E133" s="617">
        <v>0.99924010674599995</v>
      </c>
      <c r="F133" s="615">
        <v>1269.99372504914</v>
      </c>
      <c r="G133" s="616">
        <v>211.66562084152301</v>
      </c>
      <c r="H133" s="618">
        <v>105.834</v>
      </c>
      <c r="I133" s="615">
        <v>211.66800000000001</v>
      </c>
      <c r="J133" s="616">
        <v>2.379158477E-3</v>
      </c>
      <c r="K133" s="619">
        <v>0.166668540029</v>
      </c>
    </row>
    <row r="134" spans="1:11" ht="14.4" customHeight="1" thickBot="1" x14ac:dyDescent="0.35">
      <c r="A134" s="636" t="s">
        <v>461</v>
      </c>
      <c r="B134" s="620">
        <v>1270.97980898224</v>
      </c>
      <c r="C134" s="620">
        <v>1270.0139999999999</v>
      </c>
      <c r="D134" s="621">
        <v>-0.96580898223900002</v>
      </c>
      <c r="E134" s="627">
        <v>0.99924010674599995</v>
      </c>
      <c r="F134" s="620">
        <v>1269.99372504914</v>
      </c>
      <c r="G134" s="621">
        <v>211.66562084152301</v>
      </c>
      <c r="H134" s="623">
        <v>105.834</v>
      </c>
      <c r="I134" s="620">
        <v>211.66800000000001</v>
      </c>
      <c r="J134" s="621">
        <v>2.379158477E-3</v>
      </c>
      <c r="K134" s="628">
        <v>0.166668540029</v>
      </c>
    </row>
    <row r="135" spans="1:11" ht="14.4" customHeight="1" thickBot="1" x14ac:dyDescent="0.35">
      <c r="A135" s="637" t="s">
        <v>462</v>
      </c>
      <c r="B135" s="615">
        <v>314.987485119795</v>
      </c>
      <c r="C135" s="615">
        <v>314.60899999999998</v>
      </c>
      <c r="D135" s="616">
        <v>-0.37848511979400001</v>
      </c>
      <c r="E135" s="617">
        <v>0.99879841219800003</v>
      </c>
      <c r="F135" s="615">
        <v>314.99999007825699</v>
      </c>
      <c r="G135" s="616">
        <v>52.499998346376003</v>
      </c>
      <c r="H135" s="618">
        <v>26.218</v>
      </c>
      <c r="I135" s="615">
        <v>52.436</v>
      </c>
      <c r="J135" s="616">
        <v>-6.3998346376000007E-2</v>
      </c>
      <c r="K135" s="619">
        <v>0.16646349730599999</v>
      </c>
    </row>
    <row r="136" spans="1:11" ht="14.4" customHeight="1" thickBot="1" x14ac:dyDescent="0.35">
      <c r="A136" s="637" t="s">
        <v>463</v>
      </c>
      <c r="B136" s="615">
        <v>202.99999999999599</v>
      </c>
      <c r="C136" s="615">
        <v>203.221</v>
      </c>
      <c r="D136" s="616">
        <v>0.22100000000299999</v>
      </c>
      <c r="E136" s="617">
        <v>1.0010886699499999</v>
      </c>
      <c r="F136" s="615">
        <v>202.999993605984</v>
      </c>
      <c r="G136" s="616">
        <v>33.833332267663998</v>
      </c>
      <c r="H136" s="618">
        <v>16.934000000000001</v>
      </c>
      <c r="I136" s="615">
        <v>33.868000000000002</v>
      </c>
      <c r="J136" s="616">
        <v>3.4667732335E-2</v>
      </c>
      <c r="K136" s="619">
        <v>0.16683744367799999</v>
      </c>
    </row>
    <row r="137" spans="1:11" ht="14.4" customHeight="1" thickBot="1" x14ac:dyDescent="0.35">
      <c r="A137" s="637" t="s">
        <v>464</v>
      </c>
      <c r="B137" s="615">
        <v>66.000552186194994</v>
      </c>
      <c r="C137" s="615">
        <v>65.819999999999993</v>
      </c>
      <c r="D137" s="616">
        <v>-0.18055218619499999</v>
      </c>
      <c r="E137" s="617">
        <v>0.99726438370199999</v>
      </c>
      <c r="F137" s="615">
        <v>66.000550107337006</v>
      </c>
      <c r="G137" s="616">
        <v>11.000091684556001</v>
      </c>
      <c r="H137" s="618">
        <v>5.4850000000000003</v>
      </c>
      <c r="I137" s="615">
        <v>10.97</v>
      </c>
      <c r="J137" s="616">
        <v>-3.0091684556E-2</v>
      </c>
      <c r="K137" s="619">
        <v>0.166210735852</v>
      </c>
    </row>
    <row r="138" spans="1:11" ht="14.4" customHeight="1" thickBot="1" x14ac:dyDescent="0.35">
      <c r="A138" s="637" t="s">
        <v>465</v>
      </c>
      <c r="B138" s="615">
        <v>667.99177167625305</v>
      </c>
      <c r="C138" s="615">
        <v>667.48800000000006</v>
      </c>
      <c r="D138" s="616">
        <v>-0.50377167625300001</v>
      </c>
      <c r="E138" s="617">
        <v>0.99924584149399998</v>
      </c>
      <c r="F138" s="615">
        <v>666.993191856012</v>
      </c>
      <c r="G138" s="616">
        <v>111.165531976002</v>
      </c>
      <c r="H138" s="618">
        <v>55.624000000000002</v>
      </c>
      <c r="I138" s="615">
        <v>111.248</v>
      </c>
      <c r="J138" s="616">
        <v>8.2468023998000003E-2</v>
      </c>
      <c r="K138" s="619">
        <v>0.166790308144</v>
      </c>
    </row>
    <row r="139" spans="1:11" ht="14.4" customHeight="1" thickBot="1" x14ac:dyDescent="0.35">
      <c r="A139" s="637" t="s">
        <v>466</v>
      </c>
      <c r="B139" s="615">
        <v>18.999999999999002</v>
      </c>
      <c r="C139" s="615">
        <v>18.876000000000001</v>
      </c>
      <c r="D139" s="616">
        <v>-0.12399999999899999</v>
      </c>
      <c r="E139" s="617">
        <v>0.99347368421000004</v>
      </c>
      <c r="F139" s="615">
        <v>18.999999401545001</v>
      </c>
      <c r="G139" s="616">
        <v>3.1666665669239999</v>
      </c>
      <c r="H139" s="618">
        <v>1.573</v>
      </c>
      <c r="I139" s="615">
        <v>3.1459999999999999</v>
      </c>
      <c r="J139" s="616">
        <v>-2.0666566923999999E-2</v>
      </c>
      <c r="K139" s="619">
        <v>0.16557895258300001</v>
      </c>
    </row>
    <row r="140" spans="1:11" ht="14.4" customHeight="1" thickBot="1" x14ac:dyDescent="0.35">
      <c r="A140" s="635" t="s">
        <v>467</v>
      </c>
      <c r="B140" s="615">
        <v>58</v>
      </c>
      <c r="C140" s="615">
        <v>101.38227999999999</v>
      </c>
      <c r="D140" s="616">
        <v>43.382280000000002</v>
      </c>
      <c r="E140" s="617">
        <v>1.7479703448270001</v>
      </c>
      <c r="F140" s="615">
        <v>0</v>
      </c>
      <c r="G140" s="616">
        <v>0</v>
      </c>
      <c r="H140" s="618">
        <v>47.718000000000004</v>
      </c>
      <c r="I140" s="615">
        <v>47.718000000000004</v>
      </c>
      <c r="J140" s="616">
        <v>47.718000000000004</v>
      </c>
      <c r="K140" s="626" t="s">
        <v>335</v>
      </c>
    </row>
    <row r="141" spans="1:11" ht="14.4" customHeight="1" thickBot="1" x14ac:dyDescent="0.35">
      <c r="A141" s="636" t="s">
        <v>468</v>
      </c>
      <c r="B141" s="620">
        <v>58</v>
      </c>
      <c r="C141" s="620">
        <v>57.494430000000001</v>
      </c>
      <c r="D141" s="621">
        <v>-0.50556999999899999</v>
      </c>
      <c r="E141" s="627">
        <v>0.99128327586200005</v>
      </c>
      <c r="F141" s="620">
        <v>0</v>
      </c>
      <c r="G141" s="621">
        <v>0</v>
      </c>
      <c r="H141" s="623">
        <v>43.317999999999998</v>
      </c>
      <c r="I141" s="620">
        <v>43.317999999999998</v>
      </c>
      <c r="J141" s="621">
        <v>43.317999999999998</v>
      </c>
      <c r="K141" s="624" t="s">
        <v>335</v>
      </c>
    </row>
    <row r="142" spans="1:11" ht="14.4" customHeight="1" thickBot="1" x14ac:dyDescent="0.35">
      <c r="A142" s="637" t="s">
        <v>469</v>
      </c>
      <c r="B142" s="615">
        <v>58</v>
      </c>
      <c r="C142" s="615">
        <v>57.494430000000001</v>
      </c>
      <c r="D142" s="616">
        <v>-0.50556999999899999</v>
      </c>
      <c r="E142" s="617">
        <v>0.99128327586200005</v>
      </c>
      <c r="F142" s="615">
        <v>0</v>
      </c>
      <c r="G142" s="616">
        <v>0</v>
      </c>
      <c r="H142" s="618">
        <v>43.317999999999998</v>
      </c>
      <c r="I142" s="615">
        <v>43.317999999999998</v>
      </c>
      <c r="J142" s="616">
        <v>43.317999999999998</v>
      </c>
      <c r="K142" s="626" t="s">
        <v>335</v>
      </c>
    </row>
    <row r="143" spans="1:11" ht="14.4" customHeight="1" thickBot="1" x14ac:dyDescent="0.35">
      <c r="A143" s="636" t="s">
        <v>470</v>
      </c>
      <c r="B143" s="620">
        <v>0</v>
      </c>
      <c r="C143" s="620">
        <v>21.318850000000001</v>
      </c>
      <c r="D143" s="621">
        <v>21.318850000000001</v>
      </c>
      <c r="E143" s="622" t="s">
        <v>366</v>
      </c>
      <c r="F143" s="620">
        <v>0</v>
      </c>
      <c r="G143" s="621">
        <v>0</v>
      </c>
      <c r="H143" s="623">
        <v>4.4000000000000004</v>
      </c>
      <c r="I143" s="620">
        <v>4.4000000000000004</v>
      </c>
      <c r="J143" s="621">
        <v>4.4000000000000004</v>
      </c>
      <c r="K143" s="624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21.318850000000001</v>
      </c>
      <c r="D144" s="616">
        <v>21.318850000000001</v>
      </c>
      <c r="E144" s="625" t="s">
        <v>366</v>
      </c>
      <c r="F144" s="615">
        <v>0</v>
      </c>
      <c r="G144" s="616">
        <v>0</v>
      </c>
      <c r="H144" s="618">
        <v>4.4000000000000004</v>
      </c>
      <c r="I144" s="615">
        <v>4.4000000000000004</v>
      </c>
      <c r="J144" s="616">
        <v>4.4000000000000004</v>
      </c>
      <c r="K144" s="626" t="s">
        <v>335</v>
      </c>
    </row>
    <row r="145" spans="1:11" ht="14.4" customHeight="1" thickBot="1" x14ac:dyDescent="0.35">
      <c r="A145" s="636" t="s">
        <v>472</v>
      </c>
      <c r="B145" s="620">
        <v>0</v>
      </c>
      <c r="C145" s="620">
        <v>22.568999999999999</v>
      </c>
      <c r="D145" s="621">
        <v>22.568999999999999</v>
      </c>
      <c r="E145" s="622" t="s">
        <v>366</v>
      </c>
      <c r="F145" s="620">
        <v>0</v>
      </c>
      <c r="G145" s="621">
        <v>0</v>
      </c>
      <c r="H145" s="623">
        <v>0</v>
      </c>
      <c r="I145" s="620">
        <v>0</v>
      </c>
      <c r="J145" s="621">
        <v>0</v>
      </c>
      <c r="K145" s="624" t="s">
        <v>335</v>
      </c>
    </row>
    <row r="146" spans="1:11" ht="14.4" customHeight="1" thickBot="1" x14ac:dyDescent="0.35">
      <c r="A146" s="637" t="s">
        <v>473</v>
      </c>
      <c r="B146" s="615">
        <v>0</v>
      </c>
      <c r="C146" s="615">
        <v>22.568999999999999</v>
      </c>
      <c r="D146" s="616">
        <v>22.568999999999999</v>
      </c>
      <c r="E146" s="625" t="s">
        <v>366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335</v>
      </c>
    </row>
    <row r="147" spans="1:11" ht="14.4" customHeight="1" thickBot="1" x14ac:dyDescent="0.35">
      <c r="A147" s="634" t="s">
        <v>474</v>
      </c>
      <c r="B147" s="615">
        <v>0</v>
      </c>
      <c r="C147" s="615">
        <v>0.06</v>
      </c>
      <c r="D147" s="616">
        <v>0.06</v>
      </c>
      <c r="E147" s="625" t="s">
        <v>366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19">
        <v>0</v>
      </c>
    </row>
    <row r="148" spans="1:11" ht="14.4" customHeight="1" thickBot="1" x14ac:dyDescent="0.35">
      <c r="A148" s="635" t="s">
        <v>475</v>
      </c>
      <c r="B148" s="615">
        <v>0</v>
      </c>
      <c r="C148" s="615">
        <v>0.06</v>
      </c>
      <c r="D148" s="616">
        <v>0.06</v>
      </c>
      <c r="E148" s="625" t="s">
        <v>366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19">
        <v>0</v>
      </c>
    </row>
    <row r="149" spans="1:11" ht="14.4" customHeight="1" thickBot="1" x14ac:dyDescent="0.35">
      <c r="A149" s="636" t="s">
        <v>476</v>
      </c>
      <c r="B149" s="620">
        <v>0</v>
      </c>
      <c r="C149" s="620">
        <v>0.06</v>
      </c>
      <c r="D149" s="621">
        <v>0.06</v>
      </c>
      <c r="E149" s="622" t="s">
        <v>366</v>
      </c>
      <c r="F149" s="620">
        <v>0</v>
      </c>
      <c r="G149" s="621">
        <v>0</v>
      </c>
      <c r="H149" s="623">
        <v>0</v>
      </c>
      <c r="I149" s="620">
        <v>0</v>
      </c>
      <c r="J149" s="621">
        <v>0</v>
      </c>
      <c r="K149" s="628">
        <v>0</v>
      </c>
    </row>
    <row r="150" spans="1:11" ht="14.4" customHeight="1" thickBot="1" x14ac:dyDescent="0.35">
      <c r="A150" s="637" t="s">
        <v>477</v>
      </c>
      <c r="B150" s="615">
        <v>0</v>
      </c>
      <c r="C150" s="615">
        <v>0.06</v>
      </c>
      <c r="D150" s="616">
        <v>0.06</v>
      </c>
      <c r="E150" s="625" t="s">
        <v>366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19">
        <v>0</v>
      </c>
    </row>
    <row r="151" spans="1:11" ht="14.4" customHeight="1" thickBot="1" x14ac:dyDescent="0.35">
      <c r="A151" s="633" t="s">
        <v>478</v>
      </c>
      <c r="B151" s="615">
        <v>45611.126188066897</v>
      </c>
      <c r="C151" s="615">
        <v>47616.283439999999</v>
      </c>
      <c r="D151" s="616">
        <v>2005.15725193306</v>
      </c>
      <c r="E151" s="617">
        <v>1.0439620202240001</v>
      </c>
      <c r="F151" s="615">
        <v>47283.5121621531</v>
      </c>
      <c r="G151" s="616">
        <v>7880.5853603588503</v>
      </c>
      <c r="H151" s="618">
        <v>3631.5753599999998</v>
      </c>
      <c r="I151" s="615">
        <v>6941.7045399999997</v>
      </c>
      <c r="J151" s="616">
        <v>-938.88082035885202</v>
      </c>
      <c r="K151" s="619">
        <v>0.146810256315</v>
      </c>
    </row>
    <row r="152" spans="1:11" ht="14.4" customHeight="1" thickBot="1" x14ac:dyDescent="0.35">
      <c r="A152" s="634" t="s">
        <v>479</v>
      </c>
      <c r="B152" s="615">
        <v>45418.928355481999</v>
      </c>
      <c r="C152" s="615">
        <v>47524.404799999997</v>
      </c>
      <c r="D152" s="616">
        <v>2105.4764445180299</v>
      </c>
      <c r="E152" s="617">
        <v>1.046356805868</v>
      </c>
      <c r="F152" s="615">
        <v>47211.390770894599</v>
      </c>
      <c r="G152" s="616">
        <v>7868.5651284824398</v>
      </c>
      <c r="H152" s="618">
        <v>3630.6828</v>
      </c>
      <c r="I152" s="615">
        <v>6940.8119800000004</v>
      </c>
      <c r="J152" s="616">
        <v>-927.75314848243897</v>
      </c>
      <c r="K152" s="619">
        <v>0.147015622007</v>
      </c>
    </row>
    <row r="153" spans="1:11" ht="14.4" customHeight="1" thickBot="1" x14ac:dyDescent="0.35">
      <c r="A153" s="635" t="s">
        <v>480</v>
      </c>
      <c r="B153" s="615">
        <v>45418.928355481999</v>
      </c>
      <c r="C153" s="615">
        <v>47524.404799999997</v>
      </c>
      <c r="D153" s="616">
        <v>2105.4764445180299</v>
      </c>
      <c r="E153" s="617">
        <v>1.046356805868</v>
      </c>
      <c r="F153" s="615">
        <v>47211.390770894599</v>
      </c>
      <c r="G153" s="616">
        <v>7868.5651284824398</v>
      </c>
      <c r="H153" s="618">
        <v>3630.6828</v>
      </c>
      <c r="I153" s="615">
        <v>6940.8119800000004</v>
      </c>
      <c r="J153" s="616">
        <v>-927.75314848243897</v>
      </c>
      <c r="K153" s="619">
        <v>0.147015622007</v>
      </c>
    </row>
    <row r="154" spans="1:11" ht="14.4" customHeight="1" thickBot="1" x14ac:dyDescent="0.35">
      <c r="A154" s="636" t="s">
        <v>481</v>
      </c>
      <c r="B154" s="620">
        <v>185.92835548194799</v>
      </c>
      <c r="C154" s="620">
        <v>103.07611</v>
      </c>
      <c r="D154" s="621">
        <v>-82.852245481948003</v>
      </c>
      <c r="E154" s="627">
        <v>0.55438617596899997</v>
      </c>
      <c r="F154" s="620">
        <v>100.44280741776799</v>
      </c>
      <c r="G154" s="621">
        <v>16.740467902961001</v>
      </c>
      <c r="H154" s="623">
        <v>12.05987</v>
      </c>
      <c r="I154" s="620">
        <v>19.406860000000002</v>
      </c>
      <c r="J154" s="621">
        <v>2.666392097038</v>
      </c>
      <c r="K154" s="628">
        <v>0.193213038334</v>
      </c>
    </row>
    <row r="155" spans="1:11" ht="14.4" customHeight="1" thickBot="1" x14ac:dyDescent="0.35">
      <c r="A155" s="637" t="s">
        <v>482</v>
      </c>
      <c r="B155" s="615">
        <v>1.287452503815</v>
      </c>
      <c r="C155" s="615">
        <v>0.56279000000000001</v>
      </c>
      <c r="D155" s="616">
        <v>-0.72466250381499997</v>
      </c>
      <c r="E155" s="617">
        <v>0.43713457260100003</v>
      </c>
      <c r="F155" s="615">
        <v>0.52529401968199996</v>
      </c>
      <c r="G155" s="616">
        <v>8.7549003279999996E-2</v>
      </c>
      <c r="H155" s="618">
        <v>0.25950000000000001</v>
      </c>
      <c r="I155" s="615">
        <v>0.25950000000000001</v>
      </c>
      <c r="J155" s="616">
        <v>0.17195099671899999</v>
      </c>
      <c r="K155" s="619">
        <v>0.49400905069599998</v>
      </c>
    </row>
    <row r="156" spans="1:11" ht="14.4" customHeight="1" thickBot="1" x14ac:dyDescent="0.35">
      <c r="A156" s="637" t="s">
        <v>483</v>
      </c>
      <c r="B156" s="615">
        <v>81.650618388084993</v>
      </c>
      <c r="C156" s="615">
        <v>40.025320000000001</v>
      </c>
      <c r="D156" s="616">
        <v>-41.625298388085</v>
      </c>
      <c r="E156" s="617">
        <v>0.49020228860600001</v>
      </c>
      <c r="F156" s="615">
        <v>38.240869209286998</v>
      </c>
      <c r="G156" s="616">
        <v>6.373478201547</v>
      </c>
      <c r="H156" s="618">
        <v>11.06901</v>
      </c>
      <c r="I156" s="615">
        <v>16.992999999999999</v>
      </c>
      <c r="J156" s="616">
        <v>10.619521798452</v>
      </c>
      <c r="K156" s="619">
        <v>0.444367514425</v>
      </c>
    </row>
    <row r="157" spans="1:11" ht="14.4" customHeight="1" thickBot="1" x14ac:dyDescent="0.35">
      <c r="A157" s="637" t="s">
        <v>484</v>
      </c>
      <c r="B157" s="615">
        <v>8.9901461211630007</v>
      </c>
      <c r="C157" s="615">
        <v>61.771900000000002</v>
      </c>
      <c r="D157" s="616">
        <v>52.781753878836</v>
      </c>
      <c r="E157" s="617">
        <v>6.8710674073010001</v>
      </c>
      <c r="F157" s="615">
        <v>61</v>
      </c>
      <c r="G157" s="616">
        <v>10.166666666666</v>
      </c>
      <c r="H157" s="618">
        <v>0.73136000000000001</v>
      </c>
      <c r="I157" s="615">
        <v>0.73136000000000001</v>
      </c>
      <c r="J157" s="616">
        <v>-9.4353066666659995</v>
      </c>
      <c r="K157" s="619">
        <v>1.1989508196E-2</v>
      </c>
    </row>
    <row r="158" spans="1:11" ht="14.4" customHeight="1" thickBot="1" x14ac:dyDescent="0.35">
      <c r="A158" s="637" t="s">
        <v>485</v>
      </c>
      <c r="B158" s="615">
        <v>94.000138468882994</v>
      </c>
      <c r="C158" s="615">
        <v>0.71609999999999996</v>
      </c>
      <c r="D158" s="616">
        <v>-93.284038468882997</v>
      </c>
      <c r="E158" s="617">
        <v>7.6180738840000003E-3</v>
      </c>
      <c r="F158" s="615">
        <v>0.67664418879800003</v>
      </c>
      <c r="G158" s="616">
        <v>0.112774031466</v>
      </c>
      <c r="H158" s="618">
        <v>0</v>
      </c>
      <c r="I158" s="615">
        <v>1.423</v>
      </c>
      <c r="J158" s="616">
        <v>1.310225968533</v>
      </c>
      <c r="K158" s="619">
        <v>2.10302552443</v>
      </c>
    </row>
    <row r="159" spans="1:11" ht="14.4" customHeight="1" thickBot="1" x14ac:dyDescent="0.35">
      <c r="A159" s="636" t="s">
        <v>486</v>
      </c>
      <c r="B159" s="620">
        <v>0</v>
      </c>
      <c r="C159" s="620">
        <v>166.50424000000001</v>
      </c>
      <c r="D159" s="621">
        <v>166.50424000000001</v>
      </c>
      <c r="E159" s="622" t="s">
        <v>335</v>
      </c>
      <c r="F159" s="620">
        <v>185.559242242246</v>
      </c>
      <c r="G159" s="621">
        <v>30.926540373706999</v>
      </c>
      <c r="H159" s="623">
        <v>43.946640000000002</v>
      </c>
      <c r="I159" s="620">
        <v>46.567999999999998</v>
      </c>
      <c r="J159" s="621">
        <v>15.641459626292001</v>
      </c>
      <c r="K159" s="628">
        <v>0.25096028328800002</v>
      </c>
    </row>
    <row r="160" spans="1:11" ht="14.4" customHeight="1" thickBot="1" x14ac:dyDescent="0.35">
      <c r="A160" s="637" t="s">
        <v>487</v>
      </c>
      <c r="B160" s="615">
        <v>0</v>
      </c>
      <c r="C160" s="615">
        <v>166.14563999999999</v>
      </c>
      <c r="D160" s="616">
        <v>166.14563999999999</v>
      </c>
      <c r="E160" s="625" t="s">
        <v>335</v>
      </c>
      <c r="F160" s="615">
        <v>185.20145162789601</v>
      </c>
      <c r="G160" s="616">
        <v>30.866908604649002</v>
      </c>
      <c r="H160" s="618">
        <v>43.586939999999998</v>
      </c>
      <c r="I160" s="615">
        <v>45.848599999999998</v>
      </c>
      <c r="J160" s="616">
        <v>14.981691395349999</v>
      </c>
      <c r="K160" s="619">
        <v>0.247560694567</v>
      </c>
    </row>
    <row r="161" spans="1:11" ht="14.4" customHeight="1" thickBot="1" x14ac:dyDescent="0.35">
      <c r="A161" s="637" t="s">
        <v>488</v>
      </c>
      <c r="B161" s="615">
        <v>0</v>
      </c>
      <c r="C161" s="615">
        <v>0.35859999999999997</v>
      </c>
      <c r="D161" s="616">
        <v>0.35859999999999997</v>
      </c>
      <c r="E161" s="625" t="s">
        <v>335</v>
      </c>
      <c r="F161" s="615">
        <v>0.35779061434999998</v>
      </c>
      <c r="G161" s="616">
        <v>5.9631769058000002E-2</v>
      </c>
      <c r="H161" s="618">
        <v>0.35970000000000002</v>
      </c>
      <c r="I161" s="615">
        <v>0.71940000000000004</v>
      </c>
      <c r="J161" s="616">
        <v>0.65976823094100001</v>
      </c>
      <c r="K161" s="619">
        <v>0</v>
      </c>
    </row>
    <row r="162" spans="1:11" ht="14.4" customHeight="1" thickBot="1" x14ac:dyDescent="0.35">
      <c r="A162" s="636" t="s">
        <v>489</v>
      </c>
      <c r="B162" s="620">
        <v>0</v>
      </c>
      <c r="C162" s="620">
        <v>16.91018</v>
      </c>
      <c r="D162" s="621">
        <v>16.91018</v>
      </c>
      <c r="E162" s="622" t="s">
        <v>335</v>
      </c>
      <c r="F162" s="620">
        <v>20.388721222358999</v>
      </c>
      <c r="G162" s="621">
        <v>3.3981202037260001</v>
      </c>
      <c r="H162" s="623">
        <v>4.50495</v>
      </c>
      <c r="I162" s="620">
        <v>10.821870000000001</v>
      </c>
      <c r="J162" s="621">
        <v>7.4237497962730004</v>
      </c>
      <c r="K162" s="628">
        <v>0.53077728033899996</v>
      </c>
    </row>
    <row r="163" spans="1:11" ht="14.4" customHeight="1" thickBot="1" x14ac:dyDescent="0.35">
      <c r="A163" s="637" t="s">
        <v>490</v>
      </c>
      <c r="B163" s="615">
        <v>0</v>
      </c>
      <c r="C163" s="615">
        <v>13.95468</v>
      </c>
      <c r="D163" s="616">
        <v>13.95468</v>
      </c>
      <c r="E163" s="625" t="s">
        <v>366</v>
      </c>
      <c r="F163" s="615">
        <v>11.388721222357001</v>
      </c>
      <c r="G163" s="616">
        <v>1.8981202037260001</v>
      </c>
      <c r="H163" s="618">
        <v>4.50495</v>
      </c>
      <c r="I163" s="615">
        <v>10.821870000000001</v>
      </c>
      <c r="J163" s="616">
        <v>8.9237497962730004</v>
      </c>
      <c r="K163" s="619">
        <v>0.95022696479299995</v>
      </c>
    </row>
    <row r="164" spans="1:11" ht="14.4" customHeight="1" thickBot="1" x14ac:dyDescent="0.35">
      <c r="A164" s="637" t="s">
        <v>491</v>
      </c>
      <c r="B164" s="615">
        <v>0</v>
      </c>
      <c r="C164" s="615">
        <v>2.9554999999999998</v>
      </c>
      <c r="D164" s="616">
        <v>2.9554999999999998</v>
      </c>
      <c r="E164" s="625" t="s">
        <v>335</v>
      </c>
      <c r="F164" s="615">
        <v>9.0000000000020002</v>
      </c>
      <c r="G164" s="616">
        <v>1.5</v>
      </c>
      <c r="H164" s="618">
        <v>0</v>
      </c>
      <c r="I164" s="615">
        <v>0</v>
      </c>
      <c r="J164" s="616">
        <v>-1.5</v>
      </c>
      <c r="K164" s="619">
        <v>0</v>
      </c>
    </row>
    <row r="165" spans="1:11" ht="14.4" customHeight="1" thickBot="1" x14ac:dyDescent="0.35">
      <c r="A165" s="636" t="s">
        <v>492</v>
      </c>
      <c r="B165" s="620">
        <v>0</v>
      </c>
      <c r="C165" s="620">
        <v>-40.113590000000002</v>
      </c>
      <c r="D165" s="621">
        <v>-40.113590000000002</v>
      </c>
      <c r="E165" s="622" t="s">
        <v>335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4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-40.113590000000002</v>
      </c>
      <c r="D166" s="616">
        <v>-40.113590000000002</v>
      </c>
      <c r="E166" s="625" t="s">
        <v>335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45233</v>
      </c>
      <c r="C167" s="620">
        <v>44707.884019999998</v>
      </c>
      <c r="D167" s="621">
        <v>-525.11598000001004</v>
      </c>
      <c r="E167" s="627">
        <v>0.98839086551800004</v>
      </c>
      <c r="F167" s="620">
        <v>46905.000000012296</v>
      </c>
      <c r="G167" s="621">
        <v>7817.50000000204</v>
      </c>
      <c r="H167" s="623">
        <v>3570.1713399999999</v>
      </c>
      <c r="I167" s="620">
        <v>6906.2030100000002</v>
      </c>
      <c r="J167" s="621">
        <v>-911.29699000204403</v>
      </c>
      <c r="K167" s="628">
        <v>0.147238098496</v>
      </c>
    </row>
    <row r="168" spans="1:11" ht="14.4" customHeight="1" thickBot="1" x14ac:dyDescent="0.35">
      <c r="A168" s="637" t="s">
        <v>495</v>
      </c>
      <c r="B168" s="615">
        <v>17558</v>
      </c>
      <c r="C168" s="615">
        <v>15890.64623</v>
      </c>
      <c r="D168" s="616">
        <v>-1667.3537700000099</v>
      </c>
      <c r="E168" s="617">
        <v>0.90503737498500003</v>
      </c>
      <c r="F168" s="615">
        <v>17497.000000004598</v>
      </c>
      <c r="G168" s="616">
        <v>2916.16666666743</v>
      </c>
      <c r="H168" s="618">
        <v>1469.21019</v>
      </c>
      <c r="I168" s="615">
        <v>2838.80978</v>
      </c>
      <c r="J168" s="616">
        <v>-77.356886667430004</v>
      </c>
      <c r="K168" s="619">
        <v>0.162245515231</v>
      </c>
    </row>
    <row r="169" spans="1:11" ht="14.4" customHeight="1" thickBot="1" x14ac:dyDescent="0.35">
      <c r="A169" s="637" t="s">
        <v>496</v>
      </c>
      <c r="B169" s="615">
        <v>27675</v>
      </c>
      <c r="C169" s="615">
        <v>28817.237789999999</v>
      </c>
      <c r="D169" s="616">
        <v>1142.2377899999999</v>
      </c>
      <c r="E169" s="617">
        <v>1.0412732715440001</v>
      </c>
      <c r="F169" s="615">
        <v>29408.000000007702</v>
      </c>
      <c r="G169" s="616">
        <v>4901.33333333461</v>
      </c>
      <c r="H169" s="618">
        <v>2100.9611500000001</v>
      </c>
      <c r="I169" s="615">
        <v>4067.3932300000001</v>
      </c>
      <c r="J169" s="616">
        <v>-833.94010333461495</v>
      </c>
      <c r="K169" s="619">
        <v>0.13830907338099999</v>
      </c>
    </row>
    <row r="170" spans="1:11" ht="14.4" customHeight="1" thickBot="1" x14ac:dyDescent="0.35">
      <c r="A170" s="636" t="s">
        <v>497</v>
      </c>
      <c r="B170" s="620">
        <v>0</v>
      </c>
      <c r="C170" s="620">
        <v>2570.1438400000002</v>
      </c>
      <c r="D170" s="621">
        <v>2570.1438400000002</v>
      </c>
      <c r="E170" s="622" t="s">
        <v>335</v>
      </c>
      <c r="F170" s="620">
        <v>0</v>
      </c>
      <c r="G170" s="621">
        <v>0</v>
      </c>
      <c r="H170" s="623">
        <v>0</v>
      </c>
      <c r="I170" s="620">
        <v>-42.187759999999997</v>
      </c>
      <c r="J170" s="621">
        <v>-42.187759999999997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111.33306</v>
      </c>
      <c r="D171" s="616">
        <v>111.33306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7" t="s">
        <v>499</v>
      </c>
      <c r="B172" s="615">
        <v>0</v>
      </c>
      <c r="C172" s="615">
        <v>2458.8107799999998</v>
      </c>
      <c r="D172" s="616">
        <v>2458.8107799999998</v>
      </c>
      <c r="E172" s="625" t="s">
        <v>335</v>
      </c>
      <c r="F172" s="615">
        <v>0</v>
      </c>
      <c r="G172" s="616">
        <v>0</v>
      </c>
      <c r="H172" s="618">
        <v>0</v>
      </c>
      <c r="I172" s="615">
        <v>-42.187759999999997</v>
      </c>
      <c r="J172" s="616">
        <v>-42.187759999999997</v>
      </c>
      <c r="K172" s="626" t="s">
        <v>335</v>
      </c>
    </row>
    <row r="173" spans="1:11" ht="14.4" customHeight="1" thickBot="1" x14ac:dyDescent="0.35">
      <c r="A173" s="634" t="s">
        <v>500</v>
      </c>
      <c r="B173" s="615">
        <v>192.197832584982</v>
      </c>
      <c r="C173" s="615">
        <v>91.878640000000004</v>
      </c>
      <c r="D173" s="616">
        <v>-100.31919258498201</v>
      </c>
      <c r="E173" s="617">
        <v>0.47804201933099999</v>
      </c>
      <c r="F173" s="615">
        <v>72.121391258477999</v>
      </c>
      <c r="G173" s="616">
        <v>12.020231876413</v>
      </c>
      <c r="H173" s="618">
        <v>0.89256000000000002</v>
      </c>
      <c r="I173" s="615">
        <v>0.89256000000000002</v>
      </c>
      <c r="J173" s="616">
        <v>-11.127671876413</v>
      </c>
      <c r="K173" s="619">
        <v>1.2375801193E-2</v>
      </c>
    </row>
    <row r="174" spans="1:11" ht="14.4" customHeight="1" thickBot="1" x14ac:dyDescent="0.35">
      <c r="A174" s="640" t="s">
        <v>501</v>
      </c>
      <c r="B174" s="620">
        <v>192.197832584982</v>
      </c>
      <c r="C174" s="620">
        <v>91.878640000000004</v>
      </c>
      <c r="D174" s="621">
        <v>-100.31919258498201</v>
      </c>
      <c r="E174" s="627">
        <v>0.47804201933099999</v>
      </c>
      <c r="F174" s="620">
        <v>72.121391258477999</v>
      </c>
      <c r="G174" s="621">
        <v>12.020231876413</v>
      </c>
      <c r="H174" s="623">
        <v>0.89256000000000002</v>
      </c>
      <c r="I174" s="620">
        <v>0.89256000000000002</v>
      </c>
      <c r="J174" s="621">
        <v>-11.127671876413</v>
      </c>
      <c r="K174" s="628">
        <v>1.2375801193E-2</v>
      </c>
    </row>
    <row r="175" spans="1:11" ht="14.4" customHeight="1" thickBot="1" x14ac:dyDescent="0.35">
      <c r="A175" s="636" t="s">
        <v>502</v>
      </c>
      <c r="B175" s="620">
        <v>0</v>
      </c>
      <c r="C175" s="620">
        <v>5.0510400000000004</v>
      </c>
      <c r="D175" s="621">
        <v>5.0510400000000004</v>
      </c>
      <c r="E175" s="622" t="s">
        <v>335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-9.7000000000000005E-4</v>
      </c>
      <c r="D176" s="616">
        <v>-9.7000000000000005E-4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7" t="s">
        <v>504</v>
      </c>
      <c r="B177" s="615">
        <v>0</v>
      </c>
      <c r="C177" s="615">
        <v>5.0520100000000001</v>
      </c>
      <c r="D177" s="616">
        <v>5.0520100000000001</v>
      </c>
      <c r="E177" s="625" t="s">
        <v>366</v>
      </c>
      <c r="F177" s="615">
        <v>0</v>
      </c>
      <c r="G177" s="616">
        <v>0</v>
      </c>
      <c r="H177" s="618">
        <v>0</v>
      </c>
      <c r="I177" s="615">
        <v>0</v>
      </c>
      <c r="J177" s="616">
        <v>0</v>
      </c>
      <c r="K177" s="626" t="s">
        <v>335</v>
      </c>
    </row>
    <row r="178" spans="1:11" ht="14.4" customHeight="1" thickBot="1" x14ac:dyDescent="0.35">
      <c r="A178" s="636" t="s">
        <v>505</v>
      </c>
      <c r="B178" s="620">
        <v>192.197832584982</v>
      </c>
      <c r="C178" s="620">
        <v>85.621600000000001</v>
      </c>
      <c r="D178" s="621">
        <v>-106.57623258498199</v>
      </c>
      <c r="E178" s="627">
        <v>0.44548681350000002</v>
      </c>
      <c r="F178" s="620">
        <v>72.121391258477999</v>
      </c>
      <c r="G178" s="621">
        <v>12.020231876413</v>
      </c>
      <c r="H178" s="623">
        <v>0.89256000000000002</v>
      </c>
      <c r="I178" s="620">
        <v>0.89256000000000002</v>
      </c>
      <c r="J178" s="621">
        <v>-11.127671876413</v>
      </c>
      <c r="K178" s="628">
        <v>1.2375801193E-2</v>
      </c>
    </row>
    <row r="179" spans="1:11" ht="14.4" customHeight="1" thickBot="1" x14ac:dyDescent="0.35">
      <c r="A179" s="637" t="s">
        <v>506</v>
      </c>
      <c r="B179" s="615">
        <v>159.31488831702001</v>
      </c>
      <c r="C179" s="615">
        <v>78.3904</v>
      </c>
      <c r="D179" s="616">
        <v>-80.924488317020007</v>
      </c>
      <c r="E179" s="617">
        <v>0.49204691933099998</v>
      </c>
      <c r="F179" s="615">
        <v>66</v>
      </c>
      <c r="G179" s="616">
        <v>11</v>
      </c>
      <c r="H179" s="618">
        <v>0</v>
      </c>
      <c r="I179" s="615">
        <v>0</v>
      </c>
      <c r="J179" s="616">
        <v>-11</v>
      </c>
      <c r="K179" s="619">
        <v>0</v>
      </c>
    </row>
    <row r="180" spans="1:11" ht="14.4" customHeight="1" thickBot="1" x14ac:dyDescent="0.35">
      <c r="A180" s="637" t="s">
        <v>507</v>
      </c>
      <c r="B180" s="615">
        <v>9.7483161999000006E-2</v>
      </c>
      <c r="C180" s="615">
        <v>8.2379999999999995E-2</v>
      </c>
      <c r="D180" s="616">
        <v>-1.5103161998999999E-2</v>
      </c>
      <c r="E180" s="617">
        <v>0.845069018181</v>
      </c>
      <c r="F180" s="615">
        <v>0.121391258477</v>
      </c>
      <c r="G180" s="616">
        <v>2.0231876411999999E-2</v>
      </c>
      <c r="H180" s="618">
        <v>0</v>
      </c>
      <c r="I180" s="615">
        <v>0</v>
      </c>
      <c r="J180" s="616">
        <v>-2.0231876411999999E-2</v>
      </c>
      <c r="K180" s="619">
        <v>0</v>
      </c>
    </row>
    <row r="181" spans="1:11" ht="14.4" customHeight="1" thickBot="1" x14ac:dyDescent="0.35">
      <c r="A181" s="637" t="s">
        <v>508</v>
      </c>
      <c r="B181" s="615">
        <v>32.701931736736</v>
      </c>
      <c r="C181" s="615">
        <v>7.1488199999999997</v>
      </c>
      <c r="D181" s="616">
        <v>-25.553111736736</v>
      </c>
      <c r="E181" s="617">
        <v>0.218605434613</v>
      </c>
      <c r="F181" s="615">
        <v>6</v>
      </c>
      <c r="G181" s="616">
        <v>1</v>
      </c>
      <c r="H181" s="618">
        <v>0.89256000000000002</v>
      </c>
      <c r="I181" s="615">
        <v>0.89256000000000002</v>
      </c>
      <c r="J181" s="616">
        <v>-0.10743999999999999</v>
      </c>
      <c r="K181" s="619">
        <v>0.14876</v>
      </c>
    </row>
    <row r="182" spans="1:11" ht="14.4" customHeight="1" thickBot="1" x14ac:dyDescent="0.35">
      <c r="A182" s="636" t="s">
        <v>509</v>
      </c>
      <c r="B182" s="620">
        <v>0</v>
      </c>
      <c r="C182" s="620">
        <v>1.206</v>
      </c>
      <c r="D182" s="621">
        <v>1.206</v>
      </c>
      <c r="E182" s="622" t="s">
        <v>366</v>
      </c>
      <c r="F182" s="620">
        <v>0</v>
      </c>
      <c r="G182" s="621">
        <v>0</v>
      </c>
      <c r="H182" s="623">
        <v>0</v>
      </c>
      <c r="I182" s="620">
        <v>0</v>
      </c>
      <c r="J182" s="621">
        <v>0</v>
      </c>
      <c r="K182" s="628">
        <v>0</v>
      </c>
    </row>
    <row r="183" spans="1:11" ht="14.4" customHeight="1" thickBot="1" x14ac:dyDescent="0.35">
      <c r="A183" s="637" t="s">
        <v>510</v>
      </c>
      <c r="B183" s="615">
        <v>0</v>
      </c>
      <c r="C183" s="615">
        <v>1.206</v>
      </c>
      <c r="D183" s="616">
        <v>1.206</v>
      </c>
      <c r="E183" s="625" t="s">
        <v>366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19">
        <v>0</v>
      </c>
    </row>
    <row r="184" spans="1:11" ht="14.4" customHeight="1" thickBot="1" x14ac:dyDescent="0.35">
      <c r="A184" s="633" t="s">
        <v>511</v>
      </c>
      <c r="B184" s="615">
        <v>6086.0103487383003</v>
      </c>
      <c r="C184" s="615">
        <v>6491.1781000000001</v>
      </c>
      <c r="D184" s="616">
        <v>405.167751261695</v>
      </c>
      <c r="E184" s="617">
        <v>1.0665736218049999</v>
      </c>
      <c r="F184" s="615">
        <v>0</v>
      </c>
      <c r="G184" s="616">
        <v>0</v>
      </c>
      <c r="H184" s="618">
        <v>490.91532999999998</v>
      </c>
      <c r="I184" s="615">
        <v>989.36657000000002</v>
      </c>
      <c r="J184" s="616">
        <v>989.36657000000002</v>
      </c>
      <c r="K184" s="626" t="s">
        <v>335</v>
      </c>
    </row>
    <row r="185" spans="1:11" ht="14.4" customHeight="1" thickBot="1" x14ac:dyDescent="0.35">
      <c r="A185" s="638" t="s">
        <v>512</v>
      </c>
      <c r="B185" s="620">
        <v>6086.0103487383003</v>
      </c>
      <c r="C185" s="620">
        <v>6491.1781000000001</v>
      </c>
      <c r="D185" s="621">
        <v>405.167751261695</v>
      </c>
      <c r="E185" s="627">
        <v>1.0665736218049999</v>
      </c>
      <c r="F185" s="620">
        <v>0</v>
      </c>
      <c r="G185" s="621">
        <v>0</v>
      </c>
      <c r="H185" s="623">
        <v>490.91532999999998</v>
      </c>
      <c r="I185" s="620">
        <v>989.36657000000002</v>
      </c>
      <c r="J185" s="621">
        <v>989.36657000000002</v>
      </c>
      <c r="K185" s="624" t="s">
        <v>335</v>
      </c>
    </row>
    <row r="186" spans="1:11" ht="14.4" customHeight="1" thickBot="1" x14ac:dyDescent="0.35">
      <c r="A186" s="640" t="s">
        <v>54</v>
      </c>
      <c r="B186" s="620">
        <v>6086.0103487383003</v>
      </c>
      <c r="C186" s="620">
        <v>6491.1781000000001</v>
      </c>
      <c r="D186" s="621">
        <v>405.167751261695</v>
      </c>
      <c r="E186" s="627">
        <v>1.0665736218049999</v>
      </c>
      <c r="F186" s="620">
        <v>0</v>
      </c>
      <c r="G186" s="621">
        <v>0</v>
      </c>
      <c r="H186" s="623">
        <v>490.91532999999998</v>
      </c>
      <c r="I186" s="620">
        <v>989.36657000000002</v>
      </c>
      <c r="J186" s="621">
        <v>989.36657000000002</v>
      </c>
      <c r="K186" s="624" t="s">
        <v>335</v>
      </c>
    </row>
    <row r="187" spans="1:11" ht="14.4" customHeight="1" thickBot="1" x14ac:dyDescent="0.35">
      <c r="A187" s="636" t="s">
        <v>513</v>
      </c>
      <c r="B187" s="620">
        <v>77</v>
      </c>
      <c r="C187" s="620">
        <v>198.4742</v>
      </c>
      <c r="D187" s="621">
        <v>121.4742</v>
      </c>
      <c r="E187" s="627">
        <v>2.5775870129870002</v>
      </c>
      <c r="F187" s="620">
        <v>0</v>
      </c>
      <c r="G187" s="621">
        <v>0</v>
      </c>
      <c r="H187" s="623">
        <v>18.309000000000001</v>
      </c>
      <c r="I187" s="620">
        <v>36.620249999999999</v>
      </c>
      <c r="J187" s="621">
        <v>36.620249999999999</v>
      </c>
      <c r="K187" s="624" t="s">
        <v>335</v>
      </c>
    </row>
    <row r="188" spans="1:11" ht="14.4" customHeight="1" thickBot="1" x14ac:dyDescent="0.35">
      <c r="A188" s="637" t="s">
        <v>514</v>
      </c>
      <c r="B188" s="615">
        <v>77</v>
      </c>
      <c r="C188" s="615">
        <v>198.4742</v>
      </c>
      <c r="D188" s="616">
        <v>121.4742</v>
      </c>
      <c r="E188" s="617">
        <v>2.5775870129870002</v>
      </c>
      <c r="F188" s="615">
        <v>0</v>
      </c>
      <c r="G188" s="616">
        <v>0</v>
      </c>
      <c r="H188" s="618">
        <v>18.309000000000001</v>
      </c>
      <c r="I188" s="615">
        <v>36.620249999999999</v>
      </c>
      <c r="J188" s="616">
        <v>36.620249999999999</v>
      </c>
      <c r="K188" s="626" t="s">
        <v>335</v>
      </c>
    </row>
    <row r="189" spans="1:11" ht="14.4" customHeight="1" thickBot="1" x14ac:dyDescent="0.35">
      <c r="A189" s="636" t="s">
        <v>515</v>
      </c>
      <c r="B189" s="620">
        <v>73.010348738304003</v>
      </c>
      <c r="C189" s="620">
        <v>78.804119999999998</v>
      </c>
      <c r="D189" s="621">
        <v>5.7937712616950003</v>
      </c>
      <c r="E189" s="627">
        <v>1.0793554798980001</v>
      </c>
      <c r="F189" s="620">
        <v>0</v>
      </c>
      <c r="G189" s="621">
        <v>0</v>
      </c>
      <c r="H189" s="623">
        <v>4.8</v>
      </c>
      <c r="I189" s="620">
        <v>9.6760000000000002</v>
      </c>
      <c r="J189" s="621">
        <v>9.6760000000000002</v>
      </c>
      <c r="K189" s="624" t="s">
        <v>335</v>
      </c>
    </row>
    <row r="190" spans="1:11" ht="14.4" customHeight="1" thickBot="1" x14ac:dyDescent="0.35">
      <c r="A190" s="637" t="s">
        <v>516</v>
      </c>
      <c r="B190" s="615">
        <v>73.010348738304003</v>
      </c>
      <c r="C190" s="615">
        <v>78.804119999999998</v>
      </c>
      <c r="D190" s="616">
        <v>5.7937712616950003</v>
      </c>
      <c r="E190" s="617">
        <v>1.0793554798980001</v>
      </c>
      <c r="F190" s="615">
        <v>0</v>
      </c>
      <c r="G190" s="616">
        <v>0</v>
      </c>
      <c r="H190" s="618">
        <v>4.8</v>
      </c>
      <c r="I190" s="615">
        <v>9.6760000000000002</v>
      </c>
      <c r="J190" s="616">
        <v>9.6760000000000002</v>
      </c>
      <c r="K190" s="626" t="s">
        <v>335</v>
      </c>
    </row>
    <row r="191" spans="1:11" ht="14.4" customHeight="1" thickBot="1" x14ac:dyDescent="0.35">
      <c r="A191" s="636" t="s">
        <v>517</v>
      </c>
      <c r="B191" s="620">
        <v>411</v>
      </c>
      <c r="C191" s="620">
        <v>433.46566000000001</v>
      </c>
      <c r="D191" s="621">
        <v>22.46566</v>
      </c>
      <c r="E191" s="627">
        <v>1.0546609732359999</v>
      </c>
      <c r="F191" s="620">
        <v>0</v>
      </c>
      <c r="G191" s="621">
        <v>0</v>
      </c>
      <c r="H191" s="623">
        <v>32.924329999999998</v>
      </c>
      <c r="I191" s="620">
        <v>66.09975</v>
      </c>
      <c r="J191" s="621">
        <v>66.09975</v>
      </c>
      <c r="K191" s="624" t="s">
        <v>335</v>
      </c>
    </row>
    <row r="192" spans="1:11" ht="14.4" customHeight="1" thickBot="1" x14ac:dyDescent="0.35">
      <c r="A192" s="637" t="s">
        <v>518</v>
      </c>
      <c r="B192" s="615">
        <v>411</v>
      </c>
      <c r="C192" s="615">
        <v>433.46566000000001</v>
      </c>
      <c r="D192" s="616">
        <v>22.46566</v>
      </c>
      <c r="E192" s="617">
        <v>1.0546609732359999</v>
      </c>
      <c r="F192" s="615">
        <v>0</v>
      </c>
      <c r="G192" s="616">
        <v>0</v>
      </c>
      <c r="H192" s="618">
        <v>32.924329999999998</v>
      </c>
      <c r="I192" s="615">
        <v>66.09975</v>
      </c>
      <c r="J192" s="616">
        <v>66.09975</v>
      </c>
      <c r="K192" s="626" t="s">
        <v>335</v>
      </c>
    </row>
    <row r="193" spans="1:11" ht="14.4" customHeight="1" thickBot="1" x14ac:dyDescent="0.35">
      <c r="A193" s="636" t="s">
        <v>519</v>
      </c>
      <c r="B193" s="620">
        <v>0</v>
      </c>
      <c r="C193" s="620">
        <v>4.468</v>
      </c>
      <c r="D193" s="621">
        <v>4.468</v>
      </c>
      <c r="E193" s="622" t="s">
        <v>366</v>
      </c>
      <c r="F193" s="620">
        <v>0</v>
      </c>
      <c r="G193" s="621">
        <v>0</v>
      </c>
      <c r="H193" s="623">
        <v>0.159</v>
      </c>
      <c r="I193" s="620">
        <v>0.46899999999999997</v>
      </c>
      <c r="J193" s="621">
        <v>0.46899999999999997</v>
      </c>
      <c r="K193" s="624" t="s">
        <v>335</v>
      </c>
    </row>
    <row r="194" spans="1:11" ht="14.4" customHeight="1" thickBot="1" x14ac:dyDescent="0.35">
      <c r="A194" s="637" t="s">
        <v>520</v>
      </c>
      <c r="B194" s="615">
        <v>0</v>
      </c>
      <c r="C194" s="615">
        <v>4.468</v>
      </c>
      <c r="D194" s="616">
        <v>4.468</v>
      </c>
      <c r="E194" s="625" t="s">
        <v>366</v>
      </c>
      <c r="F194" s="615">
        <v>0</v>
      </c>
      <c r="G194" s="616">
        <v>0</v>
      </c>
      <c r="H194" s="618">
        <v>0.159</v>
      </c>
      <c r="I194" s="615">
        <v>0.46899999999999997</v>
      </c>
      <c r="J194" s="616">
        <v>0.46899999999999997</v>
      </c>
      <c r="K194" s="626" t="s">
        <v>335</v>
      </c>
    </row>
    <row r="195" spans="1:11" ht="14.4" customHeight="1" thickBot="1" x14ac:dyDescent="0.35">
      <c r="A195" s="636" t="s">
        <v>521</v>
      </c>
      <c r="B195" s="620">
        <v>1415</v>
      </c>
      <c r="C195" s="620">
        <v>1237.59744</v>
      </c>
      <c r="D195" s="621">
        <v>-177.40255999999999</v>
      </c>
      <c r="E195" s="627">
        <v>0.87462716607699997</v>
      </c>
      <c r="F195" s="620">
        <v>0</v>
      </c>
      <c r="G195" s="621">
        <v>0</v>
      </c>
      <c r="H195" s="623">
        <v>64.626260000000002</v>
      </c>
      <c r="I195" s="620">
        <v>163.19030000000001</v>
      </c>
      <c r="J195" s="621">
        <v>163.19030000000001</v>
      </c>
      <c r="K195" s="624" t="s">
        <v>335</v>
      </c>
    </row>
    <row r="196" spans="1:11" ht="14.4" customHeight="1" thickBot="1" x14ac:dyDescent="0.35">
      <c r="A196" s="637" t="s">
        <v>522</v>
      </c>
      <c r="B196" s="615">
        <v>1413</v>
      </c>
      <c r="C196" s="615">
        <v>1234.9268999999999</v>
      </c>
      <c r="D196" s="616">
        <v>-178.07310000000001</v>
      </c>
      <c r="E196" s="617">
        <v>0.87397515923500002</v>
      </c>
      <c r="F196" s="615">
        <v>0</v>
      </c>
      <c r="G196" s="616">
        <v>0</v>
      </c>
      <c r="H196" s="618">
        <v>64.626260000000002</v>
      </c>
      <c r="I196" s="615">
        <v>163.19030000000001</v>
      </c>
      <c r="J196" s="616">
        <v>163.19030000000001</v>
      </c>
      <c r="K196" s="626" t="s">
        <v>335</v>
      </c>
    </row>
    <row r="197" spans="1:11" ht="14.4" customHeight="1" thickBot="1" x14ac:dyDescent="0.35">
      <c r="A197" s="637" t="s">
        <v>523</v>
      </c>
      <c r="B197" s="615">
        <v>2</v>
      </c>
      <c r="C197" s="615">
        <v>2.6705399999999999</v>
      </c>
      <c r="D197" s="616">
        <v>0.67053999999900005</v>
      </c>
      <c r="E197" s="617">
        <v>1.33527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335</v>
      </c>
    </row>
    <row r="198" spans="1:11" ht="14.4" customHeight="1" thickBot="1" x14ac:dyDescent="0.35">
      <c r="A198" s="636" t="s">
        <v>524</v>
      </c>
      <c r="B198" s="620">
        <v>0</v>
      </c>
      <c r="C198" s="620">
        <v>178.14206999999999</v>
      </c>
      <c r="D198" s="621">
        <v>178.14206999999999</v>
      </c>
      <c r="E198" s="622" t="s">
        <v>366</v>
      </c>
      <c r="F198" s="620">
        <v>0</v>
      </c>
      <c r="G198" s="621">
        <v>0</v>
      </c>
      <c r="H198" s="623">
        <v>14.958080000000001</v>
      </c>
      <c r="I198" s="620">
        <v>62.649320000000003</v>
      </c>
      <c r="J198" s="621">
        <v>62.649320000000003</v>
      </c>
      <c r="K198" s="624" t="s">
        <v>335</v>
      </c>
    </row>
    <row r="199" spans="1:11" ht="14.4" customHeight="1" thickBot="1" x14ac:dyDescent="0.35">
      <c r="A199" s="637" t="s">
        <v>525</v>
      </c>
      <c r="B199" s="615">
        <v>0</v>
      </c>
      <c r="C199" s="615">
        <v>178.14206999999999</v>
      </c>
      <c r="D199" s="616">
        <v>178.14206999999999</v>
      </c>
      <c r="E199" s="625" t="s">
        <v>366</v>
      </c>
      <c r="F199" s="615">
        <v>0</v>
      </c>
      <c r="G199" s="616">
        <v>0</v>
      </c>
      <c r="H199" s="618">
        <v>14.958080000000001</v>
      </c>
      <c r="I199" s="615">
        <v>62.649320000000003</v>
      </c>
      <c r="J199" s="616">
        <v>62.649320000000003</v>
      </c>
      <c r="K199" s="626" t="s">
        <v>335</v>
      </c>
    </row>
    <row r="200" spans="1:11" ht="14.4" customHeight="1" thickBot="1" x14ac:dyDescent="0.35">
      <c r="A200" s="636" t="s">
        <v>526</v>
      </c>
      <c r="B200" s="620">
        <v>4110</v>
      </c>
      <c r="C200" s="620">
        <v>4360.2266099999997</v>
      </c>
      <c r="D200" s="621">
        <v>250.22660999999999</v>
      </c>
      <c r="E200" s="627">
        <v>1.060882386861</v>
      </c>
      <c r="F200" s="620">
        <v>0</v>
      </c>
      <c r="G200" s="621">
        <v>0</v>
      </c>
      <c r="H200" s="623">
        <v>355.13866000000002</v>
      </c>
      <c r="I200" s="620">
        <v>650.66195000000005</v>
      </c>
      <c r="J200" s="621">
        <v>650.66195000000005</v>
      </c>
      <c r="K200" s="624" t="s">
        <v>335</v>
      </c>
    </row>
    <row r="201" spans="1:11" ht="14.4" customHeight="1" thickBot="1" x14ac:dyDescent="0.35">
      <c r="A201" s="637" t="s">
        <v>527</v>
      </c>
      <c r="B201" s="615">
        <v>4110</v>
      </c>
      <c r="C201" s="615">
        <v>4360.2266099999997</v>
      </c>
      <c r="D201" s="616">
        <v>250.22660999999999</v>
      </c>
      <c r="E201" s="617">
        <v>1.060882386861</v>
      </c>
      <c r="F201" s="615">
        <v>0</v>
      </c>
      <c r="G201" s="616">
        <v>0</v>
      </c>
      <c r="H201" s="618">
        <v>355.13866000000002</v>
      </c>
      <c r="I201" s="615">
        <v>650.66195000000005</v>
      </c>
      <c r="J201" s="616">
        <v>650.66195000000005</v>
      </c>
      <c r="K201" s="626" t="s">
        <v>335</v>
      </c>
    </row>
    <row r="202" spans="1:11" ht="14.4" customHeight="1" thickBot="1" x14ac:dyDescent="0.35">
      <c r="A202" s="641" t="s">
        <v>528</v>
      </c>
      <c r="B202" s="620">
        <v>0</v>
      </c>
      <c r="C202" s="620">
        <v>4.5102200000000003</v>
      </c>
      <c r="D202" s="621">
        <v>4.5102200000000003</v>
      </c>
      <c r="E202" s="622" t="s">
        <v>366</v>
      </c>
      <c r="F202" s="620">
        <v>0</v>
      </c>
      <c r="G202" s="621">
        <v>0</v>
      </c>
      <c r="H202" s="623">
        <v>0</v>
      </c>
      <c r="I202" s="620">
        <v>1.7754000000000001</v>
      </c>
      <c r="J202" s="621">
        <v>1.7754000000000001</v>
      </c>
      <c r="K202" s="624" t="s">
        <v>335</v>
      </c>
    </row>
    <row r="203" spans="1:11" ht="14.4" customHeight="1" thickBot="1" x14ac:dyDescent="0.35">
      <c r="A203" s="638" t="s">
        <v>529</v>
      </c>
      <c r="B203" s="620">
        <v>0</v>
      </c>
      <c r="C203" s="620">
        <v>4.5102200000000003</v>
      </c>
      <c r="D203" s="621">
        <v>4.5102200000000003</v>
      </c>
      <c r="E203" s="622" t="s">
        <v>366</v>
      </c>
      <c r="F203" s="620">
        <v>0</v>
      </c>
      <c r="G203" s="621">
        <v>0</v>
      </c>
      <c r="H203" s="623">
        <v>0</v>
      </c>
      <c r="I203" s="620">
        <v>1.7754000000000001</v>
      </c>
      <c r="J203" s="621">
        <v>1.7754000000000001</v>
      </c>
      <c r="K203" s="624" t="s">
        <v>335</v>
      </c>
    </row>
    <row r="204" spans="1:11" ht="14.4" customHeight="1" thickBot="1" x14ac:dyDescent="0.35">
      <c r="A204" s="640" t="s">
        <v>530</v>
      </c>
      <c r="B204" s="620">
        <v>0</v>
      </c>
      <c r="C204" s="620">
        <v>4.5102200000000003</v>
      </c>
      <c r="D204" s="621">
        <v>4.5102200000000003</v>
      </c>
      <c r="E204" s="622" t="s">
        <v>366</v>
      </c>
      <c r="F204" s="620">
        <v>0</v>
      </c>
      <c r="G204" s="621">
        <v>0</v>
      </c>
      <c r="H204" s="623">
        <v>0</v>
      </c>
      <c r="I204" s="620">
        <v>1.7754000000000001</v>
      </c>
      <c r="J204" s="621">
        <v>1.7754000000000001</v>
      </c>
      <c r="K204" s="624" t="s">
        <v>335</v>
      </c>
    </row>
    <row r="205" spans="1:11" ht="14.4" customHeight="1" thickBot="1" x14ac:dyDescent="0.35">
      <c r="A205" s="636" t="s">
        <v>531</v>
      </c>
      <c r="B205" s="620">
        <v>0</v>
      </c>
      <c r="C205" s="620">
        <v>4.5102200000000003</v>
      </c>
      <c r="D205" s="621">
        <v>4.5102200000000003</v>
      </c>
      <c r="E205" s="622" t="s">
        <v>366</v>
      </c>
      <c r="F205" s="620">
        <v>0</v>
      </c>
      <c r="G205" s="621">
        <v>0</v>
      </c>
      <c r="H205" s="623">
        <v>0</v>
      </c>
      <c r="I205" s="620">
        <v>1.7754000000000001</v>
      </c>
      <c r="J205" s="621">
        <v>1.7754000000000001</v>
      </c>
      <c r="K205" s="624" t="s">
        <v>335</v>
      </c>
    </row>
    <row r="206" spans="1:11" ht="14.4" customHeight="1" thickBot="1" x14ac:dyDescent="0.35">
      <c r="A206" s="637" t="s">
        <v>532</v>
      </c>
      <c r="B206" s="615">
        <v>0</v>
      </c>
      <c r="C206" s="615">
        <v>4.5102200000000003</v>
      </c>
      <c r="D206" s="616">
        <v>4.5102200000000003</v>
      </c>
      <c r="E206" s="625" t="s">
        <v>366</v>
      </c>
      <c r="F206" s="615">
        <v>0</v>
      </c>
      <c r="G206" s="616">
        <v>0</v>
      </c>
      <c r="H206" s="618">
        <v>0</v>
      </c>
      <c r="I206" s="615">
        <v>1.7754000000000001</v>
      </c>
      <c r="J206" s="616">
        <v>1.7754000000000001</v>
      </c>
      <c r="K206" s="626" t="s">
        <v>335</v>
      </c>
    </row>
    <row r="207" spans="1:11" ht="14.4" customHeight="1" thickBot="1" x14ac:dyDescent="0.35">
      <c r="A207" s="642"/>
      <c r="B207" s="615">
        <v>-6575.6725106172998</v>
      </c>
      <c r="C207" s="615">
        <v>-6179.48405000003</v>
      </c>
      <c r="D207" s="616">
        <v>396.18846061727498</v>
      </c>
      <c r="E207" s="617">
        <v>0.93974936252100005</v>
      </c>
      <c r="F207" s="615">
        <v>281.04649059719702</v>
      </c>
      <c r="G207" s="616">
        <v>46.841081766198997</v>
      </c>
      <c r="H207" s="618">
        <v>-591.73666000000901</v>
      </c>
      <c r="I207" s="615">
        <v>-1653.9049600000101</v>
      </c>
      <c r="J207" s="616">
        <v>-1700.7460417662101</v>
      </c>
      <c r="K207" s="619">
        <v>-5.8848091519860004</v>
      </c>
    </row>
    <row r="208" spans="1:11" ht="14.4" customHeight="1" thickBot="1" x14ac:dyDescent="0.35">
      <c r="A208" s="643" t="s">
        <v>66</v>
      </c>
      <c r="B208" s="629">
        <v>-6575.6725106172998</v>
      </c>
      <c r="C208" s="629">
        <v>-6179.48405000003</v>
      </c>
      <c r="D208" s="630">
        <v>396.18846061727902</v>
      </c>
      <c r="E208" s="631" t="s">
        <v>366</v>
      </c>
      <c r="F208" s="629">
        <v>281.04649059719702</v>
      </c>
      <c r="G208" s="630">
        <v>46.841081766198997</v>
      </c>
      <c r="H208" s="629">
        <v>-591.73666000000901</v>
      </c>
      <c r="I208" s="629">
        <v>-1653.9049600000101</v>
      </c>
      <c r="J208" s="630">
        <v>-1700.7460417662101</v>
      </c>
      <c r="K208" s="632">
        <v>-5.8848091519860004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533</v>
      </c>
      <c r="B5" s="645" t="s">
        <v>534</v>
      </c>
      <c r="C5" s="646" t="s">
        <v>535</v>
      </c>
      <c r="D5" s="646" t="s">
        <v>535</v>
      </c>
      <c r="E5" s="646"/>
      <c r="F5" s="646" t="s">
        <v>535</v>
      </c>
      <c r="G5" s="646" t="s">
        <v>535</v>
      </c>
      <c r="H5" s="646" t="s">
        <v>535</v>
      </c>
      <c r="I5" s="647" t="s">
        <v>535</v>
      </c>
      <c r="J5" s="648" t="s">
        <v>74</v>
      </c>
    </row>
    <row r="6" spans="1:10" ht="14.4" customHeight="1" x14ac:dyDescent="0.3">
      <c r="A6" s="644" t="s">
        <v>533</v>
      </c>
      <c r="B6" s="645" t="s">
        <v>343</v>
      </c>
      <c r="C6" s="646">
        <v>407.05162000000001</v>
      </c>
      <c r="D6" s="646">
        <v>302.61437999999998</v>
      </c>
      <c r="E6" s="646"/>
      <c r="F6" s="646">
        <v>241.17532999999901</v>
      </c>
      <c r="G6" s="646">
        <v>374.31967848897318</v>
      </c>
      <c r="H6" s="646">
        <v>-133.14434848897417</v>
      </c>
      <c r="I6" s="647">
        <v>0.64430310202647711</v>
      </c>
      <c r="J6" s="648" t="s">
        <v>1</v>
      </c>
    </row>
    <row r="7" spans="1:10" ht="14.4" customHeight="1" x14ac:dyDescent="0.3">
      <c r="A7" s="644" t="s">
        <v>533</v>
      </c>
      <c r="B7" s="645" t="s">
        <v>344</v>
      </c>
      <c r="C7" s="646">
        <v>4.4008700000000003</v>
      </c>
      <c r="D7" s="646">
        <v>10.51815</v>
      </c>
      <c r="E7" s="646"/>
      <c r="F7" s="646">
        <v>1.68058</v>
      </c>
      <c r="G7" s="646">
        <v>1.9130006744891666</v>
      </c>
      <c r="H7" s="646">
        <v>-0.23242067448916659</v>
      </c>
      <c r="I7" s="647">
        <v>0.87850465627711793</v>
      </c>
      <c r="J7" s="648" t="s">
        <v>1</v>
      </c>
    </row>
    <row r="8" spans="1:10" ht="14.4" customHeight="1" x14ac:dyDescent="0.3">
      <c r="A8" s="644" t="s">
        <v>533</v>
      </c>
      <c r="B8" s="645" t="s">
        <v>345</v>
      </c>
      <c r="C8" s="646">
        <v>2.0819800000000002</v>
      </c>
      <c r="D8" s="646">
        <v>2.7150499999999997</v>
      </c>
      <c r="E8" s="646"/>
      <c r="F8" s="646">
        <v>1.03837</v>
      </c>
      <c r="G8" s="646">
        <v>3.8259751136521665</v>
      </c>
      <c r="H8" s="646">
        <v>-2.7876051136521665</v>
      </c>
      <c r="I8" s="647">
        <v>0.27140009256589276</v>
      </c>
      <c r="J8" s="648" t="s">
        <v>1</v>
      </c>
    </row>
    <row r="9" spans="1:10" ht="14.4" customHeight="1" x14ac:dyDescent="0.3">
      <c r="A9" s="644" t="s">
        <v>533</v>
      </c>
      <c r="B9" s="645" t="s">
        <v>346</v>
      </c>
      <c r="C9" s="646">
        <v>8.3080000000000001E-2</v>
      </c>
      <c r="D9" s="646">
        <v>0.47092000000000001</v>
      </c>
      <c r="E9" s="646"/>
      <c r="F9" s="646">
        <v>0</v>
      </c>
      <c r="G9" s="646">
        <v>0.15942056107583333</v>
      </c>
      <c r="H9" s="646">
        <v>-0.15942056107583333</v>
      </c>
      <c r="I9" s="647">
        <v>0</v>
      </c>
      <c r="J9" s="648" t="s">
        <v>1</v>
      </c>
    </row>
    <row r="10" spans="1:10" ht="14.4" customHeight="1" x14ac:dyDescent="0.3">
      <c r="A10" s="644" t="s">
        <v>533</v>
      </c>
      <c r="B10" s="645" t="s">
        <v>347</v>
      </c>
      <c r="C10" s="646">
        <v>0</v>
      </c>
      <c r="D10" s="646">
        <v>0</v>
      </c>
      <c r="E10" s="646"/>
      <c r="F10" s="646">
        <v>0</v>
      </c>
      <c r="G10" s="646">
        <v>0.52274369228366668</v>
      </c>
      <c r="H10" s="646">
        <v>-0.52274369228366668</v>
      </c>
      <c r="I10" s="647">
        <v>0</v>
      </c>
      <c r="J10" s="648" t="s">
        <v>1</v>
      </c>
    </row>
    <row r="11" spans="1:10" ht="14.4" customHeight="1" x14ac:dyDescent="0.3">
      <c r="A11" s="644" t="s">
        <v>533</v>
      </c>
      <c r="B11" s="645" t="s">
        <v>536</v>
      </c>
      <c r="C11" s="646">
        <v>413.61754999999999</v>
      </c>
      <c r="D11" s="646">
        <v>316.31849999999997</v>
      </c>
      <c r="E11" s="646"/>
      <c r="F11" s="646">
        <v>243.89427999999899</v>
      </c>
      <c r="G11" s="646">
        <v>380.74081853047403</v>
      </c>
      <c r="H11" s="646">
        <v>-136.84653853047504</v>
      </c>
      <c r="I11" s="647">
        <v>0.64057823099016631</v>
      </c>
      <c r="J11" s="648" t="s">
        <v>537</v>
      </c>
    </row>
    <row r="13" spans="1:10" ht="14.4" customHeight="1" x14ac:dyDescent="0.3">
      <c r="A13" s="644" t="s">
        <v>533</v>
      </c>
      <c r="B13" s="645" t="s">
        <v>534</v>
      </c>
      <c r="C13" s="646" t="s">
        <v>535</v>
      </c>
      <c r="D13" s="646" t="s">
        <v>535</v>
      </c>
      <c r="E13" s="646"/>
      <c r="F13" s="646" t="s">
        <v>535</v>
      </c>
      <c r="G13" s="646" t="s">
        <v>535</v>
      </c>
      <c r="H13" s="646" t="s">
        <v>535</v>
      </c>
      <c r="I13" s="647" t="s">
        <v>535</v>
      </c>
      <c r="J13" s="648" t="s">
        <v>74</v>
      </c>
    </row>
    <row r="14" spans="1:10" ht="14.4" customHeight="1" x14ac:dyDescent="0.3">
      <c r="A14" s="644" t="s">
        <v>538</v>
      </c>
      <c r="B14" s="645" t="s">
        <v>539</v>
      </c>
      <c r="C14" s="646" t="s">
        <v>535</v>
      </c>
      <c r="D14" s="646" t="s">
        <v>535</v>
      </c>
      <c r="E14" s="646"/>
      <c r="F14" s="646" t="s">
        <v>535</v>
      </c>
      <c r="G14" s="646" t="s">
        <v>535</v>
      </c>
      <c r="H14" s="646" t="s">
        <v>535</v>
      </c>
      <c r="I14" s="647" t="s">
        <v>535</v>
      </c>
      <c r="J14" s="648" t="s">
        <v>0</v>
      </c>
    </row>
    <row r="15" spans="1:10" ht="14.4" customHeight="1" x14ac:dyDescent="0.3">
      <c r="A15" s="644" t="s">
        <v>538</v>
      </c>
      <c r="B15" s="645" t="s">
        <v>343</v>
      </c>
      <c r="C15" s="646">
        <v>52.693280000000001</v>
      </c>
      <c r="D15" s="646">
        <v>35.998040000000003</v>
      </c>
      <c r="E15" s="646"/>
      <c r="F15" s="646">
        <v>31.675080000000001</v>
      </c>
      <c r="G15" s="646">
        <v>38.126045877084003</v>
      </c>
      <c r="H15" s="646">
        <v>-6.4509658770840019</v>
      </c>
      <c r="I15" s="647">
        <v>0.83079897931504587</v>
      </c>
      <c r="J15" s="648" t="s">
        <v>1</v>
      </c>
    </row>
    <row r="16" spans="1:10" ht="14.4" customHeight="1" x14ac:dyDescent="0.3">
      <c r="A16" s="644" t="s">
        <v>538</v>
      </c>
      <c r="B16" s="645" t="s">
        <v>344</v>
      </c>
      <c r="C16" s="646">
        <v>4.0341300000000002</v>
      </c>
      <c r="D16" s="646">
        <v>10.374270000000001</v>
      </c>
      <c r="E16" s="646"/>
      <c r="F16" s="646">
        <v>1.68058</v>
      </c>
      <c r="G16" s="646">
        <v>1.8868323333793333</v>
      </c>
      <c r="H16" s="646">
        <v>-0.20625233337933335</v>
      </c>
      <c r="I16" s="647">
        <v>0.89068857379079702</v>
      </c>
      <c r="J16" s="648" t="s">
        <v>1</v>
      </c>
    </row>
    <row r="17" spans="1:10" ht="14.4" customHeight="1" x14ac:dyDescent="0.3">
      <c r="A17" s="644" t="s">
        <v>538</v>
      </c>
      <c r="B17" s="645" t="s">
        <v>345</v>
      </c>
      <c r="C17" s="646">
        <v>1.11145</v>
      </c>
      <c r="D17" s="646">
        <v>2.7150499999999997</v>
      </c>
      <c r="E17" s="646"/>
      <c r="F17" s="646">
        <v>0.66954999999999998</v>
      </c>
      <c r="G17" s="646">
        <v>2.6108883351966665</v>
      </c>
      <c r="H17" s="646">
        <v>-1.9413383351966664</v>
      </c>
      <c r="I17" s="647">
        <v>0.25644528376567499</v>
      </c>
      <c r="J17" s="648" t="s">
        <v>1</v>
      </c>
    </row>
    <row r="18" spans="1:10" ht="14.4" customHeight="1" x14ac:dyDescent="0.3">
      <c r="A18" s="644" t="s">
        <v>538</v>
      </c>
      <c r="B18" s="645" t="s">
        <v>346</v>
      </c>
      <c r="C18" s="646">
        <v>8.3080000000000001E-2</v>
      </c>
      <c r="D18" s="646">
        <v>0.39415</v>
      </c>
      <c r="E18" s="646"/>
      <c r="F18" s="646">
        <v>0</v>
      </c>
      <c r="G18" s="646">
        <v>0.12899222215416667</v>
      </c>
      <c r="H18" s="646">
        <v>-0.12899222215416667</v>
      </c>
      <c r="I18" s="647">
        <v>0</v>
      </c>
      <c r="J18" s="648" t="s">
        <v>1</v>
      </c>
    </row>
    <row r="19" spans="1:10" ht="14.4" customHeight="1" x14ac:dyDescent="0.3">
      <c r="A19" s="644" t="s">
        <v>538</v>
      </c>
      <c r="B19" s="645" t="s">
        <v>347</v>
      </c>
      <c r="C19" s="646">
        <v>0</v>
      </c>
      <c r="D19" s="646">
        <v>0</v>
      </c>
      <c r="E19" s="646"/>
      <c r="F19" s="646">
        <v>0</v>
      </c>
      <c r="G19" s="646">
        <v>0.29466311109766669</v>
      </c>
      <c r="H19" s="646">
        <v>-0.29466311109766669</v>
      </c>
      <c r="I19" s="647">
        <v>0</v>
      </c>
      <c r="J19" s="648" t="s">
        <v>1</v>
      </c>
    </row>
    <row r="20" spans="1:10" ht="14.4" customHeight="1" x14ac:dyDescent="0.3">
      <c r="A20" s="644" t="s">
        <v>538</v>
      </c>
      <c r="B20" s="645" t="s">
        <v>540</v>
      </c>
      <c r="C20" s="646">
        <v>57.921939999999999</v>
      </c>
      <c r="D20" s="646">
        <v>49.481510000000007</v>
      </c>
      <c r="E20" s="646"/>
      <c r="F20" s="646">
        <v>34.025210000000001</v>
      </c>
      <c r="G20" s="646">
        <v>43.047421878911841</v>
      </c>
      <c r="H20" s="646">
        <v>-9.0222118789118397</v>
      </c>
      <c r="I20" s="647">
        <v>0.79041225966353035</v>
      </c>
      <c r="J20" s="648" t="s">
        <v>541</v>
      </c>
    </row>
    <row r="21" spans="1:10" ht="14.4" customHeight="1" x14ac:dyDescent="0.3">
      <c r="A21" s="644" t="s">
        <v>535</v>
      </c>
      <c r="B21" s="645" t="s">
        <v>535</v>
      </c>
      <c r="C21" s="646" t="s">
        <v>535</v>
      </c>
      <c r="D21" s="646" t="s">
        <v>535</v>
      </c>
      <c r="E21" s="646"/>
      <c r="F21" s="646" t="s">
        <v>535</v>
      </c>
      <c r="G21" s="646" t="s">
        <v>535</v>
      </c>
      <c r="H21" s="646" t="s">
        <v>535</v>
      </c>
      <c r="I21" s="647" t="s">
        <v>535</v>
      </c>
      <c r="J21" s="648" t="s">
        <v>542</v>
      </c>
    </row>
    <row r="22" spans="1:10" ht="14.4" customHeight="1" x14ac:dyDescent="0.3">
      <c r="A22" s="644" t="s">
        <v>543</v>
      </c>
      <c r="B22" s="645" t="s">
        <v>544</v>
      </c>
      <c r="C22" s="646" t="s">
        <v>535</v>
      </c>
      <c r="D22" s="646" t="s">
        <v>535</v>
      </c>
      <c r="E22" s="646"/>
      <c r="F22" s="646" t="s">
        <v>535</v>
      </c>
      <c r="G22" s="646" t="s">
        <v>535</v>
      </c>
      <c r="H22" s="646" t="s">
        <v>535</v>
      </c>
      <c r="I22" s="647" t="s">
        <v>535</v>
      </c>
      <c r="J22" s="648" t="s">
        <v>0</v>
      </c>
    </row>
    <row r="23" spans="1:10" ht="14.4" customHeight="1" x14ac:dyDescent="0.3">
      <c r="A23" s="644" t="s">
        <v>543</v>
      </c>
      <c r="B23" s="645" t="s">
        <v>343</v>
      </c>
      <c r="C23" s="646">
        <v>26.828949999999999</v>
      </c>
      <c r="D23" s="646">
        <v>22.956519999999998</v>
      </c>
      <c r="E23" s="646"/>
      <c r="F23" s="646">
        <v>16.564</v>
      </c>
      <c r="G23" s="646">
        <v>20.731073347282333</v>
      </c>
      <c r="H23" s="646">
        <v>-4.1670733472823329</v>
      </c>
      <c r="I23" s="647">
        <v>0.79899384477221969</v>
      </c>
      <c r="J23" s="648" t="s">
        <v>1</v>
      </c>
    </row>
    <row r="24" spans="1:10" ht="14.4" customHeight="1" x14ac:dyDescent="0.3">
      <c r="A24" s="644" t="s">
        <v>543</v>
      </c>
      <c r="B24" s="645" t="s">
        <v>345</v>
      </c>
      <c r="C24" s="646">
        <v>0.30554999999999999</v>
      </c>
      <c r="D24" s="646">
        <v>0</v>
      </c>
      <c r="E24" s="646"/>
      <c r="F24" s="646">
        <v>0</v>
      </c>
      <c r="G24" s="646">
        <v>7.6688021575333332E-2</v>
      </c>
      <c r="H24" s="646">
        <v>-7.6688021575333332E-2</v>
      </c>
      <c r="I24" s="647">
        <v>0</v>
      </c>
      <c r="J24" s="648" t="s">
        <v>1</v>
      </c>
    </row>
    <row r="25" spans="1:10" ht="14.4" customHeight="1" x14ac:dyDescent="0.3">
      <c r="A25" s="644" t="s">
        <v>543</v>
      </c>
      <c r="B25" s="645" t="s">
        <v>346</v>
      </c>
      <c r="C25" s="646">
        <v>0</v>
      </c>
      <c r="D25" s="646">
        <v>0</v>
      </c>
      <c r="E25" s="646"/>
      <c r="F25" s="646" t="s">
        <v>535</v>
      </c>
      <c r="G25" s="646" t="s">
        <v>535</v>
      </c>
      <c r="H25" s="646" t="s">
        <v>535</v>
      </c>
      <c r="I25" s="647" t="s">
        <v>535</v>
      </c>
      <c r="J25" s="648" t="s">
        <v>1</v>
      </c>
    </row>
    <row r="26" spans="1:10" ht="14.4" customHeight="1" x14ac:dyDescent="0.3">
      <c r="A26" s="644" t="s">
        <v>543</v>
      </c>
      <c r="B26" s="645" t="s">
        <v>347</v>
      </c>
      <c r="C26" s="646">
        <v>0</v>
      </c>
      <c r="D26" s="646" t="s">
        <v>535</v>
      </c>
      <c r="E26" s="646"/>
      <c r="F26" s="646" t="s">
        <v>535</v>
      </c>
      <c r="G26" s="646" t="s">
        <v>535</v>
      </c>
      <c r="H26" s="646" t="s">
        <v>535</v>
      </c>
      <c r="I26" s="647" t="s">
        <v>535</v>
      </c>
      <c r="J26" s="648" t="s">
        <v>1</v>
      </c>
    </row>
    <row r="27" spans="1:10" ht="14.4" customHeight="1" x14ac:dyDescent="0.3">
      <c r="A27" s="644" t="s">
        <v>543</v>
      </c>
      <c r="B27" s="645" t="s">
        <v>545</v>
      </c>
      <c r="C27" s="646">
        <v>27.134499999999999</v>
      </c>
      <c r="D27" s="646">
        <v>22.956519999999998</v>
      </c>
      <c r="E27" s="646"/>
      <c r="F27" s="646">
        <v>16.564</v>
      </c>
      <c r="G27" s="646">
        <v>20.807761368857665</v>
      </c>
      <c r="H27" s="646">
        <v>-4.2437613688576654</v>
      </c>
      <c r="I27" s="647">
        <v>0.79604911390375843</v>
      </c>
      <c r="J27" s="648" t="s">
        <v>541</v>
      </c>
    </row>
    <row r="28" spans="1:10" ht="14.4" customHeight="1" x14ac:dyDescent="0.3">
      <c r="A28" s="644" t="s">
        <v>535</v>
      </c>
      <c r="B28" s="645" t="s">
        <v>535</v>
      </c>
      <c r="C28" s="646" t="s">
        <v>535</v>
      </c>
      <c r="D28" s="646" t="s">
        <v>535</v>
      </c>
      <c r="E28" s="646"/>
      <c r="F28" s="646" t="s">
        <v>535</v>
      </c>
      <c r="G28" s="646" t="s">
        <v>535</v>
      </c>
      <c r="H28" s="646" t="s">
        <v>535</v>
      </c>
      <c r="I28" s="647" t="s">
        <v>535</v>
      </c>
      <c r="J28" s="648" t="s">
        <v>542</v>
      </c>
    </row>
    <row r="29" spans="1:10" ht="14.4" customHeight="1" x14ac:dyDescent="0.3">
      <c r="A29" s="644" t="s">
        <v>546</v>
      </c>
      <c r="B29" s="645" t="s">
        <v>547</v>
      </c>
      <c r="C29" s="646" t="s">
        <v>535</v>
      </c>
      <c r="D29" s="646" t="s">
        <v>535</v>
      </c>
      <c r="E29" s="646"/>
      <c r="F29" s="646" t="s">
        <v>535</v>
      </c>
      <c r="G29" s="646" t="s">
        <v>535</v>
      </c>
      <c r="H29" s="646" t="s">
        <v>535</v>
      </c>
      <c r="I29" s="647" t="s">
        <v>535</v>
      </c>
      <c r="J29" s="648" t="s">
        <v>0</v>
      </c>
    </row>
    <row r="30" spans="1:10" ht="14.4" customHeight="1" x14ac:dyDescent="0.3">
      <c r="A30" s="644" t="s">
        <v>546</v>
      </c>
      <c r="B30" s="645" t="s">
        <v>343</v>
      </c>
      <c r="C30" s="646">
        <v>78.969709999999992</v>
      </c>
      <c r="D30" s="646">
        <v>43.548200000000001</v>
      </c>
      <c r="E30" s="646"/>
      <c r="F30" s="646">
        <v>45.962320000000005</v>
      </c>
      <c r="G30" s="646">
        <v>60.211710935490999</v>
      </c>
      <c r="H30" s="646">
        <v>-14.249390935490993</v>
      </c>
      <c r="I30" s="647">
        <v>0.76334519125760503</v>
      </c>
      <c r="J30" s="648" t="s">
        <v>1</v>
      </c>
    </row>
    <row r="31" spans="1:10" ht="14.4" customHeight="1" x14ac:dyDescent="0.3">
      <c r="A31" s="644" t="s">
        <v>546</v>
      </c>
      <c r="B31" s="645" t="s">
        <v>344</v>
      </c>
      <c r="C31" s="646">
        <v>0.36674000000000001</v>
      </c>
      <c r="D31" s="646">
        <v>0.14388000000000001</v>
      </c>
      <c r="E31" s="646"/>
      <c r="F31" s="646">
        <v>0</v>
      </c>
      <c r="G31" s="646">
        <v>2.6168341109833335E-2</v>
      </c>
      <c r="H31" s="646">
        <v>-2.6168341109833335E-2</v>
      </c>
      <c r="I31" s="647">
        <v>0</v>
      </c>
      <c r="J31" s="648" t="s">
        <v>1</v>
      </c>
    </row>
    <row r="32" spans="1:10" ht="14.4" customHeight="1" x14ac:dyDescent="0.3">
      <c r="A32" s="644" t="s">
        <v>546</v>
      </c>
      <c r="B32" s="645" t="s">
        <v>345</v>
      </c>
      <c r="C32" s="646">
        <v>0.66498000000000002</v>
      </c>
      <c r="D32" s="646">
        <v>0</v>
      </c>
      <c r="E32" s="646"/>
      <c r="F32" s="646">
        <v>0.36882000000000004</v>
      </c>
      <c r="G32" s="646">
        <v>1.1383987568801668</v>
      </c>
      <c r="H32" s="646">
        <v>-0.76957875688016675</v>
      </c>
      <c r="I32" s="647">
        <v>0.323981379785382</v>
      </c>
      <c r="J32" s="648" t="s">
        <v>1</v>
      </c>
    </row>
    <row r="33" spans="1:10" ht="14.4" customHeight="1" x14ac:dyDescent="0.3">
      <c r="A33" s="644" t="s">
        <v>546</v>
      </c>
      <c r="B33" s="645" t="s">
        <v>346</v>
      </c>
      <c r="C33" s="646">
        <v>0</v>
      </c>
      <c r="D33" s="646">
        <v>7.6770000000000005E-2</v>
      </c>
      <c r="E33" s="646"/>
      <c r="F33" s="646">
        <v>0</v>
      </c>
      <c r="G33" s="646">
        <v>3.0428338921666669E-2</v>
      </c>
      <c r="H33" s="646">
        <v>-3.0428338921666669E-2</v>
      </c>
      <c r="I33" s="647">
        <v>0</v>
      </c>
      <c r="J33" s="648" t="s">
        <v>1</v>
      </c>
    </row>
    <row r="34" spans="1:10" ht="14.4" customHeight="1" x14ac:dyDescent="0.3">
      <c r="A34" s="644" t="s">
        <v>546</v>
      </c>
      <c r="B34" s="645" t="s">
        <v>347</v>
      </c>
      <c r="C34" s="646">
        <v>0</v>
      </c>
      <c r="D34" s="646">
        <v>0</v>
      </c>
      <c r="E34" s="646"/>
      <c r="F34" s="646">
        <v>0</v>
      </c>
      <c r="G34" s="646">
        <v>0.11404029059300001</v>
      </c>
      <c r="H34" s="646">
        <v>-0.11404029059300001</v>
      </c>
      <c r="I34" s="647">
        <v>0</v>
      </c>
      <c r="J34" s="648" t="s">
        <v>1</v>
      </c>
    </row>
    <row r="35" spans="1:10" ht="14.4" customHeight="1" x14ac:dyDescent="0.3">
      <c r="A35" s="644" t="s">
        <v>546</v>
      </c>
      <c r="B35" s="645" t="s">
        <v>548</v>
      </c>
      <c r="C35" s="646">
        <v>80.001429999999985</v>
      </c>
      <c r="D35" s="646">
        <v>43.768850000000008</v>
      </c>
      <c r="E35" s="646"/>
      <c r="F35" s="646">
        <v>46.331140000000005</v>
      </c>
      <c r="G35" s="646">
        <v>61.520746662995663</v>
      </c>
      <c r="H35" s="646">
        <v>-15.189606662995658</v>
      </c>
      <c r="I35" s="647">
        <v>0.75309781680312227</v>
      </c>
      <c r="J35" s="648" t="s">
        <v>541</v>
      </c>
    </row>
    <row r="36" spans="1:10" ht="14.4" customHeight="1" x14ac:dyDescent="0.3">
      <c r="A36" s="644" t="s">
        <v>535</v>
      </c>
      <c r="B36" s="645" t="s">
        <v>535</v>
      </c>
      <c r="C36" s="646" t="s">
        <v>535</v>
      </c>
      <c r="D36" s="646" t="s">
        <v>535</v>
      </c>
      <c r="E36" s="646"/>
      <c r="F36" s="646" t="s">
        <v>535</v>
      </c>
      <c r="G36" s="646" t="s">
        <v>535</v>
      </c>
      <c r="H36" s="646" t="s">
        <v>535</v>
      </c>
      <c r="I36" s="647" t="s">
        <v>535</v>
      </c>
      <c r="J36" s="648" t="s">
        <v>542</v>
      </c>
    </row>
    <row r="37" spans="1:10" ht="14.4" customHeight="1" x14ac:dyDescent="0.3">
      <c r="A37" s="644" t="s">
        <v>549</v>
      </c>
      <c r="B37" s="645" t="s">
        <v>550</v>
      </c>
      <c r="C37" s="646" t="s">
        <v>535</v>
      </c>
      <c r="D37" s="646" t="s">
        <v>535</v>
      </c>
      <c r="E37" s="646"/>
      <c r="F37" s="646" t="s">
        <v>535</v>
      </c>
      <c r="G37" s="646" t="s">
        <v>535</v>
      </c>
      <c r="H37" s="646" t="s">
        <v>535</v>
      </c>
      <c r="I37" s="647" t="s">
        <v>535</v>
      </c>
      <c r="J37" s="648" t="s">
        <v>0</v>
      </c>
    </row>
    <row r="38" spans="1:10" ht="14.4" customHeight="1" x14ac:dyDescent="0.3">
      <c r="A38" s="644" t="s">
        <v>549</v>
      </c>
      <c r="B38" s="645" t="s">
        <v>343</v>
      </c>
      <c r="C38" s="646">
        <v>217.24817000000002</v>
      </c>
      <c r="D38" s="646">
        <v>190.3827</v>
      </c>
      <c r="E38" s="646"/>
      <c r="F38" s="646">
        <v>138.364329999999</v>
      </c>
      <c r="G38" s="646">
        <v>233.63573515608502</v>
      </c>
      <c r="H38" s="646">
        <v>-95.271405156086018</v>
      </c>
      <c r="I38" s="647">
        <v>0.59222246077879293</v>
      </c>
      <c r="J38" s="648" t="s">
        <v>1</v>
      </c>
    </row>
    <row r="39" spans="1:10" ht="14.4" customHeight="1" x14ac:dyDescent="0.3">
      <c r="A39" s="644" t="s">
        <v>549</v>
      </c>
      <c r="B39" s="645" t="s">
        <v>347</v>
      </c>
      <c r="C39" s="646">
        <v>0</v>
      </c>
      <c r="D39" s="646">
        <v>0</v>
      </c>
      <c r="E39" s="646"/>
      <c r="F39" s="646" t="s">
        <v>535</v>
      </c>
      <c r="G39" s="646" t="s">
        <v>535</v>
      </c>
      <c r="H39" s="646" t="s">
        <v>535</v>
      </c>
      <c r="I39" s="647" t="s">
        <v>535</v>
      </c>
      <c r="J39" s="648" t="s">
        <v>1</v>
      </c>
    </row>
    <row r="40" spans="1:10" ht="14.4" customHeight="1" x14ac:dyDescent="0.3">
      <c r="A40" s="644" t="s">
        <v>549</v>
      </c>
      <c r="B40" s="645" t="s">
        <v>551</v>
      </c>
      <c r="C40" s="646">
        <v>217.24817000000002</v>
      </c>
      <c r="D40" s="646">
        <v>190.3827</v>
      </c>
      <c r="E40" s="646"/>
      <c r="F40" s="646">
        <v>138.364329999999</v>
      </c>
      <c r="G40" s="646">
        <v>233.63573515608502</v>
      </c>
      <c r="H40" s="646">
        <v>-95.271405156086018</v>
      </c>
      <c r="I40" s="647">
        <v>0.59222246077879293</v>
      </c>
      <c r="J40" s="648" t="s">
        <v>541</v>
      </c>
    </row>
    <row r="41" spans="1:10" ht="14.4" customHeight="1" x14ac:dyDescent="0.3">
      <c r="A41" s="644" t="s">
        <v>535</v>
      </c>
      <c r="B41" s="645" t="s">
        <v>535</v>
      </c>
      <c r="C41" s="646" t="s">
        <v>535</v>
      </c>
      <c r="D41" s="646" t="s">
        <v>535</v>
      </c>
      <c r="E41" s="646"/>
      <c r="F41" s="646" t="s">
        <v>535</v>
      </c>
      <c r="G41" s="646" t="s">
        <v>535</v>
      </c>
      <c r="H41" s="646" t="s">
        <v>535</v>
      </c>
      <c r="I41" s="647" t="s">
        <v>535</v>
      </c>
      <c r="J41" s="648" t="s">
        <v>542</v>
      </c>
    </row>
    <row r="42" spans="1:10" ht="14.4" customHeight="1" x14ac:dyDescent="0.3">
      <c r="A42" s="644" t="s">
        <v>552</v>
      </c>
      <c r="B42" s="645" t="s">
        <v>553</v>
      </c>
      <c r="C42" s="646" t="s">
        <v>535</v>
      </c>
      <c r="D42" s="646" t="s">
        <v>535</v>
      </c>
      <c r="E42" s="646"/>
      <c r="F42" s="646" t="s">
        <v>535</v>
      </c>
      <c r="G42" s="646" t="s">
        <v>535</v>
      </c>
      <c r="H42" s="646" t="s">
        <v>535</v>
      </c>
      <c r="I42" s="647" t="s">
        <v>535</v>
      </c>
      <c r="J42" s="648" t="s">
        <v>0</v>
      </c>
    </row>
    <row r="43" spans="1:10" ht="14.4" customHeight="1" x14ac:dyDescent="0.3">
      <c r="A43" s="644" t="s">
        <v>552</v>
      </c>
      <c r="B43" s="645" t="s">
        <v>343</v>
      </c>
      <c r="C43" s="646">
        <v>31.311509999999998</v>
      </c>
      <c r="D43" s="646">
        <v>9.7289199999999987</v>
      </c>
      <c r="E43" s="646"/>
      <c r="F43" s="646">
        <v>8.6096000000000004</v>
      </c>
      <c r="G43" s="646">
        <v>21.615113173030835</v>
      </c>
      <c r="H43" s="646">
        <v>-13.005513173030835</v>
      </c>
      <c r="I43" s="647">
        <v>0.39831389875590351</v>
      </c>
      <c r="J43" s="648" t="s">
        <v>1</v>
      </c>
    </row>
    <row r="44" spans="1:10" ht="14.4" customHeight="1" x14ac:dyDescent="0.3">
      <c r="A44" s="644" t="s">
        <v>552</v>
      </c>
      <c r="B44" s="645" t="s">
        <v>345</v>
      </c>
      <c r="C44" s="646">
        <v>0</v>
      </c>
      <c r="D44" s="646" t="s">
        <v>535</v>
      </c>
      <c r="E44" s="646"/>
      <c r="F44" s="646" t="s">
        <v>535</v>
      </c>
      <c r="G44" s="646" t="s">
        <v>535</v>
      </c>
      <c r="H44" s="646" t="s">
        <v>535</v>
      </c>
      <c r="I44" s="647" t="s">
        <v>535</v>
      </c>
      <c r="J44" s="648" t="s">
        <v>1</v>
      </c>
    </row>
    <row r="45" spans="1:10" ht="14.4" customHeight="1" x14ac:dyDescent="0.3">
      <c r="A45" s="644" t="s">
        <v>552</v>
      </c>
      <c r="B45" s="645" t="s">
        <v>347</v>
      </c>
      <c r="C45" s="646" t="s">
        <v>535</v>
      </c>
      <c r="D45" s="646">
        <v>0</v>
      </c>
      <c r="E45" s="646"/>
      <c r="F45" s="646">
        <v>0</v>
      </c>
      <c r="G45" s="646">
        <v>0.11404029059300001</v>
      </c>
      <c r="H45" s="646">
        <v>-0.11404029059300001</v>
      </c>
      <c r="I45" s="647">
        <v>0</v>
      </c>
      <c r="J45" s="648" t="s">
        <v>1</v>
      </c>
    </row>
    <row r="46" spans="1:10" ht="14.4" customHeight="1" x14ac:dyDescent="0.3">
      <c r="A46" s="644" t="s">
        <v>552</v>
      </c>
      <c r="B46" s="645" t="s">
        <v>554</v>
      </c>
      <c r="C46" s="646">
        <v>31.311509999999998</v>
      </c>
      <c r="D46" s="646">
        <v>9.7289199999999987</v>
      </c>
      <c r="E46" s="646"/>
      <c r="F46" s="646">
        <v>8.6096000000000004</v>
      </c>
      <c r="G46" s="646">
        <v>21.729153463623835</v>
      </c>
      <c r="H46" s="646">
        <v>-13.119553463623834</v>
      </c>
      <c r="I46" s="647">
        <v>0.39622344305373375</v>
      </c>
      <c r="J46" s="648" t="s">
        <v>541</v>
      </c>
    </row>
    <row r="47" spans="1:10" ht="14.4" customHeight="1" x14ac:dyDescent="0.3">
      <c r="A47" s="644" t="s">
        <v>535</v>
      </c>
      <c r="B47" s="645" t="s">
        <v>535</v>
      </c>
      <c r="C47" s="646" t="s">
        <v>535</v>
      </c>
      <c r="D47" s="646" t="s">
        <v>535</v>
      </c>
      <c r="E47" s="646"/>
      <c r="F47" s="646" t="s">
        <v>535</v>
      </c>
      <c r="G47" s="646" t="s">
        <v>535</v>
      </c>
      <c r="H47" s="646" t="s">
        <v>535</v>
      </c>
      <c r="I47" s="647" t="s">
        <v>535</v>
      </c>
      <c r="J47" s="648" t="s">
        <v>542</v>
      </c>
    </row>
    <row r="48" spans="1:10" ht="14.4" customHeight="1" x14ac:dyDescent="0.3">
      <c r="A48" s="644" t="s">
        <v>555</v>
      </c>
      <c r="B48" s="645" t="s">
        <v>556</v>
      </c>
      <c r="C48" s="646" t="s">
        <v>535</v>
      </c>
      <c r="D48" s="646" t="s">
        <v>535</v>
      </c>
      <c r="E48" s="646"/>
      <c r="F48" s="646" t="s">
        <v>535</v>
      </c>
      <c r="G48" s="646" t="s">
        <v>535</v>
      </c>
      <c r="H48" s="646" t="s">
        <v>535</v>
      </c>
      <c r="I48" s="647" t="s">
        <v>535</v>
      </c>
      <c r="J48" s="648" t="s">
        <v>0</v>
      </c>
    </row>
    <row r="49" spans="1:10" ht="14.4" customHeight="1" x14ac:dyDescent="0.3">
      <c r="A49" s="644" t="s">
        <v>555</v>
      </c>
      <c r="B49" s="645" t="s">
        <v>343</v>
      </c>
      <c r="C49" s="646">
        <v>0</v>
      </c>
      <c r="D49" s="646">
        <v>0</v>
      </c>
      <c r="E49" s="646"/>
      <c r="F49" s="646" t="s">
        <v>535</v>
      </c>
      <c r="G49" s="646" t="s">
        <v>535</v>
      </c>
      <c r="H49" s="646" t="s">
        <v>535</v>
      </c>
      <c r="I49" s="647" t="s">
        <v>535</v>
      </c>
      <c r="J49" s="648" t="s">
        <v>1</v>
      </c>
    </row>
    <row r="50" spans="1:10" ht="14.4" customHeight="1" x14ac:dyDescent="0.3">
      <c r="A50" s="644" t="s">
        <v>555</v>
      </c>
      <c r="B50" s="645" t="s">
        <v>557</v>
      </c>
      <c r="C50" s="646">
        <v>0</v>
      </c>
      <c r="D50" s="646">
        <v>0</v>
      </c>
      <c r="E50" s="646"/>
      <c r="F50" s="646" t="s">
        <v>535</v>
      </c>
      <c r="G50" s="646" t="s">
        <v>535</v>
      </c>
      <c r="H50" s="646" t="s">
        <v>535</v>
      </c>
      <c r="I50" s="647" t="s">
        <v>535</v>
      </c>
      <c r="J50" s="648" t="s">
        <v>541</v>
      </c>
    </row>
    <row r="51" spans="1:10" ht="14.4" customHeight="1" x14ac:dyDescent="0.3">
      <c r="A51" s="644" t="s">
        <v>535</v>
      </c>
      <c r="B51" s="645" t="s">
        <v>535</v>
      </c>
      <c r="C51" s="646" t="s">
        <v>535</v>
      </c>
      <c r="D51" s="646" t="s">
        <v>535</v>
      </c>
      <c r="E51" s="646"/>
      <c r="F51" s="646" t="s">
        <v>535</v>
      </c>
      <c r="G51" s="646" t="s">
        <v>535</v>
      </c>
      <c r="H51" s="646" t="s">
        <v>535</v>
      </c>
      <c r="I51" s="647" t="s">
        <v>535</v>
      </c>
      <c r="J51" s="648" t="s">
        <v>542</v>
      </c>
    </row>
    <row r="52" spans="1:10" ht="14.4" customHeight="1" x14ac:dyDescent="0.3">
      <c r="A52" s="644" t="s">
        <v>533</v>
      </c>
      <c r="B52" s="645" t="s">
        <v>536</v>
      </c>
      <c r="C52" s="646">
        <v>413.61754999999999</v>
      </c>
      <c r="D52" s="646">
        <v>316.31850000000003</v>
      </c>
      <c r="E52" s="646"/>
      <c r="F52" s="646">
        <v>243.89427999999901</v>
      </c>
      <c r="G52" s="646">
        <v>380.74081853047397</v>
      </c>
      <c r="H52" s="646">
        <v>-136.84653853047496</v>
      </c>
      <c r="I52" s="647">
        <v>0.64057823099016653</v>
      </c>
      <c r="J52" s="648" t="s">
        <v>537</v>
      </c>
    </row>
  </sheetData>
  <mergeCells count="3">
    <mergeCell ref="F3:I3"/>
    <mergeCell ref="C4:D4"/>
    <mergeCell ref="A1:I1"/>
  </mergeCells>
  <conditionalFormatting sqref="F12 F53:F65537">
    <cfRule type="cellIs" dxfId="72" priority="18" stopIfTrue="1" operator="greaterThan">
      <formula>1</formula>
    </cfRule>
  </conditionalFormatting>
  <conditionalFormatting sqref="H5:H11">
    <cfRule type="expression" dxfId="71" priority="14">
      <formula>$H5&gt;0</formula>
    </cfRule>
  </conditionalFormatting>
  <conditionalFormatting sqref="I5:I11">
    <cfRule type="expression" dxfId="70" priority="15">
      <formula>$I5&gt;1</formula>
    </cfRule>
  </conditionalFormatting>
  <conditionalFormatting sqref="B5:B11">
    <cfRule type="expression" dxfId="69" priority="11">
      <formula>OR($J5="NS",$J5="SumaNS",$J5="Účet")</formula>
    </cfRule>
  </conditionalFormatting>
  <conditionalFormatting sqref="B5:D11 F5:I11">
    <cfRule type="expression" dxfId="68" priority="17">
      <formula>AND($J5&lt;&gt;"",$J5&lt;&gt;"mezeraKL")</formula>
    </cfRule>
  </conditionalFormatting>
  <conditionalFormatting sqref="B5:D11 F5:I11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6" priority="13">
      <formula>OR($J5="SumaNS",$J5="NS")</formula>
    </cfRule>
  </conditionalFormatting>
  <conditionalFormatting sqref="A5:A11">
    <cfRule type="expression" dxfId="65" priority="9">
      <formula>AND($J5&lt;&gt;"mezeraKL",$J5&lt;&gt;"")</formula>
    </cfRule>
  </conditionalFormatting>
  <conditionalFormatting sqref="A5:A11">
    <cfRule type="expression" dxfId="64" priority="10">
      <formula>AND($J5&lt;&gt;"",$J5&lt;&gt;"mezeraKL")</formula>
    </cfRule>
  </conditionalFormatting>
  <conditionalFormatting sqref="H13:H52">
    <cfRule type="expression" dxfId="63" priority="5">
      <formula>$H13&gt;0</formula>
    </cfRule>
  </conditionalFormatting>
  <conditionalFormatting sqref="A13:A52">
    <cfRule type="expression" dxfId="62" priority="2">
      <formula>AND($J13&lt;&gt;"mezeraKL",$J13&lt;&gt;"")</formula>
    </cfRule>
  </conditionalFormatting>
  <conditionalFormatting sqref="I13:I52">
    <cfRule type="expression" dxfId="61" priority="6">
      <formula>$I13&gt;1</formula>
    </cfRule>
  </conditionalFormatting>
  <conditionalFormatting sqref="B13:B52">
    <cfRule type="expression" dxfId="60" priority="1">
      <formula>OR($J13="NS",$J13="SumaNS",$J13="Účet")</formula>
    </cfRule>
  </conditionalFormatting>
  <conditionalFormatting sqref="A13:D52 F13:I52">
    <cfRule type="expression" dxfId="59" priority="8">
      <formula>AND($J13&lt;&gt;"",$J13&lt;&gt;"mezeraKL")</formula>
    </cfRule>
  </conditionalFormatting>
  <conditionalFormatting sqref="B13:D52 F13:I52">
    <cfRule type="expression" dxfId="58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2 F13:I52">
    <cfRule type="expression" dxfId="57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294.20295352336785</v>
      </c>
      <c r="M3" s="207">
        <f>SUBTOTAL(9,M5:M1048576)</f>
        <v>829</v>
      </c>
      <c r="N3" s="208">
        <f>SUBTOTAL(9,N5:N1048576)</f>
        <v>243894.24847087194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533</v>
      </c>
      <c r="B5" s="655" t="s">
        <v>534</v>
      </c>
      <c r="C5" s="656" t="s">
        <v>538</v>
      </c>
      <c r="D5" s="657" t="s">
        <v>1460</v>
      </c>
      <c r="E5" s="656" t="s">
        <v>558</v>
      </c>
      <c r="F5" s="657" t="s">
        <v>1465</v>
      </c>
      <c r="G5" s="656"/>
      <c r="H5" s="656" t="s">
        <v>559</v>
      </c>
      <c r="I5" s="656" t="s">
        <v>559</v>
      </c>
      <c r="J5" s="656" t="s">
        <v>560</v>
      </c>
      <c r="K5" s="656" t="s">
        <v>561</v>
      </c>
      <c r="L5" s="658">
        <v>48.644887891560543</v>
      </c>
      <c r="M5" s="658">
        <v>4</v>
      </c>
      <c r="N5" s="659">
        <v>194.57955156624217</v>
      </c>
    </row>
    <row r="6" spans="1:14" ht="14.4" customHeight="1" x14ac:dyDescent="0.3">
      <c r="A6" s="660" t="s">
        <v>533</v>
      </c>
      <c r="B6" s="661" t="s">
        <v>534</v>
      </c>
      <c r="C6" s="662" t="s">
        <v>538</v>
      </c>
      <c r="D6" s="663" t="s">
        <v>1460</v>
      </c>
      <c r="E6" s="662" t="s">
        <v>558</v>
      </c>
      <c r="F6" s="663" t="s">
        <v>1465</v>
      </c>
      <c r="G6" s="662"/>
      <c r="H6" s="662" t="s">
        <v>562</v>
      </c>
      <c r="I6" s="662" t="s">
        <v>563</v>
      </c>
      <c r="J6" s="662" t="s">
        <v>564</v>
      </c>
      <c r="K6" s="662" t="s">
        <v>565</v>
      </c>
      <c r="L6" s="664">
        <v>184.15862320918097</v>
      </c>
      <c r="M6" s="664">
        <v>4</v>
      </c>
      <c r="N6" s="665">
        <v>736.63449283672389</v>
      </c>
    </row>
    <row r="7" spans="1:14" ht="14.4" customHeight="1" x14ac:dyDescent="0.3">
      <c r="A7" s="660" t="s">
        <v>533</v>
      </c>
      <c r="B7" s="661" t="s">
        <v>534</v>
      </c>
      <c r="C7" s="662" t="s">
        <v>538</v>
      </c>
      <c r="D7" s="663" t="s">
        <v>1460</v>
      </c>
      <c r="E7" s="662" t="s">
        <v>558</v>
      </c>
      <c r="F7" s="663" t="s">
        <v>1465</v>
      </c>
      <c r="G7" s="662"/>
      <c r="H7" s="662" t="s">
        <v>566</v>
      </c>
      <c r="I7" s="662" t="s">
        <v>566</v>
      </c>
      <c r="J7" s="662" t="s">
        <v>567</v>
      </c>
      <c r="K7" s="662" t="s">
        <v>568</v>
      </c>
      <c r="L7" s="664">
        <v>110.86978880017686</v>
      </c>
      <c r="M7" s="664">
        <v>2</v>
      </c>
      <c r="N7" s="665">
        <v>221.73957760035373</v>
      </c>
    </row>
    <row r="8" spans="1:14" ht="14.4" customHeight="1" x14ac:dyDescent="0.3">
      <c r="A8" s="660" t="s">
        <v>533</v>
      </c>
      <c r="B8" s="661" t="s">
        <v>534</v>
      </c>
      <c r="C8" s="662" t="s">
        <v>538</v>
      </c>
      <c r="D8" s="663" t="s">
        <v>1460</v>
      </c>
      <c r="E8" s="662" t="s">
        <v>558</v>
      </c>
      <c r="F8" s="663" t="s">
        <v>1465</v>
      </c>
      <c r="G8" s="662"/>
      <c r="H8" s="662" t="s">
        <v>569</v>
      </c>
      <c r="I8" s="662" t="s">
        <v>569</v>
      </c>
      <c r="J8" s="662" t="s">
        <v>570</v>
      </c>
      <c r="K8" s="662" t="s">
        <v>571</v>
      </c>
      <c r="L8" s="664">
        <v>1418.88</v>
      </c>
      <c r="M8" s="664">
        <v>1</v>
      </c>
      <c r="N8" s="665">
        <v>1418.88</v>
      </c>
    </row>
    <row r="9" spans="1:14" ht="14.4" customHeight="1" x14ac:dyDescent="0.3">
      <c r="A9" s="660" t="s">
        <v>533</v>
      </c>
      <c r="B9" s="661" t="s">
        <v>534</v>
      </c>
      <c r="C9" s="662" t="s">
        <v>538</v>
      </c>
      <c r="D9" s="663" t="s">
        <v>1460</v>
      </c>
      <c r="E9" s="662" t="s">
        <v>558</v>
      </c>
      <c r="F9" s="663" t="s">
        <v>1465</v>
      </c>
      <c r="G9" s="662" t="s">
        <v>572</v>
      </c>
      <c r="H9" s="662" t="s">
        <v>573</v>
      </c>
      <c r="I9" s="662" t="s">
        <v>573</v>
      </c>
      <c r="J9" s="662" t="s">
        <v>574</v>
      </c>
      <c r="K9" s="662" t="s">
        <v>575</v>
      </c>
      <c r="L9" s="664">
        <v>171.60000000000002</v>
      </c>
      <c r="M9" s="664">
        <v>1</v>
      </c>
      <c r="N9" s="665">
        <v>171.60000000000002</v>
      </c>
    </row>
    <row r="10" spans="1:14" ht="14.4" customHeight="1" x14ac:dyDescent="0.3">
      <c r="A10" s="660" t="s">
        <v>533</v>
      </c>
      <c r="B10" s="661" t="s">
        <v>534</v>
      </c>
      <c r="C10" s="662" t="s">
        <v>538</v>
      </c>
      <c r="D10" s="663" t="s">
        <v>1460</v>
      </c>
      <c r="E10" s="662" t="s">
        <v>558</v>
      </c>
      <c r="F10" s="663" t="s">
        <v>1465</v>
      </c>
      <c r="G10" s="662" t="s">
        <v>572</v>
      </c>
      <c r="H10" s="662" t="s">
        <v>576</v>
      </c>
      <c r="I10" s="662" t="s">
        <v>576</v>
      </c>
      <c r="J10" s="662" t="s">
        <v>577</v>
      </c>
      <c r="K10" s="662" t="s">
        <v>578</v>
      </c>
      <c r="L10" s="664">
        <v>181.58999999999997</v>
      </c>
      <c r="M10" s="664">
        <v>1</v>
      </c>
      <c r="N10" s="665">
        <v>181.58999999999997</v>
      </c>
    </row>
    <row r="11" spans="1:14" ht="14.4" customHeight="1" x14ac:dyDescent="0.3">
      <c r="A11" s="660" t="s">
        <v>533</v>
      </c>
      <c r="B11" s="661" t="s">
        <v>534</v>
      </c>
      <c r="C11" s="662" t="s">
        <v>538</v>
      </c>
      <c r="D11" s="663" t="s">
        <v>1460</v>
      </c>
      <c r="E11" s="662" t="s">
        <v>558</v>
      </c>
      <c r="F11" s="663" t="s">
        <v>1465</v>
      </c>
      <c r="G11" s="662" t="s">
        <v>572</v>
      </c>
      <c r="H11" s="662" t="s">
        <v>579</v>
      </c>
      <c r="I11" s="662" t="s">
        <v>580</v>
      </c>
      <c r="J11" s="662" t="s">
        <v>581</v>
      </c>
      <c r="K11" s="662" t="s">
        <v>582</v>
      </c>
      <c r="L11" s="664">
        <v>40.56</v>
      </c>
      <c r="M11" s="664">
        <v>1</v>
      </c>
      <c r="N11" s="665">
        <v>40.56</v>
      </c>
    </row>
    <row r="12" spans="1:14" ht="14.4" customHeight="1" x14ac:dyDescent="0.3">
      <c r="A12" s="660" t="s">
        <v>533</v>
      </c>
      <c r="B12" s="661" t="s">
        <v>534</v>
      </c>
      <c r="C12" s="662" t="s">
        <v>538</v>
      </c>
      <c r="D12" s="663" t="s">
        <v>1460</v>
      </c>
      <c r="E12" s="662" t="s">
        <v>558</v>
      </c>
      <c r="F12" s="663" t="s">
        <v>1465</v>
      </c>
      <c r="G12" s="662" t="s">
        <v>572</v>
      </c>
      <c r="H12" s="662" t="s">
        <v>583</v>
      </c>
      <c r="I12" s="662" t="s">
        <v>584</v>
      </c>
      <c r="J12" s="662" t="s">
        <v>585</v>
      </c>
      <c r="K12" s="662" t="s">
        <v>586</v>
      </c>
      <c r="L12" s="664">
        <v>66.03</v>
      </c>
      <c r="M12" s="664">
        <v>1</v>
      </c>
      <c r="N12" s="665">
        <v>66.03</v>
      </c>
    </row>
    <row r="13" spans="1:14" ht="14.4" customHeight="1" x14ac:dyDescent="0.3">
      <c r="A13" s="660" t="s">
        <v>533</v>
      </c>
      <c r="B13" s="661" t="s">
        <v>534</v>
      </c>
      <c r="C13" s="662" t="s">
        <v>538</v>
      </c>
      <c r="D13" s="663" t="s">
        <v>1460</v>
      </c>
      <c r="E13" s="662" t="s">
        <v>558</v>
      </c>
      <c r="F13" s="663" t="s">
        <v>1465</v>
      </c>
      <c r="G13" s="662" t="s">
        <v>572</v>
      </c>
      <c r="H13" s="662" t="s">
        <v>587</v>
      </c>
      <c r="I13" s="662" t="s">
        <v>588</v>
      </c>
      <c r="J13" s="662" t="s">
        <v>589</v>
      </c>
      <c r="K13" s="662" t="s">
        <v>590</v>
      </c>
      <c r="L13" s="664">
        <v>40.178729931276912</v>
      </c>
      <c r="M13" s="664">
        <v>9</v>
      </c>
      <c r="N13" s="665">
        <v>361.6085693814922</v>
      </c>
    </row>
    <row r="14" spans="1:14" ht="14.4" customHeight="1" x14ac:dyDescent="0.3">
      <c r="A14" s="660" t="s">
        <v>533</v>
      </c>
      <c r="B14" s="661" t="s">
        <v>534</v>
      </c>
      <c r="C14" s="662" t="s">
        <v>538</v>
      </c>
      <c r="D14" s="663" t="s">
        <v>1460</v>
      </c>
      <c r="E14" s="662" t="s">
        <v>558</v>
      </c>
      <c r="F14" s="663" t="s">
        <v>1465</v>
      </c>
      <c r="G14" s="662" t="s">
        <v>572</v>
      </c>
      <c r="H14" s="662" t="s">
        <v>591</v>
      </c>
      <c r="I14" s="662" t="s">
        <v>592</v>
      </c>
      <c r="J14" s="662" t="s">
        <v>589</v>
      </c>
      <c r="K14" s="662" t="s">
        <v>593</v>
      </c>
      <c r="L14" s="664">
        <v>78.281197956154941</v>
      </c>
      <c r="M14" s="664">
        <v>28</v>
      </c>
      <c r="N14" s="665">
        <v>2191.8735427723382</v>
      </c>
    </row>
    <row r="15" spans="1:14" ht="14.4" customHeight="1" x14ac:dyDescent="0.3">
      <c r="A15" s="660" t="s">
        <v>533</v>
      </c>
      <c r="B15" s="661" t="s">
        <v>534</v>
      </c>
      <c r="C15" s="662" t="s">
        <v>538</v>
      </c>
      <c r="D15" s="663" t="s">
        <v>1460</v>
      </c>
      <c r="E15" s="662" t="s">
        <v>558</v>
      </c>
      <c r="F15" s="663" t="s">
        <v>1465</v>
      </c>
      <c r="G15" s="662" t="s">
        <v>572</v>
      </c>
      <c r="H15" s="662" t="s">
        <v>594</v>
      </c>
      <c r="I15" s="662" t="s">
        <v>595</v>
      </c>
      <c r="J15" s="662" t="s">
        <v>596</v>
      </c>
      <c r="K15" s="662" t="s">
        <v>597</v>
      </c>
      <c r="L15" s="664">
        <v>121.20999999999994</v>
      </c>
      <c r="M15" s="664">
        <v>2</v>
      </c>
      <c r="N15" s="665">
        <v>242.41999999999987</v>
      </c>
    </row>
    <row r="16" spans="1:14" ht="14.4" customHeight="1" x14ac:dyDescent="0.3">
      <c r="A16" s="660" t="s">
        <v>533</v>
      </c>
      <c r="B16" s="661" t="s">
        <v>534</v>
      </c>
      <c r="C16" s="662" t="s">
        <v>538</v>
      </c>
      <c r="D16" s="663" t="s">
        <v>1460</v>
      </c>
      <c r="E16" s="662" t="s">
        <v>558</v>
      </c>
      <c r="F16" s="663" t="s">
        <v>1465</v>
      </c>
      <c r="G16" s="662" t="s">
        <v>572</v>
      </c>
      <c r="H16" s="662" t="s">
        <v>598</v>
      </c>
      <c r="I16" s="662" t="s">
        <v>599</v>
      </c>
      <c r="J16" s="662" t="s">
        <v>600</v>
      </c>
      <c r="K16" s="662" t="s">
        <v>601</v>
      </c>
      <c r="L16" s="664">
        <v>36.530000254378166</v>
      </c>
      <c r="M16" s="664">
        <v>8</v>
      </c>
      <c r="N16" s="665">
        <v>292.24000203502533</v>
      </c>
    </row>
    <row r="17" spans="1:14" ht="14.4" customHeight="1" x14ac:dyDescent="0.3">
      <c r="A17" s="660" t="s">
        <v>533</v>
      </c>
      <c r="B17" s="661" t="s">
        <v>534</v>
      </c>
      <c r="C17" s="662" t="s">
        <v>538</v>
      </c>
      <c r="D17" s="663" t="s">
        <v>1460</v>
      </c>
      <c r="E17" s="662" t="s">
        <v>558</v>
      </c>
      <c r="F17" s="663" t="s">
        <v>1465</v>
      </c>
      <c r="G17" s="662" t="s">
        <v>572</v>
      </c>
      <c r="H17" s="662" t="s">
        <v>602</v>
      </c>
      <c r="I17" s="662" t="s">
        <v>603</v>
      </c>
      <c r="J17" s="662" t="s">
        <v>600</v>
      </c>
      <c r="K17" s="662" t="s">
        <v>604</v>
      </c>
      <c r="L17" s="664">
        <v>53.079999999999984</v>
      </c>
      <c r="M17" s="664">
        <v>3</v>
      </c>
      <c r="N17" s="665">
        <v>159.23999999999995</v>
      </c>
    </row>
    <row r="18" spans="1:14" ht="14.4" customHeight="1" x14ac:dyDescent="0.3">
      <c r="A18" s="660" t="s">
        <v>533</v>
      </c>
      <c r="B18" s="661" t="s">
        <v>534</v>
      </c>
      <c r="C18" s="662" t="s">
        <v>538</v>
      </c>
      <c r="D18" s="663" t="s">
        <v>1460</v>
      </c>
      <c r="E18" s="662" t="s">
        <v>558</v>
      </c>
      <c r="F18" s="663" t="s">
        <v>1465</v>
      </c>
      <c r="G18" s="662" t="s">
        <v>572</v>
      </c>
      <c r="H18" s="662" t="s">
        <v>605</v>
      </c>
      <c r="I18" s="662" t="s">
        <v>606</v>
      </c>
      <c r="J18" s="662" t="s">
        <v>607</v>
      </c>
      <c r="K18" s="662" t="s">
        <v>608</v>
      </c>
      <c r="L18" s="664">
        <v>284.11000000000007</v>
      </c>
      <c r="M18" s="664">
        <v>1</v>
      </c>
      <c r="N18" s="665">
        <v>284.11000000000007</v>
      </c>
    </row>
    <row r="19" spans="1:14" ht="14.4" customHeight="1" x14ac:dyDescent="0.3">
      <c r="A19" s="660" t="s">
        <v>533</v>
      </c>
      <c r="B19" s="661" t="s">
        <v>534</v>
      </c>
      <c r="C19" s="662" t="s">
        <v>538</v>
      </c>
      <c r="D19" s="663" t="s">
        <v>1460</v>
      </c>
      <c r="E19" s="662" t="s">
        <v>558</v>
      </c>
      <c r="F19" s="663" t="s">
        <v>1465</v>
      </c>
      <c r="G19" s="662" t="s">
        <v>572</v>
      </c>
      <c r="H19" s="662" t="s">
        <v>609</v>
      </c>
      <c r="I19" s="662" t="s">
        <v>610</v>
      </c>
      <c r="J19" s="662" t="s">
        <v>611</v>
      </c>
      <c r="K19" s="662" t="s">
        <v>612</v>
      </c>
      <c r="L19" s="664">
        <v>41.8125792081117</v>
      </c>
      <c r="M19" s="664">
        <v>4</v>
      </c>
      <c r="N19" s="665">
        <v>167.2503168324468</v>
      </c>
    </row>
    <row r="20" spans="1:14" ht="14.4" customHeight="1" x14ac:dyDescent="0.3">
      <c r="A20" s="660" t="s">
        <v>533</v>
      </c>
      <c r="B20" s="661" t="s">
        <v>534</v>
      </c>
      <c r="C20" s="662" t="s">
        <v>538</v>
      </c>
      <c r="D20" s="663" t="s">
        <v>1460</v>
      </c>
      <c r="E20" s="662" t="s">
        <v>558</v>
      </c>
      <c r="F20" s="663" t="s">
        <v>1465</v>
      </c>
      <c r="G20" s="662" t="s">
        <v>572</v>
      </c>
      <c r="H20" s="662" t="s">
        <v>613</v>
      </c>
      <c r="I20" s="662" t="s">
        <v>614</v>
      </c>
      <c r="J20" s="662" t="s">
        <v>615</v>
      </c>
      <c r="K20" s="662" t="s">
        <v>616</v>
      </c>
      <c r="L20" s="664">
        <v>227.48849841249793</v>
      </c>
      <c r="M20" s="664">
        <v>1</v>
      </c>
      <c r="N20" s="665">
        <v>227.48849841249793</v>
      </c>
    </row>
    <row r="21" spans="1:14" ht="14.4" customHeight="1" x14ac:dyDescent="0.3">
      <c r="A21" s="660" t="s">
        <v>533</v>
      </c>
      <c r="B21" s="661" t="s">
        <v>534</v>
      </c>
      <c r="C21" s="662" t="s">
        <v>538</v>
      </c>
      <c r="D21" s="663" t="s">
        <v>1460</v>
      </c>
      <c r="E21" s="662" t="s">
        <v>558</v>
      </c>
      <c r="F21" s="663" t="s">
        <v>1465</v>
      </c>
      <c r="G21" s="662" t="s">
        <v>572</v>
      </c>
      <c r="H21" s="662" t="s">
        <v>617</v>
      </c>
      <c r="I21" s="662" t="s">
        <v>618</v>
      </c>
      <c r="J21" s="662" t="s">
        <v>619</v>
      </c>
      <c r="K21" s="662" t="s">
        <v>620</v>
      </c>
      <c r="L21" s="664">
        <v>120.31926827220823</v>
      </c>
      <c r="M21" s="664">
        <v>1</v>
      </c>
      <c r="N21" s="665">
        <v>120.31926827220823</v>
      </c>
    </row>
    <row r="22" spans="1:14" ht="14.4" customHeight="1" x14ac:dyDescent="0.3">
      <c r="A22" s="660" t="s">
        <v>533</v>
      </c>
      <c r="B22" s="661" t="s">
        <v>534</v>
      </c>
      <c r="C22" s="662" t="s">
        <v>538</v>
      </c>
      <c r="D22" s="663" t="s">
        <v>1460</v>
      </c>
      <c r="E22" s="662" t="s">
        <v>558</v>
      </c>
      <c r="F22" s="663" t="s">
        <v>1465</v>
      </c>
      <c r="G22" s="662" t="s">
        <v>572</v>
      </c>
      <c r="H22" s="662" t="s">
        <v>621</v>
      </c>
      <c r="I22" s="662" t="s">
        <v>622</v>
      </c>
      <c r="J22" s="662" t="s">
        <v>623</v>
      </c>
      <c r="K22" s="662" t="s">
        <v>624</v>
      </c>
      <c r="L22" s="664">
        <v>52.95</v>
      </c>
      <c r="M22" s="664">
        <v>1</v>
      </c>
      <c r="N22" s="665">
        <v>52.95</v>
      </c>
    </row>
    <row r="23" spans="1:14" ht="14.4" customHeight="1" x14ac:dyDescent="0.3">
      <c r="A23" s="660" t="s">
        <v>533</v>
      </c>
      <c r="B23" s="661" t="s">
        <v>534</v>
      </c>
      <c r="C23" s="662" t="s">
        <v>538</v>
      </c>
      <c r="D23" s="663" t="s">
        <v>1460</v>
      </c>
      <c r="E23" s="662" t="s">
        <v>558</v>
      </c>
      <c r="F23" s="663" t="s">
        <v>1465</v>
      </c>
      <c r="G23" s="662" t="s">
        <v>572</v>
      </c>
      <c r="H23" s="662" t="s">
        <v>625</v>
      </c>
      <c r="I23" s="662" t="s">
        <v>626</v>
      </c>
      <c r="J23" s="662" t="s">
        <v>627</v>
      </c>
      <c r="K23" s="662" t="s">
        <v>628</v>
      </c>
      <c r="L23" s="664">
        <v>73.58</v>
      </c>
      <c r="M23" s="664">
        <v>2</v>
      </c>
      <c r="N23" s="665">
        <v>147.16</v>
      </c>
    </row>
    <row r="24" spans="1:14" ht="14.4" customHeight="1" x14ac:dyDescent="0.3">
      <c r="A24" s="660" t="s">
        <v>533</v>
      </c>
      <c r="B24" s="661" t="s">
        <v>534</v>
      </c>
      <c r="C24" s="662" t="s">
        <v>538</v>
      </c>
      <c r="D24" s="663" t="s">
        <v>1460</v>
      </c>
      <c r="E24" s="662" t="s">
        <v>558</v>
      </c>
      <c r="F24" s="663" t="s">
        <v>1465</v>
      </c>
      <c r="G24" s="662" t="s">
        <v>572</v>
      </c>
      <c r="H24" s="662" t="s">
        <v>629</v>
      </c>
      <c r="I24" s="662" t="s">
        <v>630</v>
      </c>
      <c r="J24" s="662" t="s">
        <v>631</v>
      </c>
      <c r="K24" s="662" t="s">
        <v>632</v>
      </c>
      <c r="L24" s="664">
        <v>120.08868729970237</v>
      </c>
      <c r="M24" s="664">
        <v>1</v>
      </c>
      <c r="N24" s="665">
        <v>120.08868729970237</v>
      </c>
    </row>
    <row r="25" spans="1:14" ht="14.4" customHeight="1" x14ac:dyDescent="0.3">
      <c r="A25" s="660" t="s">
        <v>533</v>
      </c>
      <c r="B25" s="661" t="s">
        <v>534</v>
      </c>
      <c r="C25" s="662" t="s">
        <v>538</v>
      </c>
      <c r="D25" s="663" t="s">
        <v>1460</v>
      </c>
      <c r="E25" s="662" t="s">
        <v>558</v>
      </c>
      <c r="F25" s="663" t="s">
        <v>1465</v>
      </c>
      <c r="G25" s="662" t="s">
        <v>572</v>
      </c>
      <c r="H25" s="662" t="s">
        <v>633</v>
      </c>
      <c r="I25" s="662" t="s">
        <v>634</v>
      </c>
      <c r="J25" s="662" t="s">
        <v>635</v>
      </c>
      <c r="K25" s="662" t="s">
        <v>636</v>
      </c>
      <c r="L25" s="664">
        <v>21.508016408299547</v>
      </c>
      <c r="M25" s="664">
        <v>5</v>
      </c>
      <c r="N25" s="665">
        <v>107.54008204149773</v>
      </c>
    </row>
    <row r="26" spans="1:14" ht="14.4" customHeight="1" x14ac:dyDescent="0.3">
      <c r="A26" s="660" t="s">
        <v>533</v>
      </c>
      <c r="B26" s="661" t="s">
        <v>534</v>
      </c>
      <c r="C26" s="662" t="s">
        <v>538</v>
      </c>
      <c r="D26" s="663" t="s">
        <v>1460</v>
      </c>
      <c r="E26" s="662" t="s">
        <v>558</v>
      </c>
      <c r="F26" s="663" t="s">
        <v>1465</v>
      </c>
      <c r="G26" s="662" t="s">
        <v>572</v>
      </c>
      <c r="H26" s="662" t="s">
        <v>637</v>
      </c>
      <c r="I26" s="662" t="s">
        <v>638</v>
      </c>
      <c r="J26" s="662" t="s">
        <v>639</v>
      </c>
      <c r="K26" s="662" t="s">
        <v>640</v>
      </c>
      <c r="L26" s="664">
        <v>71.610000000000028</v>
      </c>
      <c r="M26" s="664">
        <v>1</v>
      </c>
      <c r="N26" s="665">
        <v>71.610000000000028</v>
      </c>
    </row>
    <row r="27" spans="1:14" ht="14.4" customHeight="1" x14ac:dyDescent="0.3">
      <c r="A27" s="660" t="s">
        <v>533</v>
      </c>
      <c r="B27" s="661" t="s">
        <v>534</v>
      </c>
      <c r="C27" s="662" t="s">
        <v>538</v>
      </c>
      <c r="D27" s="663" t="s">
        <v>1460</v>
      </c>
      <c r="E27" s="662" t="s">
        <v>558</v>
      </c>
      <c r="F27" s="663" t="s">
        <v>1465</v>
      </c>
      <c r="G27" s="662" t="s">
        <v>572</v>
      </c>
      <c r="H27" s="662" t="s">
        <v>641</v>
      </c>
      <c r="I27" s="662" t="s">
        <v>642</v>
      </c>
      <c r="J27" s="662" t="s">
        <v>643</v>
      </c>
      <c r="K27" s="662" t="s">
        <v>644</v>
      </c>
      <c r="L27" s="664">
        <v>124.20005509997108</v>
      </c>
      <c r="M27" s="664">
        <v>1</v>
      </c>
      <c r="N27" s="665">
        <v>124.20005509997108</v>
      </c>
    </row>
    <row r="28" spans="1:14" ht="14.4" customHeight="1" x14ac:dyDescent="0.3">
      <c r="A28" s="660" t="s">
        <v>533</v>
      </c>
      <c r="B28" s="661" t="s">
        <v>534</v>
      </c>
      <c r="C28" s="662" t="s">
        <v>538</v>
      </c>
      <c r="D28" s="663" t="s">
        <v>1460</v>
      </c>
      <c r="E28" s="662" t="s">
        <v>558</v>
      </c>
      <c r="F28" s="663" t="s">
        <v>1465</v>
      </c>
      <c r="G28" s="662" t="s">
        <v>572</v>
      </c>
      <c r="H28" s="662" t="s">
        <v>645</v>
      </c>
      <c r="I28" s="662" t="s">
        <v>646</v>
      </c>
      <c r="J28" s="662" t="s">
        <v>647</v>
      </c>
      <c r="K28" s="662" t="s">
        <v>648</v>
      </c>
      <c r="L28" s="664">
        <v>115.57999999999997</v>
      </c>
      <c r="M28" s="664">
        <v>2</v>
      </c>
      <c r="N28" s="665">
        <v>231.15999999999994</v>
      </c>
    </row>
    <row r="29" spans="1:14" ht="14.4" customHeight="1" x14ac:dyDescent="0.3">
      <c r="A29" s="660" t="s">
        <v>533</v>
      </c>
      <c r="B29" s="661" t="s">
        <v>534</v>
      </c>
      <c r="C29" s="662" t="s">
        <v>538</v>
      </c>
      <c r="D29" s="663" t="s">
        <v>1460</v>
      </c>
      <c r="E29" s="662" t="s">
        <v>558</v>
      </c>
      <c r="F29" s="663" t="s">
        <v>1465</v>
      </c>
      <c r="G29" s="662" t="s">
        <v>572</v>
      </c>
      <c r="H29" s="662" t="s">
        <v>649</v>
      </c>
      <c r="I29" s="662" t="s">
        <v>650</v>
      </c>
      <c r="J29" s="662" t="s">
        <v>651</v>
      </c>
      <c r="K29" s="662" t="s">
        <v>652</v>
      </c>
      <c r="L29" s="664">
        <v>67.779997639181047</v>
      </c>
      <c r="M29" s="664">
        <v>1</v>
      </c>
      <c r="N29" s="665">
        <v>67.779997639181047</v>
      </c>
    </row>
    <row r="30" spans="1:14" ht="14.4" customHeight="1" x14ac:dyDescent="0.3">
      <c r="A30" s="660" t="s">
        <v>533</v>
      </c>
      <c r="B30" s="661" t="s">
        <v>534</v>
      </c>
      <c r="C30" s="662" t="s">
        <v>538</v>
      </c>
      <c r="D30" s="663" t="s">
        <v>1460</v>
      </c>
      <c r="E30" s="662" t="s">
        <v>558</v>
      </c>
      <c r="F30" s="663" t="s">
        <v>1465</v>
      </c>
      <c r="G30" s="662" t="s">
        <v>572</v>
      </c>
      <c r="H30" s="662" t="s">
        <v>653</v>
      </c>
      <c r="I30" s="662" t="s">
        <v>654</v>
      </c>
      <c r="J30" s="662" t="s">
        <v>655</v>
      </c>
      <c r="K30" s="662" t="s">
        <v>656</v>
      </c>
      <c r="L30" s="664">
        <v>41.16</v>
      </c>
      <c r="M30" s="664">
        <v>1</v>
      </c>
      <c r="N30" s="665">
        <v>41.16</v>
      </c>
    </row>
    <row r="31" spans="1:14" ht="14.4" customHeight="1" x14ac:dyDescent="0.3">
      <c r="A31" s="660" t="s">
        <v>533</v>
      </c>
      <c r="B31" s="661" t="s">
        <v>534</v>
      </c>
      <c r="C31" s="662" t="s">
        <v>538</v>
      </c>
      <c r="D31" s="663" t="s">
        <v>1460</v>
      </c>
      <c r="E31" s="662" t="s">
        <v>558</v>
      </c>
      <c r="F31" s="663" t="s">
        <v>1465</v>
      </c>
      <c r="G31" s="662" t="s">
        <v>572</v>
      </c>
      <c r="H31" s="662" t="s">
        <v>657</v>
      </c>
      <c r="I31" s="662" t="s">
        <v>216</v>
      </c>
      <c r="J31" s="662" t="s">
        <v>658</v>
      </c>
      <c r="K31" s="662"/>
      <c r="L31" s="664">
        <v>97.320500000000024</v>
      </c>
      <c r="M31" s="664">
        <v>2</v>
      </c>
      <c r="N31" s="665">
        <v>194.64100000000005</v>
      </c>
    </row>
    <row r="32" spans="1:14" ht="14.4" customHeight="1" x14ac:dyDescent="0.3">
      <c r="A32" s="660" t="s">
        <v>533</v>
      </c>
      <c r="B32" s="661" t="s">
        <v>534</v>
      </c>
      <c r="C32" s="662" t="s">
        <v>538</v>
      </c>
      <c r="D32" s="663" t="s">
        <v>1460</v>
      </c>
      <c r="E32" s="662" t="s">
        <v>558</v>
      </c>
      <c r="F32" s="663" t="s">
        <v>1465</v>
      </c>
      <c r="G32" s="662" t="s">
        <v>572</v>
      </c>
      <c r="H32" s="662" t="s">
        <v>659</v>
      </c>
      <c r="I32" s="662" t="s">
        <v>660</v>
      </c>
      <c r="J32" s="662" t="s">
        <v>661</v>
      </c>
      <c r="K32" s="662" t="s">
        <v>662</v>
      </c>
      <c r="L32" s="664">
        <v>102.99999999999999</v>
      </c>
      <c r="M32" s="664">
        <v>1</v>
      </c>
      <c r="N32" s="665">
        <v>102.99999999999999</v>
      </c>
    </row>
    <row r="33" spans="1:14" ht="14.4" customHeight="1" x14ac:dyDescent="0.3">
      <c r="A33" s="660" t="s">
        <v>533</v>
      </c>
      <c r="B33" s="661" t="s">
        <v>534</v>
      </c>
      <c r="C33" s="662" t="s">
        <v>538</v>
      </c>
      <c r="D33" s="663" t="s">
        <v>1460</v>
      </c>
      <c r="E33" s="662" t="s">
        <v>558</v>
      </c>
      <c r="F33" s="663" t="s">
        <v>1465</v>
      </c>
      <c r="G33" s="662" t="s">
        <v>572</v>
      </c>
      <c r="H33" s="662" t="s">
        <v>663</v>
      </c>
      <c r="I33" s="662" t="s">
        <v>664</v>
      </c>
      <c r="J33" s="662" t="s">
        <v>665</v>
      </c>
      <c r="K33" s="662" t="s">
        <v>666</v>
      </c>
      <c r="L33" s="664">
        <v>68.91970576565123</v>
      </c>
      <c r="M33" s="664">
        <v>1</v>
      </c>
      <c r="N33" s="665">
        <v>68.91970576565123</v>
      </c>
    </row>
    <row r="34" spans="1:14" ht="14.4" customHeight="1" x14ac:dyDescent="0.3">
      <c r="A34" s="660" t="s">
        <v>533</v>
      </c>
      <c r="B34" s="661" t="s">
        <v>534</v>
      </c>
      <c r="C34" s="662" t="s">
        <v>538</v>
      </c>
      <c r="D34" s="663" t="s">
        <v>1460</v>
      </c>
      <c r="E34" s="662" t="s">
        <v>558</v>
      </c>
      <c r="F34" s="663" t="s">
        <v>1465</v>
      </c>
      <c r="G34" s="662" t="s">
        <v>572</v>
      </c>
      <c r="H34" s="662" t="s">
        <v>667</v>
      </c>
      <c r="I34" s="662" t="s">
        <v>668</v>
      </c>
      <c r="J34" s="662" t="s">
        <v>669</v>
      </c>
      <c r="K34" s="662" t="s">
        <v>670</v>
      </c>
      <c r="L34" s="664">
        <v>61.73</v>
      </c>
      <c r="M34" s="664">
        <v>1</v>
      </c>
      <c r="N34" s="665">
        <v>61.73</v>
      </c>
    </row>
    <row r="35" spans="1:14" ht="14.4" customHeight="1" x14ac:dyDescent="0.3">
      <c r="A35" s="660" t="s">
        <v>533</v>
      </c>
      <c r="B35" s="661" t="s">
        <v>534</v>
      </c>
      <c r="C35" s="662" t="s">
        <v>538</v>
      </c>
      <c r="D35" s="663" t="s">
        <v>1460</v>
      </c>
      <c r="E35" s="662" t="s">
        <v>558</v>
      </c>
      <c r="F35" s="663" t="s">
        <v>1465</v>
      </c>
      <c r="G35" s="662" t="s">
        <v>572</v>
      </c>
      <c r="H35" s="662" t="s">
        <v>671</v>
      </c>
      <c r="I35" s="662" t="s">
        <v>672</v>
      </c>
      <c r="J35" s="662" t="s">
        <v>673</v>
      </c>
      <c r="K35" s="662" t="s">
        <v>674</v>
      </c>
      <c r="L35" s="664">
        <v>27.459999999999987</v>
      </c>
      <c r="M35" s="664">
        <v>4</v>
      </c>
      <c r="N35" s="665">
        <v>109.83999999999995</v>
      </c>
    </row>
    <row r="36" spans="1:14" ht="14.4" customHeight="1" x14ac:dyDescent="0.3">
      <c r="A36" s="660" t="s">
        <v>533</v>
      </c>
      <c r="B36" s="661" t="s">
        <v>534</v>
      </c>
      <c r="C36" s="662" t="s">
        <v>538</v>
      </c>
      <c r="D36" s="663" t="s">
        <v>1460</v>
      </c>
      <c r="E36" s="662" t="s">
        <v>558</v>
      </c>
      <c r="F36" s="663" t="s">
        <v>1465</v>
      </c>
      <c r="G36" s="662" t="s">
        <v>572</v>
      </c>
      <c r="H36" s="662" t="s">
        <v>675</v>
      </c>
      <c r="I36" s="662" t="s">
        <v>676</v>
      </c>
      <c r="J36" s="662" t="s">
        <v>677</v>
      </c>
      <c r="K36" s="662" t="s">
        <v>678</v>
      </c>
      <c r="L36" s="664">
        <v>41.520000000000017</v>
      </c>
      <c r="M36" s="664">
        <v>3</v>
      </c>
      <c r="N36" s="665">
        <v>124.56000000000006</v>
      </c>
    </row>
    <row r="37" spans="1:14" ht="14.4" customHeight="1" x14ac:dyDescent="0.3">
      <c r="A37" s="660" t="s">
        <v>533</v>
      </c>
      <c r="B37" s="661" t="s">
        <v>534</v>
      </c>
      <c r="C37" s="662" t="s">
        <v>538</v>
      </c>
      <c r="D37" s="663" t="s">
        <v>1460</v>
      </c>
      <c r="E37" s="662" t="s">
        <v>558</v>
      </c>
      <c r="F37" s="663" t="s">
        <v>1465</v>
      </c>
      <c r="G37" s="662" t="s">
        <v>572</v>
      </c>
      <c r="H37" s="662" t="s">
        <v>679</v>
      </c>
      <c r="I37" s="662" t="s">
        <v>680</v>
      </c>
      <c r="J37" s="662" t="s">
        <v>681</v>
      </c>
      <c r="K37" s="662" t="s">
        <v>682</v>
      </c>
      <c r="L37" s="664">
        <v>58.65</v>
      </c>
      <c r="M37" s="664">
        <v>2</v>
      </c>
      <c r="N37" s="665">
        <v>117.3</v>
      </c>
    </row>
    <row r="38" spans="1:14" ht="14.4" customHeight="1" x14ac:dyDescent="0.3">
      <c r="A38" s="660" t="s">
        <v>533</v>
      </c>
      <c r="B38" s="661" t="s">
        <v>534</v>
      </c>
      <c r="C38" s="662" t="s">
        <v>538</v>
      </c>
      <c r="D38" s="663" t="s">
        <v>1460</v>
      </c>
      <c r="E38" s="662" t="s">
        <v>558</v>
      </c>
      <c r="F38" s="663" t="s">
        <v>1465</v>
      </c>
      <c r="G38" s="662" t="s">
        <v>572</v>
      </c>
      <c r="H38" s="662" t="s">
        <v>683</v>
      </c>
      <c r="I38" s="662" t="s">
        <v>684</v>
      </c>
      <c r="J38" s="662" t="s">
        <v>600</v>
      </c>
      <c r="K38" s="662" t="s">
        <v>685</v>
      </c>
      <c r="L38" s="664">
        <v>32.923922359279146</v>
      </c>
      <c r="M38" s="664">
        <v>10</v>
      </c>
      <c r="N38" s="665">
        <v>329.23922359279146</v>
      </c>
    </row>
    <row r="39" spans="1:14" ht="14.4" customHeight="1" x14ac:dyDescent="0.3">
      <c r="A39" s="660" t="s">
        <v>533</v>
      </c>
      <c r="B39" s="661" t="s">
        <v>534</v>
      </c>
      <c r="C39" s="662" t="s">
        <v>538</v>
      </c>
      <c r="D39" s="663" t="s">
        <v>1460</v>
      </c>
      <c r="E39" s="662" t="s">
        <v>558</v>
      </c>
      <c r="F39" s="663" t="s">
        <v>1465</v>
      </c>
      <c r="G39" s="662" t="s">
        <v>572</v>
      </c>
      <c r="H39" s="662" t="s">
        <v>686</v>
      </c>
      <c r="I39" s="662" t="s">
        <v>687</v>
      </c>
      <c r="J39" s="662" t="s">
        <v>688</v>
      </c>
      <c r="K39" s="662" t="s">
        <v>689</v>
      </c>
      <c r="L39" s="664">
        <v>107.48999999999998</v>
      </c>
      <c r="M39" s="664">
        <v>2</v>
      </c>
      <c r="N39" s="665">
        <v>214.97999999999996</v>
      </c>
    </row>
    <row r="40" spans="1:14" ht="14.4" customHeight="1" x14ac:dyDescent="0.3">
      <c r="A40" s="660" t="s">
        <v>533</v>
      </c>
      <c r="B40" s="661" t="s">
        <v>534</v>
      </c>
      <c r="C40" s="662" t="s">
        <v>538</v>
      </c>
      <c r="D40" s="663" t="s">
        <v>1460</v>
      </c>
      <c r="E40" s="662" t="s">
        <v>558</v>
      </c>
      <c r="F40" s="663" t="s">
        <v>1465</v>
      </c>
      <c r="G40" s="662" t="s">
        <v>572</v>
      </c>
      <c r="H40" s="662" t="s">
        <v>690</v>
      </c>
      <c r="I40" s="662" t="s">
        <v>691</v>
      </c>
      <c r="J40" s="662" t="s">
        <v>692</v>
      </c>
      <c r="K40" s="662" t="s">
        <v>693</v>
      </c>
      <c r="L40" s="664">
        <v>79.599999999999994</v>
      </c>
      <c r="M40" s="664">
        <v>1</v>
      </c>
      <c r="N40" s="665">
        <v>79.599999999999994</v>
      </c>
    </row>
    <row r="41" spans="1:14" ht="14.4" customHeight="1" x14ac:dyDescent="0.3">
      <c r="A41" s="660" t="s">
        <v>533</v>
      </c>
      <c r="B41" s="661" t="s">
        <v>534</v>
      </c>
      <c r="C41" s="662" t="s">
        <v>538</v>
      </c>
      <c r="D41" s="663" t="s">
        <v>1460</v>
      </c>
      <c r="E41" s="662" t="s">
        <v>558</v>
      </c>
      <c r="F41" s="663" t="s">
        <v>1465</v>
      </c>
      <c r="G41" s="662" t="s">
        <v>572</v>
      </c>
      <c r="H41" s="662" t="s">
        <v>694</v>
      </c>
      <c r="I41" s="662" t="s">
        <v>695</v>
      </c>
      <c r="J41" s="662" t="s">
        <v>696</v>
      </c>
      <c r="K41" s="662" t="s">
        <v>697</v>
      </c>
      <c r="L41" s="664">
        <v>115.63960454116713</v>
      </c>
      <c r="M41" s="664">
        <v>1</v>
      </c>
      <c r="N41" s="665">
        <v>115.63960454116713</v>
      </c>
    </row>
    <row r="42" spans="1:14" ht="14.4" customHeight="1" x14ac:dyDescent="0.3">
      <c r="A42" s="660" t="s">
        <v>533</v>
      </c>
      <c r="B42" s="661" t="s">
        <v>534</v>
      </c>
      <c r="C42" s="662" t="s">
        <v>538</v>
      </c>
      <c r="D42" s="663" t="s">
        <v>1460</v>
      </c>
      <c r="E42" s="662" t="s">
        <v>558</v>
      </c>
      <c r="F42" s="663" t="s">
        <v>1465</v>
      </c>
      <c r="G42" s="662" t="s">
        <v>572</v>
      </c>
      <c r="H42" s="662" t="s">
        <v>698</v>
      </c>
      <c r="I42" s="662" t="s">
        <v>699</v>
      </c>
      <c r="J42" s="662" t="s">
        <v>700</v>
      </c>
      <c r="K42" s="662" t="s">
        <v>701</v>
      </c>
      <c r="L42" s="664">
        <v>65.460000000000036</v>
      </c>
      <c r="M42" s="664">
        <v>1</v>
      </c>
      <c r="N42" s="665">
        <v>65.460000000000036</v>
      </c>
    </row>
    <row r="43" spans="1:14" ht="14.4" customHeight="1" x14ac:dyDescent="0.3">
      <c r="A43" s="660" t="s">
        <v>533</v>
      </c>
      <c r="B43" s="661" t="s">
        <v>534</v>
      </c>
      <c r="C43" s="662" t="s">
        <v>538</v>
      </c>
      <c r="D43" s="663" t="s">
        <v>1460</v>
      </c>
      <c r="E43" s="662" t="s">
        <v>558</v>
      </c>
      <c r="F43" s="663" t="s">
        <v>1465</v>
      </c>
      <c r="G43" s="662" t="s">
        <v>572</v>
      </c>
      <c r="H43" s="662" t="s">
        <v>702</v>
      </c>
      <c r="I43" s="662" t="s">
        <v>703</v>
      </c>
      <c r="J43" s="662" t="s">
        <v>704</v>
      </c>
      <c r="K43" s="662" t="s">
        <v>705</v>
      </c>
      <c r="L43" s="664">
        <v>99.689659086033828</v>
      </c>
      <c r="M43" s="664">
        <v>1</v>
      </c>
      <c r="N43" s="665">
        <v>99.689659086033828</v>
      </c>
    </row>
    <row r="44" spans="1:14" ht="14.4" customHeight="1" x14ac:dyDescent="0.3">
      <c r="A44" s="660" t="s">
        <v>533</v>
      </c>
      <c r="B44" s="661" t="s">
        <v>534</v>
      </c>
      <c r="C44" s="662" t="s">
        <v>538</v>
      </c>
      <c r="D44" s="663" t="s">
        <v>1460</v>
      </c>
      <c r="E44" s="662" t="s">
        <v>558</v>
      </c>
      <c r="F44" s="663" t="s">
        <v>1465</v>
      </c>
      <c r="G44" s="662" t="s">
        <v>572</v>
      </c>
      <c r="H44" s="662" t="s">
        <v>706</v>
      </c>
      <c r="I44" s="662" t="s">
        <v>707</v>
      </c>
      <c r="J44" s="662" t="s">
        <v>708</v>
      </c>
      <c r="K44" s="662" t="s">
        <v>709</v>
      </c>
      <c r="L44" s="664">
        <v>95.440892516305979</v>
      </c>
      <c r="M44" s="664">
        <v>1</v>
      </c>
      <c r="N44" s="665">
        <v>95.440892516305979</v>
      </c>
    </row>
    <row r="45" spans="1:14" ht="14.4" customHeight="1" x14ac:dyDescent="0.3">
      <c r="A45" s="660" t="s">
        <v>533</v>
      </c>
      <c r="B45" s="661" t="s">
        <v>534</v>
      </c>
      <c r="C45" s="662" t="s">
        <v>538</v>
      </c>
      <c r="D45" s="663" t="s">
        <v>1460</v>
      </c>
      <c r="E45" s="662" t="s">
        <v>558</v>
      </c>
      <c r="F45" s="663" t="s">
        <v>1465</v>
      </c>
      <c r="G45" s="662" t="s">
        <v>572</v>
      </c>
      <c r="H45" s="662" t="s">
        <v>710</v>
      </c>
      <c r="I45" s="662" t="s">
        <v>711</v>
      </c>
      <c r="J45" s="662" t="s">
        <v>712</v>
      </c>
      <c r="K45" s="662" t="s">
        <v>713</v>
      </c>
      <c r="L45" s="664">
        <v>490.47499999999997</v>
      </c>
      <c r="M45" s="664">
        <v>1</v>
      </c>
      <c r="N45" s="665">
        <v>490.47499999999997</v>
      </c>
    </row>
    <row r="46" spans="1:14" ht="14.4" customHeight="1" x14ac:dyDescent="0.3">
      <c r="A46" s="660" t="s">
        <v>533</v>
      </c>
      <c r="B46" s="661" t="s">
        <v>534</v>
      </c>
      <c r="C46" s="662" t="s">
        <v>538</v>
      </c>
      <c r="D46" s="663" t="s">
        <v>1460</v>
      </c>
      <c r="E46" s="662" t="s">
        <v>558</v>
      </c>
      <c r="F46" s="663" t="s">
        <v>1465</v>
      </c>
      <c r="G46" s="662" t="s">
        <v>572</v>
      </c>
      <c r="H46" s="662" t="s">
        <v>714</v>
      </c>
      <c r="I46" s="662" t="s">
        <v>715</v>
      </c>
      <c r="J46" s="662" t="s">
        <v>716</v>
      </c>
      <c r="K46" s="662" t="s">
        <v>717</v>
      </c>
      <c r="L46" s="664">
        <v>52.169999999999987</v>
      </c>
      <c r="M46" s="664">
        <v>2</v>
      </c>
      <c r="N46" s="665">
        <v>104.33999999999997</v>
      </c>
    </row>
    <row r="47" spans="1:14" ht="14.4" customHeight="1" x14ac:dyDescent="0.3">
      <c r="A47" s="660" t="s">
        <v>533</v>
      </c>
      <c r="B47" s="661" t="s">
        <v>534</v>
      </c>
      <c r="C47" s="662" t="s">
        <v>538</v>
      </c>
      <c r="D47" s="663" t="s">
        <v>1460</v>
      </c>
      <c r="E47" s="662" t="s">
        <v>558</v>
      </c>
      <c r="F47" s="663" t="s">
        <v>1465</v>
      </c>
      <c r="G47" s="662" t="s">
        <v>572</v>
      </c>
      <c r="H47" s="662" t="s">
        <v>718</v>
      </c>
      <c r="I47" s="662" t="s">
        <v>719</v>
      </c>
      <c r="J47" s="662" t="s">
        <v>720</v>
      </c>
      <c r="K47" s="662" t="s">
        <v>721</v>
      </c>
      <c r="L47" s="664">
        <v>116.36000000000001</v>
      </c>
      <c r="M47" s="664">
        <v>1</v>
      </c>
      <c r="N47" s="665">
        <v>116.36000000000001</v>
      </c>
    </row>
    <row r="48" spans="1:14" ht="14.4" customHeight="1" x14ac:dyDescent="0.3">
      <c r="A48" s="660" t="s">
        <v>533</v>
      </c>
      <c r="B48" s="661" t="s">
        <v>534</v>
      </c>
      <c r="C48" s="662" t="s">
        <v>538</v>
      </c>
      <c r="D48" s="663" t="s">
        <v>1460</v>
      </c>
      <c r="E48" s="662" t="s">
        <v>558</v>
      </c>
      <c r="F48" s="663" t="s">
        <v>1465</v>
      </c>
      <c r="G48" s="662" t="s">
        <v>572</v>
      </c>
      <c r="H48" s="662" t="s">
        <v>722</v>
      </c>
      <c r="I48" s="662" t="s">
        <v>723</v>
      </c>
      <c r="J48" s="662" t="s">
        <v>724</v>
      </c>
      <c r="K48" s="662" t="s">
        <v>725</v>
      </c>
      <c r="L48" s="664">
        <v>153.53999999999996</v>
      </c>
      <c r="M48" s="664">
        <v>2</v>
      </c>
      <c r="N48" s="665">
        <v>307.07999999999993</v>
      </c>
    </row>
    <row r="49" spans="1:14" ht="14.4" customHeight="1" x14ac:dyDescent="0.3">
      <c r="A49" s="660" t="s">
        <v>533</v>
      </c>
      <c r="B49" s="661" t="s">
        <v>534</v>
      </c>
      <c r="C49" s="662" t="s">
        <v>538</v>
      </c>
      <c r="D49" s="663" t="s">
        <v>1460</v>
      </c>
      <c r="E49" s="662" t="s">
        <v>558</v>
      </c>
      <c r="F49" s="663" t="s">
        <v>1465</v>
      </c>
      <c r="G49" s="662" t="s">
        <v>572</v>
      </c>
      <c r="H49" s="662" t="s">
        <v>726</v>
      </c>
      <c r="I49" s="662" t="s">
        <v>727</v>
      </c>
      <c r="J49" s="662" t="s">
        <v>728</v>
      </c>
      <c r="K49" s="662" t="s">
        <v>729</v>
      </c>
      <c r="L49" s="664">
        <v>39.070000000000007</v>
      </c>
      <c r="M49" s="664">
        <v>2</v>
      </c>
      <c r="N49" s="665">
        <v>78.140000000000015</v>
      </c>
    </row>
    <row r="50" spans="1:14" ht="14.4" customHeight="1" x14ac:dyDescent="0.3">
      <c r="A50" s="660" t="s">
        <v>533</v>
      </c>
      <c r="B50" s="661" t="s">
        <v>534</v>
      </c>
      <c r="C50" s="662" t="s">
        <v>538</v>
      </c>
      <c r="D50" s="663" t="s">
        <v>1460</v>
      </c>
      <c r="E50" s="662" t="s">
        <v>558</v>
      </c>
      <c r="F50" s="663" t="s">
        <v>1465</v>
      </c>
      <c r="G50" s="662" t="s">
        <v>572</v>
      </c>
      <c r="H50" s="662" t="s">
        <v>730</v>
      </c>
      <c r="I50" s="662" t="s">
        <v>731</v>
      </c>
      <c r="J50" s="662" t="s">
        <v>732</v>
      </c>
      <c r="K50" s="662" t="s">
        <v>733</v>
      </c>
      <c r="L50" s="664">
        <v>66.649560065026975</v>
      </c>
      <c r="M50" s="664">
        <v>4</v>
      </c>
      <c r="N50" s="665">
        <v>266.5982402601079</v>
      </c>
    </row>
    <row r="51" spans="1:14" ht="14.4" customHeight="1" x14ac:dyDescent="0.3">
      <c r="A51" s="660" t="s">
        <v>533</v>
      </c>
      <c r="B51" s="661" t="s">
        <v>534</v>
      </c>
      <c r="C51" s="662" t="s">
        <v>538</v>
      </c>
      <c r="D51" s="663" t="s">
        <v>1460</v>
      </c>
      <c r="E51" s="662" t="s">
        <v>558</v>
      </c>
      <c r="F51" s="663" t="s">
        <v>1465</v>
      </c>
      <c r="G51" s="662" t="s">
        <v>572</v>
      </c>
      <c r="H51" s="662" t="s">
        <v>734</v>
      </c>
      <c r="I51" s="662" t="s">
        <v>735</v>
      </c>
      <c r="J51" s="662" t="s">
        <v>736</v>
      </c>
      <c r="K51" s="662" t="s">
        <v>640</v>
      </c>
      <c r="L51" s="664">
        <v>43.789816631893459</v>
      </c>
      <c r="M51" s="664">
        <v>1</v>
      </c>
      <c r="N51" s="665">
        <v>43.789816631893459</v>
      </c>
    </row>
    <row r="52" spans="1:14" ht="14.4" customHeight="1" x14ac:dyDescent="0.3">
      <c r="A52" s="660" t="s">
        <v>533</v>
      </c>
      <c r="B52" s="661" t="s">
        <v>534</v>
      </c>
      <c r="C52" s="662" t="s">
        <v>538</v>
      </c>
      <c r="D52" s="663" t="s">
        <v>1460</v>
      </c>
      <c r="E52" s="662" t="s">
        <v>558</v>
      </c>
      <c r="F52" s="663" t="s">
        <v>1465</v>
      </c>
      <c r="G52" s="662" t="s">
        <v>572</v>
      </c>
      <c r="H52" s="662" t="s">
        <v>737</v>
      </c>
      <c r="I52" s="662" t="s">
        <v>738</v>
      </c>
      <c r="J52" s="662" t="s">
        <v>739</v>
      </c>
      <c r="K52" s="662" t="s">
        <v>740</v>
      </c>
      <c r="L52" s="664">
        <v>55.989999999999995</v>
      </c>
      <c r="M52" s="664">
        <v>1</v>
      </c>
      <c r="N52" s="665">
        <v>55.989999999999995</v>
      </c>
    </row>
    <row r="53" spans="1:14" ht="14.4" customHeight="1" x14ac:dyDescent="0.3">
      <c r="A53" s="660" t="s">
        <v>533</v>
      </c>
      <c r="B53" s="661" t="s">
        <v>534</v>
      </c>
      <c r="C53" s="662" t="s">
        <v>538</v>
      </c>
      <c r="D53" s="663" t="s">
        <v>1460</v>
      </c>
      <c r="E53" s="662" t="s">
        <v>558</v>
      </c>
      <c r="F53" s="663" t="s">
        <v>1465</v>
      </c>
      <c r="G53" s="662" t="s">
        <v>572</v>
      </c>
      <c r="H53" s="662" t="s">
        <v>741</v>
      </c>
      <c r="I53" s="662" t="s">
        <v>742</v>
      </c>
      <c r="J53" s="662" t="s">
        <v>743</v>
      </c>
      <c r="K53" s="662" t="s">
        <v>744</v>
      </c>
      <c r="L53" s="664">
        <v>132.70000000000002</v>
      </c>
      <c r="M53" s="664">
        <v>1</v>
      </c>
      <c r="N53" s="665">
        <v>132.70000000000002</v>
      </c>
    </row>
    <row r="54" spans="1:14" ht="14.4" customHeight="1" x14ac:dyDescent="0.3">
      <c r="A54" s="660" t="s">
        <v>533</v>
      </c>
      <c r="B54" s="661" t="s">
        <v>534</v>
      </c>
      <c r="C54" s="662" t="s">
        <v>538</v>
      </c>
      <c r="D54" s="663" t="s">
        <v>1460</v>
      </c>
      <c r="E54" s="662" t="s">
        <v>558</v>
      </c>
      <c r="F54" s="663" t="s">
        <v>1465</v>
      </c>
      <c r="G54" s="662" t="s">
        <v>572</v>
      </c>
      <c r="H54" s="662" t="s">
        <v>745</v>
      </c>
      <c r="I54" s="662" t="s">
        <v>745</v>
      </c>
      <c r="J54" s="662" t="s">
        <v>746</v>
      </c>
      <c r="K54" s="662" t="s">
        <v>747</v>
      </c>
      <c r="L54" s="664">
        <v>92.18</v>
      </c>
      <c r="M54" s="664">
        <v>1</v>
      </c>
      <c r="N54" s="665">
        <v>92.18</v>
      </c>
    </row>
    <row r="55" spans="1:14" ht="14.4" customHeight="1" x14ac:dyDescent="0.3">
      <c r="A55" s="660" t="s">
        <v>533</v>
      </c>
      <c r="B55" s="661" t="s">
        <v>534</v>
      </c>
      <c r="C55" s="662" t="s">
        <v>538</v>
      </c>
      <c r="D55" s="663" t="s">
        <v>1460</v>
      </c>
      <c r="E55" s="662" t="s">
        <v>558</v>
      </c>
      <c r="F55" s="663" t="s">
        <v>1465</v>
      </c>
      <c r="G55" s="662" t="s">
        <v>572</v>
      </c>
      <c r="H55" s="662" t="s">
        <v>748</v>
      </c>
      <c r="I55" s="662" t="s">
        <v>749</v>
      </c>
      <c r="J55" s="662" t="s">
        <v>750</v>
      </c>
      <c r="K55" s="662" t="s">
        <v>751</v>
      </c>
      <c r="L55" s="664">
        <v>94.67</v>
      </c>
      <c r="M55" s="664">
        <v>1</v>
      </c>
      <c r="N55" s="665">
        <v>94.67</v>
      </c>
    </row>
    <row r="56" spans="1:14" ht="14.4" customHeight="1" x14ac:dyDescent="0.3">
      <c r="A56" s="660" t="s">
        <v>533</v>
      </c>
      <c r="B56" s="661" t="s">
        <v>534</v>
      </c>
      <c r="C56" s="662" t="s">
        <v>538</v>
      </c>
      <c r="D56" s="663" t="s">
        <v>1460</v>
      </c>
      <c r="E56" s="662" t="s">
        <v>558</v>
      </c>
      <c r="F56" s="663" t="s">
        <v>1465</v>
      </c>
      <c r="G56" s="662" t="s">
        <v>572</v>
      </c>
      <c r="H56" s="662" t="s">
        <v>752</v>
      </c>
      <c r="I56" s="662" t="s">
        <v>753</v>
      </c>
      <c r="J56" s="662" t="s">
        <v>754</v>
      </c>
      <c r="K56" s="662" t="s">
        <v>755</v>
      </c>
      <c r="L56" s="664">
        <v>57.549999999999976</v>
      </c>
      <c r="M56" s="664">
        <v>1</v>
      </c>
      <c r="N56" s="665">
        <v>57.549999999999976</v>
      </c>
    </row>
    <row r="57" spans="1:14" ht="14.4" customHeight="1" x14ac:dyDescent="0.3">
      <c r="A57" s="660" t="s">
        <v>533</v>
      </c>
      <c r="B57" s="661" t="s">
        <v>534</v>
      </c>
      <c r="C57" s="662" t="s">
        <v>538</v>
      </c>
      <c r="D57" s="663" t="s">
        <v>1460</v>
      </c>
      <c r="E57" s="662" t="s">
        <v>558</v>
      </c>
      <c r="F57" s="663" t="s">
        <v>1465</v>
      </c>
      <c r="G57" s="662" t="s">
        <v>572</v>
      </c>
      <c r="H57" s="662" t="s">
        <v>756</v>
      </c>
      <c r="I57" s="662" t="s">
        <v>757</v>
      </c>
      <c r="J57" s="662" t="s">
        <v>758</v>
      </c>
      <c r="K57" s="662" t="s">
        <v>759</v>
      </c>
      <c r="L57" s="664">
        <v>34.245000000000005</v>
      </c>
      <c r="M57" s="664">
        <v>2</v>
      </c>
      <c r="N57" s="665">
        <v>68.490000000000009</v>
      </c>
    </row>
    <row r="58" spans="1:14" ht="14.4" customHeight="1" x14ac:dyDescent="0.3">
      <c r="A58" s="660" t="s">
        <v>533</v>
      </c>
      <c r="B58" s="661" t="s">
        <v>534</v>
      </c>
      <c r="C58" s="662" t="s">
        <v>538</v>
      </c>
      <c r="D58" s="663" t="s">
        <v>1460</v>
      </c>
      <c r="E58" s="662" t="s">
        <v>558</v>
      </c>
      <c r="F58" s="663" t="s">
        <v>1465</v>
      </c>
      <c r="G58" s="662" t="s">
        <v>572</v>
      </c>
      <c r="H58" s="662" t="s">
        <v>760</v>
      </c>
      <c r="I58" s="662" t="s">
        <v>761</v>
      </c>
      <c r="J58" s="662" t="s">
        <v>762</v>
      </c>
      <c r="K58" s="662" t="s">
        <v>763</v>
      </c>
      <c r="L58" s="664">
        <v>86.21</v>
      </c>
      <c r="M58" s="664">
        <v>3</v>
      </c>
      <c r="N58" s="665">
        <v>258.63</v>
      </c>
    </row>
    <row r="59" spans="1:14" ht="14.4" customHeight="1" x14ac:dyDescent="0.3">
      <c r="A59" s="660" t="s">
        <v>533</v>
      </c>
      <c r="B59" s="661" t="s">
        <v>534</v>
      </c>
      <c r="C59" s="662" t="s">
        <v>538</v>
      </c>
      <c r="D59" s="663" t="s">
        <v>1460</v>
      </c>
      <c r="E59" s="662" t="s">
        <v>558</v>
      </c>
      <c r="F59" s="663" t="s">
        <v>1465</v>
      </c>
      <c r="G59" s="662" t="s">
        <v>572</v>
      </c>
      <c r="H59" s="662" t="s">
        <v>764</v>
      </c>
      <c r="I59" s="662" t="s">
        <v>765</v>
      </c>
      <c r="J59" s="662" t="s">
        <v>766</v>
      </c>
      <c r="K59" s="662" t="s">
        <v>767</v>
      </c>
      <c r="L59" s="664">
        <v>35.42</v>
      </c>
      <c r="M59" s="664">
        <v>1</v>
      </c>
      <c r="N59" s="665">
        <v>35.42</v>
      </c>
    </row>
    <row r="60" spans="1:14" ht="14.4" customHeight="1" x14ac:dyDescent="0.3">
      <c r="A60" s="660" t="s">
        <v>533</v>
      </c>
      <c r="B60" s="661" t="s">
        <v>534</v>
      </c>
      <c r="C60" s="662" t="s">
        <v>538</v>
      </c>
      <c r="D60" s="663" t="s">
        <v>1460</v>
      </c>
      <c r="E60" s="662" t="s">
        <v>558</v>
      </c>
      <c r="F60" s="663" t="s">
        <v>1465</v>
      </c>
      <c r="G60" s="662" t="s">
        <v>572</v>
      </c>
      <c r="H60" s="662" t="s">
        <v>768</v>
      </c>
      <c r="I60" s="662" t="s">
        <v>769</v>
      </c>
      <c r="J60" s="662" t="s">
        <v>770</v>
      </c>
      <c r="K60" s="662" t="s">
        <v>771</v>
      </c>
      <c r="L60" s="664">
        <v>43.989999999999988</v>
      </c>
      <c r="M60" s="664">
        <v>1</v>
      </c>
      <c r="N60" s="665">
        <v>43.989999999999988</v>
      </c>
    </row>
    <row r="61" spans="1:14" ht="14.4" customHeight="1" x14ac:dyDescent="0.3">
      <c r="A61" s="660" t="s">
        <v>533</v>
      </c>
      <c r="B61" s="661" t="s">
        <v>534</v>
      </c>
      <c r="C61" s="662" t="s">
        <v>538</v>
      </c>
      <c r="D61" s="663" t="s">
        <v>1460</v>
      </c>
      <c r="E61" s="662" t="s">
        <v>558</v>
      </c>
      <c r="F61" s="663" t="s">
        <v>1465</v>
      </c>
      <c r="G61" s="662" t="s">
        <v>572</v>
      </c>
      <c r="H61" s="662" t="s">
        <v>772</v>
      </c>
      <c r="I61" s="662" t="s">
        <v>773</v>
      </c>
      <c r="J61" s="662" t="s">
        <v>774</v>
      </c>
      <c r="K61" s="662" t="s">
        <v>775</v>
      </c>
      <c r="L61" s="664">
        <v>54.364862732020427</v>
      </c>
      <c r="M61" s="664">
        <v>2</v>
      </c>
      <c r="N61" s="665">
        <v>108.72972546404085</v>
      </c>
    </row>
    <row r="62" spans="1:14" ht="14.4" customHeight="1" x14ac:dyDescent="0.3">
      <c r="A62" s="660" t="s">
        <v>533</v>
      </c>
      <c r="B62" s="661" t="s">
        <v>534</v>
      </c>
      <c r="C62" s="662" t="s">
        <v>538</v>
      </c>
      <c r="D62" s="663" t="s">
        <v>1460</v>
      </c>
      <c r="E62" s="662" t="s">
        <v>558</v>
      </c>
      <c r="F62" s="663" t="s">
        <v>1465</v>
      </c>
      <c r="G62" s="662" t="s">
        <v>572</v>
      </c>
      <c r="H62" s="662" t="s">
        <v>776</v>
      </c>
      <c r="I62" s="662" t="s">
        <v>776</v>
      </c>
      <c r="J62" s="662" t="s">
        <v>777</v>
      </c>
      <c r="K62" s="662" t="s">
        <v>778</v>
      </c>
      <c r="L62" s="664">
        <v>73.59</v>
      </c>
      <c r="M62" s="664">
        <v>1</v>
      </c>
      <c r="N62" s="665">
        <v>73.59</v>
      </c>
    </row>
    <row r="63" spans="1:14" ht="14.4" customHeight="1" x14ac:dyDescent="0.3">
      <c r="A63" s="660" t="s">
        <v>533</v>
      </c>
      <c r="B63" s="661" t="s">
        <v>534</v>
      </c>
      <c r="C63" s="662" t="s">
        <v>538</v>
      </c>
      <c r="D63" s="663" t="s">
        <v>1460</v>
      </c>
      <c r="E63" s="662" t="s">
        <v>558</v>
      </c>
      <c r="F63" s="663" t="s">
        <v>1465</v>
      </c>
      <c r="G63" s="662" t="s">
        <v>572</v>
      </c>
      <c r="H63" s="662" t="s">
        <v>779</v>
      </c>
      <c r="I63" s="662" t="s">
        <v>780</v>
      </c>
      <c r="J63" s="662" t="s">
        <v>681</v>
      </c>
      <c r="K63" s="662" t="s">
        <v>781</v>
      </c>
      <c r="L63" s="664">
        <v>79.22</v>
      </c>
      <c r="M63" s="664">
        <v>1</v>
      </c>
      <c r="N63" s="665">
        <v>79.22</v>
      </c>
    </row>
    <row r="64" spans="1:14" ht="14.4" customHeight="1" x14ac:dyDescent="0.3">
      <c r="A64" s="660" t="s">
        <v>533</v>
      </c>
      <c r="B64" s="661" t="s">
        <v>534</v>
      </c>
      <c r="C64" s="662" t="s">
        <v>538</v>
      </c>
      <c r="D64" s="663" t="s">
        <v>1460</v>
      </c>
      <c r="E64" s="662" t="s">
        <v>558</v>
      </c>
      <c r="F64" s="663" t="s">
        <v>1465</v>
      </c>
      <c r="G64" s="662" t="s">
        <v>572</v>
      </c>
      <c r="H64" s="662" t="s">
        <v>782</v>
      </c>
      <c r="I64" s="662" t="s">
        <v>783</v>
      </c>
      <c r="J64" s="662" t="s">
        <v>784</v>
      </c>
      <c r="K64" s="662" t="s">
        <v>785</v>
      </c>
      <c r="L64" s="664">
        <v>200.0799985762041</v>
      </c>
      <c r="M64" s="664">
        <v>1</v>
      </c>
      <c r="N64" s="665">
        <v>200.0799985762041</v>
      </c>
    </row>
    <row r="65" spans="1:14" ht="14.4" customHeight="1" x14ac:dyDescent="0.3">
      <c r="A65" s="660" t="s">
        <v>533</v>
      </c>
      <c r="B65" s="661" t="s">
        <v>534</v>
      </c>
      <c r="C65" s="662" t="s">
        <v>538</v>
      </c>
      <c r="D65" s="663" t="s">
        <v>1460</v>
      </c>
      <c r="E65" s="662" t="s">
        <v>558</v>
      </c>
      <c r="F65" s="663" t="s">
        <v>1465</v>
      </c>
      <c r="G65" s="662" t="s">
        <v>572</v>
      </c>
      <c r="H65" s="662" t="s">
        <v>786</v>
      </c>
      <c r="I65" s="662" t="s">
        <v>216</v>
      </c>
      <c r="J65" s="662" t="s">
        <v>787</v>
      </c>
      <c r="K65" s="662" t="s">
        <v>788</v>
      </c>
      <c r="L65" s="664">
        <v>215.90054251669341</v>
      </c>
      <c r="M65" s="664">
        <v>1</v>
      </c>
      <c r="N65" s="665">
        <v>215.90054251669341</v>
      </c>
    </row>
    <row r="66" spans="1:14" ht="14.4" customHeight="1" x14ac:dyDescent="0.3">
      <c r="A66" s="660" t="s">
        <v>533</v>
      </c>
      <c r="B66" s="661" t="s">
        <v>534</v>
      </c>
      <c r="C66" s="662" t="s">
        <v>538</v>
      </c>
      <c r="D66" s="663" t="s">
        <v>1460</v>
      </c>
      <c r="E66" s="662" t="s">
        <v>558</v>
      </c>
      <c r="F66" s="663" t="s">
        <v>1465</v>
      </c>
      <c r="G66" s="662" t="s">
        <v>572</v>
      </c>
      <c r="H66" s="662" t="s">
        <v>789</v>
      </c>
      <c r="I66" s="662" t="s">
        <v>790</v>
      </c>
      <c r="J66" s="662" t="s">
        <v>791</v>
      </c>
      <c r="K66" s="662" t="s">
        <v>751</v>
      </c>
      <c r="L66" s="664">
        <v>114.07</v>
      </c>
      <c r="M66" s="664">
        <v>1</v>
      </c>
      <c r="N66" s="665">
        <v>114.07</v>
      </c>
    </row>
    <row r="67" spans="1:14" ht="14.4" customHeight="1" x14ac:dyDescent="0.3">
      <c r="A67" s="660" t="s">
        <v>533</v>
      </c>
      <c r="B67" s="661" t="s">
        <v>534</v>
      </c>
      <c r="C67" s="662" t="s">
        <v>538</v>
      </c>
      <c r="D67" s="663" t="s">
        <v>1460</v>
      </c>
      <c r="E67" s="662" t="s">
        <v>558</v>
      </c>
      <c r="F67" s="663" t="s">
        <v>1465</v>
      </c>
      <c r="G67" s="662" t="s">
        <v>572</v>
      </c>
      <c r="H67" s="662" t="s">
        <v>792</v>
      </c>
      <c r="I67" s="662" t="s">
        <v>792</v>
      </c>
      <c r="J67" s="662" t="s">
        <v>793</v>
      </c>
      <c r="K67" s="662" t="s">
        <v>794</v>
      </c>
      <c r="L67" s="664">
        <v>135.16999999999999</v>
      </c>
      <c r="M67" s="664">
        <v>1</v>
      </c>
      <c r="N67" s="665">
        <v>135.16999999999999</v>
      </c>
    </row>
    <row r="68" spans="1:14" ht="14.4" customHeight="1" x14ac:dyDescent="0.3">
      <c r="A68" s="660" t="s">
        <v>533</v>
      </c>
      <c r="B68" s="661" t="s">
        <v>534</v>
      </c>
      <c r="C68" s="662" t="s">
        <v>538</v>
      </c>
      <c r="D68" s="663" t="s">
        <v>1460</v>
      </c>
      <c r="E68" s="662" t="s">
        <v>558</v>
      </c>
      <c r="F68" s="663" t="s">
        <v>1465</v>
      </c>
      <c r="G68" s="662" t="s">
        <v>572</v>
      </c>
      <c r="H68" s="662" t="s">
        <v>795</v>
      </c>
      <c r="I68" s="662" t="s">
        <v>796</v>
      </c>
      <c r="J68" s="662" t="s">
        <v>797</v>
      </c>
      <c r="K68" s="662" t="s">
        <v>798</v>
      </c>
      <c r="L68" s="664">
        <v>115.38005381344115</v>
      </c>
      <c r="M68" s="664">
        <v>1</v>
      </c>
      <c r="N68" s="665">
        <v>115.38005381344115</v>
      </c>
    </row>
    <row r="69" spans="1:14" ht="14.4" customHeight="1" x14ac:dyDescent="0.3">
      <c r="A69" s="660" t="s">
        <v>533</v>
      </c>
      <c r="B69" s="661" t="s">
        <v>534</v>
      </c>
      <c r="C69" s="662" t="s">
        <v>538</v>
      </c>
      <c r="D69" s="663" t="s">
        <v>1460</v>
      </c>
      <c r="E69" s="662" t="s">
        <v>558</v>
      </c>
      <c r="F69" s="663" t="s">
        <v>1465</v>
      </c>
      <c r="G69" s="662" t="s">
        <v>572</v>
      </c>
      <c r="H69" s="662" t="s">
        <v>799</v>
      </c>
      <c r="I69" s="662" t="s">
        <v>800</v>
      </c>
      <c r="J69" s="662" t="s">
        <v>801</v>
      </c>
      <c r="K69" s="662" t="s">
        <v>802</v>
      </c>
      <c r="L69" s="664">
        <v>289.11</v>
      </c>
      <c r="M69" s="664">
        <v>1</v>
      </c>
      <c r="N69" s="665">
        <v>289.11</v>
      </c>
    </row>
    <row r="70" spans="1:14" ht="14.4" customHeight="1" x14ac:dyDescent="0.3">
      <c r="A70" s="660" t="s">
        <v>533</v>
      </c>
      <c r="B70" s="661" t="s">
        <v>534</v>
      </c>
      <c r="C70" s="662" t="s">
        <v>538</v>
      </c>
      <c r="D70" s="663" t="s">
        <v>1460</v>
      </c>
      <c r="E70" s="662" t="s">
        <v>558</v>
      </c>
      <c r="F70" s="663" t="s">
        <v>1465</v>
      </c>
      <c r="G70" s="662" t="s">
        <v>572</v>
      </c>
      <c r="H70" s="662" t="s">
        <v>803</v>
      </c>
      <c r="I70" s="662" t="s">
        <v>804</v>
      </c>
      <c r="J70" s="662" t="s">
        <v>805</v>
      </c>
      <c r="K70" s="662" t="s">
        <v>806</v>
      </c>
      <c r="L70" s="664">
        <v>132.50949607517609</v>
      </c>
      <c r="M70" s="664">
        <v>1</v>
      </c>
      <c r="N70" s="665">
        <v>132.50949607517609</v>
      </c>
    </row>
    <row r="71" spans="1:14" ht="14.4" customHeight="1" x14ac:dyDescent="0.3">
      <c r="A71" s="660" t="s">
        <v>533</v>
      </c>
      <c r="B71" s="661" t="s">
        <v>534</v>
      </c>
      <c r="C71" s="662" t="s">
        <v>538</v>
      </c>
      <c r="D71" s="663" t="s">
        <v>1460</v>
      </c>
      <c r="E71" s="662" t="s">
        <v>558</v>
      </c>
      <c r="F71" s="663" t="s">
        <v>1465</v>
      </c>
      <c r="G71" s="662" t="s">
        <v>572</v>
      </c>
      <c r="H71" s="662" t="s">
        <v>807</v>
      </c>
      <c r="I71" s="662" t="s">
        <v>808</v>
      </c>
      <c r="J71" s="662" t="s">
        <v>809</v>
      </c>
      <c r="K71" s="662" t="s">
        <v>810</v>
      </c>
      <c r="L71" s="664">
        <v>196.0444047413875</v>
      </c>
      <c r="M71" s="664">
        <v>2</v>
      </c>
      <c r="N71" s="665">
        <v>392.08880948277499</v>
      </c>
    </row>
    <row r="72" spans="1:14" ht="14.4" customHeight="1" x14ac:dyDescent="0.3">
      <c r="A72" s="660" t="s">
        <v>533</v>
      </c>
      <c r="B72" s="661" t="s">
        <v>534</v>
      </c>
      <c r="C72" s="662" t="s">
        <v>538</v>
      </c>
      <c r="D72" s="663" t="s">
        <v>1460</v>
      </c>
      <c r="E72" s="662" t="s">
        <v>558</v>
      </c>
      <c r="F72" s="663" t="s">
        <v>1465</v>
      </c>
      <c r="G72" s="662" t="s">
        <v>572</v>
      </c>
      <c r="H72" s="662" t="s">
        <v>811</v>
      </c>
      <c r="I72" s="662" t="s">
        <v>812</v>
      </c>
      <c r="J72" s="662" t="s">
        <v>813</v>
      </c>
      <c r="K72" s="662" t="s">
        <v>814</v>
      </c>
      <c r="L72" s="664">
        <v>273.68021276637143</v>
      </c>
      <c r="M72" s="664">
        <v>15</v>
      </c>
      <c r="N72" s="665">
        <v>4105.2031914955714</v>
      </c>
    </row>
    <row r="73" spans="1:14" ht="14.4" customHeight="1" x14ac:dyDescent="0.3">
      <c r="A73" s="660" t="s">
        <v>533</v>
      </c>
      <c r="B73" s="661" t="s">
        <v>534</v>
      </c>
      <c r="C73" s="662" t="s">
        <v>538</v>
      </c>
      <c r="D73" s="663" t="s">
        <v>1460</v>
      </c>
      <c r="E73" s="662" t="s">
        <v>558</v>
      </c>
      <c r="F73" s="663" t="s">
        <v>1465</v>
      </c>
      <c r="G73" s="662" t="s">
        <v>572</v>
      </c>
      <c r="H73" s="662" t="s">
        <v>815</v>
      </c>
      <c r="I73" s="662" t="s">
        <v>816</v>
      </c>
      <c r="J73" s="662" t="s">
        <v>817</v>
      </c>
      <c r="K73" s="662" t="s">
        <v>818</v>
      </c>
      <c r="L73" s="664">
        <v>466.90999999999985</v>
      </c>
      <c r="M73" s="664">
        <v>3</v>
      </c>
      <c r="N73" s="665">
        <v>1400.7299999999996</v>
      </c>
    </row>
    <row r="74" spans="1:14" ht="14.4" customHeight="1" x14ac:dyDescent="0.3">
      <c r="A74" s="660" t="s">
        <v>533</v>
      </c>
      <c r="B74" s="661" t="s">
        <v>534</v>
      </c>
      <c r="C74" s="662" t="s">
        <v>538</v>
      </c>
      <c r="D74" s="663" t="s">
        <v>1460</v>
      </c>
      <c r="E74" s="662" t="s">
        <v>558</v>
      </c>
      <c r="F74" s="663" t="s">
        <v>1465</v>
      </c>
      <c r="G74" s="662" t="s">
        <v>572</v>
      </c>
      <c r="H74" s="662" t="s">
        <v>819</v>
      </c>
      <c r="I74" s="662" t="s">
        <v>820</v>
      </c>
      <c r="J74" s="662" t="s">
        <v>821</v>
      </c>
      <c r="K74" s="662" t="s">
        <v>822</v>
      </c>
      <c r="L74" s="664">
        <v>198.63008812002622</v>
      </c>
      <c r="M74" s="664">
        <v>1</v>
      </c>
      <c r="N74" s="665">
        <v>198.63008812002622</v>
      </c>
    </row>
    <row r="75" spans="1:14" ht="14.4" customHeight="1" x14ac:dyDescent="0.3">
      <c r="A75" s="660" t="s">
        <v>533</v>
      </c>
      <c r="B75" s="661" t="s">
        <v>534</v>
      </c>
      <c r="C75" s="662" t="s">
        <v>538</v>
      </c>
      <c r="D75" s="663" t="s">
        <v>1460</v>
      </c>
      <c r="E75" s="662" t="s">
        <v>558</v>
      </c>
      <c r="F75" s="663" t="s">
        <v>1465</v>
      </c>
      <c r="G75" s="662" t="s">
        <v>572</v>
      </c>
      <c r="H75" s="662" t="s">
        <v>823</v>
      </c>
      <c r="I75" s="662" t="s">
        <v>824</v>
      </c>
      <c r="J75" s="662" t="s">
        <v>825</v>
      </c>
      <c r="K75" s="662" t="s">
        <v>826</v>
      </c>
      <c r="L75" s="664">
        <v>1145.5184994284086</v>
      </c>
      <c r="M75" s="664">
        <v>1</v>
      </c>
      <c r="N75" s="665">
        <v>1145.5184994284086</v>
      </c>
    </row>
    <row r="76" spans="1:14" ht="14.4" customHeight="1" x14ac:dyDescent="0.3">
      <c r="A76" s="660" t="s">
        <v>533</v>
      </c>
      <c r="B76" s="661" t="s">
        <v>534</v>
      </c>
      <c r="C76" s="662" t="s">
        <v>538</v>
      </c>
      <c r="D76" s="663" t="s">
        <v>1460</v>
      </c>
      <c r="E76" s="662" t="s">
        <v>558</v>
      </c>
      <c r="F76" s="663" t="s">
        <v>1465</v>
      </c>
      <c r="G76" s="662" t="s">
        <v>572</v>
      </c>
      <c r="H76" s="662" t="s">
        <v>827</v>
      </c>
      <c r="I76" s="662" t="s">
        <v>216</v>
      </c>
      <c r="J76" s="662" t="s">
        <v>828</v>
      </c>
      <c r="K76" s="662"/>
      <c r="L76" s="664">
        <v>448.43792749079728</v>
      </c>
      <c r="M76" s="664">
        <v>1</v>
      </c>
      <c r="N76" s="665">
        <v>448.43792749079728</v>
      </c>
    </row>
    <row r="77" spans="1:14" ht="14.4" customHeight="1" x14ac:dyDescent="0.3">
      <c r="A77" s="660" t="s">
        <v>533</v>
      </c>
      <c r="B77" s="661" t="s">
        <v>534</v>
      </c>
      <c r="C77" s="662" t="s">
        <v>538</v>
      </c>
      <c r="D77" s="663" t="s">
        <v>1460</v>
      </c>
      <c r="E77" s="662" t="s">
        <v>558</v>
      </c>
      <c r="F77" s="663" t="s">
        <v>1465</v>
      </c>
      <c r="G77" s="662" t="s">
        <v>572</v>
      </c>
      <c r="H77" s="662" t="s">
        <v>829</v>
      </c>
      <c r="I77" s="662" t="s">
        <v>830</v>
      </c>
      <c r="J77" s="662" t="s">
        <v>831</v>
      </c>
      <c r="K77" s="662" t="s">
        <v>832</v>
      </c>
      <c r="L77" s="664">
        <v>256.40000000000003</v>
      </c>
      <c r="M77" s="664">
        <v>1</v>
      </c>
      <c r="N77" s="665">
        <v>256.40000000000003</v>
      </c>
    </row>
    <row r="78" spans="1:14" ht="14.4" customHeight="1" x14ac:dyDescent="0.3">
      <c r="A78" s="660" t="s">
        <v>533</v>
      </c>
      <c r="B78" s="661" t="s">
        <v>534</v>
      </c>
      <c r="C78" s="662" t="s">
        <v>538</v>
      </c>
      <c r="D78" s="663" t="s">
        <v>1460</v>
      </c>
      <c r="E78" s="662" t="s">
        <v>558</v>
      </c>
      <c r="F78" s="663" t="s">
        <v>1465</v>
      </c>
      <c r="G78" s="662" t="s">
        <v>572</v>
      </c>
      <c r="H78" s="662" t="s">
        <v>833</v>
      </c>
      <c r="I78" s="662" t="s">
        <v>834</v>
      </c>
      <c r="J78" s="662" t="s">
        <v>835</v>
      </c>
      <c r="K78" s="662" t="s">
        <v>836</v>
      </c>
      <c r="L78" s="664">
        <v>115.74999999999999</v>
      </c>
      <c r="M78" s="664">
        <v>1</v>
      </c>
      <c r="N78" s="665">
        <v>115.74999999999999</v>
      </c>
    </row>
    <row r="79" spans="1:14" ht="14.4" customHeight="1" x14ac:dyDescent="0.3">
      <c r="A79" s="660" t="s">
        <v>533</v>
      </c>
      <c r="B79" s="661" t="s">
        <v>534</v>
      </c>
      <c r="C79" s="662" t="s">
        <v>538</v>
      </c>
      <c r="D79" s="663" t="s">
        <v>1460</v>
      </c>
      <c r="E79" s="662" t="s">
        <v>558</v>
      </c>
      <c r="F79" s="663" t="s">
        <v>1465</v>
      </c>
      <c r="G79" s="662" t="s">
        <v>572</v>
      </c>
      <c r="H79" s="662" t="s">
        <v>837</v>
      </c>
      <c r="I79" s="662" t="s">
        <v>838</v>
      </c>
      <c r="J79" s="662" t="s">
        <v>839</v>
      </c>
      <c r="K79" s="662" t="s">
        <v>840</v>
      </c>
      <c r="L79" s="664">
        <v>117.42824417304651</v>
      </c>
      <c r="M79" s="664">
        <v>1</v>
      </c>
      <c r="N79" s="665">
        <v>117.42824417304651</v>
      </c>
    </row>
    <row r="80" spans="1:14" ht="14.4" customHeight="1" x14ac:dyDescent="0.3">
      <c r="A80" s="660" t="s">
        <v>533</v>
      </c>
      <c r="B80" s="661" t="s">
        <v>534</v>
      </c>
      <c r="C80" s="662" t="s">
        <v>538</v>
      </c>
      <c r="D80" s="663" t="s">
        <v>1460</v>
      </c>
      <c r="E80" s="662" t="s">
        <v>558</v>
      </c>
      <c r="F80" s="663" t="s">
        <v>1465</v>
      </c>
      <c r="G80" s="662" t="s">
        <v>572</v>
      </c>
      <c r="H80" s="662" t="s">
        <v>841</v>
      </c>
      <c r="I80" s="662" t="s">
        <v>216</v>
      </c>
      <c r="J80" s="662" t="s">
        <v>842</v>
      </c>
      <c r="K80" s="662"/>
      <c r="L80" s="664">
        <v>37.349332890064957</v>
      </c>
      <c r="M80" s="664">
        <v>1</v>
      </c>
      <c r="N80" s="665">
        <v>37.349332890064957</v>
      </c>
    </row>
    <row r="81" spans="1:14" ht="14.4" customHeight="1" x14ac:dyDescent="0.3">
      <c r="A81" s="660" t="s">
        <v>533</v>
      </c>
      <c r="B81" s="661" t="s">
        <v>534</v>
      </c>
      <c r="C81" s="662" t="s">
        <v>538</v>
      </c>
      <c r="D81" s="663" t="s">
        <v>1460</v>
      </c>
      <c r="E81" s="662" t="s">
        <v>558</v>
      </c>
      <c r="F81" s="663" t="s">
        <v>1465</v>
      </c>
      <c r="G81" s="662" t="s">
        <v>572</v>
      </c>
      <c r="H81" s="662" t="s">
        <v>843</v>
      </c>
      <c r="I81" s="662" t="s">
        <v>843</v>
      </c>
      <c r="J81" s="662" t="s">
        <v>844</v>
      </c>
      <c r="K81" s="662" t="s">
        <v>845</v>
      </c>
      <c r="L81" s="664">
        <v>110</v>
      </c>
      <c r="M81" s="664">
        <v>1</v>
      </c>
      <c r="N81" s="665">
        <v>110</v>
      </c>
    </row>
    <row r="82" spans="1:14" ht="14.4" customHeight="1" x14ac:dyDescent="0.3">
      <c r="A82" s="660" t="s">
        <v>533</v>
      </c>
      <c r="B82" s="661" t="s">
        <v>534</v>
      </c>
      <c r="C82" s="662" t="s">
        <v>538</v>
      </c>
      <c r="D82" s="663" t="s">
        <v>1460</v>
      </c>
      <c r="E82" s="662" t="s">
        <v>558</v>
      </c>
      <c r="F82" s="663" t="s">
        <v>1465</v>
      </c>
      <c r="G82" s="662" t="s">
        <v>572</v>
      </c>
      <c r="H82" s="662" t="s">
        <v>846</v>
      </c>
      <c r="I82" s="662" t="s">
        <v>846</v>
      </c>
      <c r="J82" s="662" t="s">
        <v>847</v>
      </c>
      <c r="K82" s="662" t="s">
        <v>848</v>
      </c>
      <c r="L82" s="664">
        <v>363.02328766214146</v>
      </c>
      <c r="M82" s="664">
        <v>1</v>
      </c>
      <c r="N82" s="665">
        <v>363.02328766214146</v>
      </c>
    </row>
    <row r="83" spans="1:14" ht="14.4" customHeight="1" x14ac:dyDescent="0.3">
      <c r="A83" s="660" t="s">
        <v>533</v>
      </c>
      <c r="B83" s="661" t="s">
        <v>534</v>
      </c>
      <c r="C83" s="662" t="s">
        <v>538</v>
      </c>
      <c r="D83" s="663" t="s">
        <v>1460</v>
      </c>
      <c r="E83" s="662" t="s">
        <v>558</v>
      </c>
      <c r="F83" s="663" t="s">
        <v>1465</v>
      </c>
      <c r="G83" s="662" t="s">
        <v>849</v>
      </c>
      <c r="H83" s="662" t="s">
        <v>850</v>
      </c>
      <c r="I83" s="662" t="s">
        <v>850</v>
      </c>
      <c r="J83" s="662" t="s">
        <v>851</v>
      </c>
      <c r="K83" s="662" t="s">
        <v>852</v>
      </c>
      <c r="L83" s="664">
        <v>12.08</v>
      </c>
      <c r="M83" s="664">
        <v>2</v>
      </c>
      <c r="N83" s="665">
        <v>24.16</v>
      </c>
    </row>
    <row r="84" spans="1:14" ht="14.4" customHeight="1" x14ac:dyDescent="0.3">
      <c r="A84" s="660" t="s">
        <v>533</v>
      </c>
      <c r="B84" s="661" t="s">
        <v>534</v>
      </c>
      <c r="C84" s="662" t="s">
        <v>538</v>
      </c>
      <c r="D84" s="663" t="s">
        <v>1460</v>
      </c>
      <c r="E84" s="662" t="s">
        <v>558</v>
      </c>
      <c r="F84" s="663" t="s">
        <v>1465</v>
      </c>
      <c r="G84" s="662" t="s">
        <v>849</v>
      </c>
      <c r="H84" s="662" t="s">
        <v>853</v>
      </c>
      <c r="I84" s="662" t="s">
        <v>854</v>
      </c>
      <c r="J84" s="662" t="s">
        <v>855</v>
      </c>
      <c r="K84" s="662" t="s">
        <v>856</v>
      </c>
      <c r="L84" s="664">
        <v>630.66149999999993</v>
      </c>
      <c r="M84" s="664">
        <v>2</v>
      </c>
      <c r="N84" s="665">
        <v>1261.3229999999999</v>
      </c>
    </row>
    <row r="85" spans="1:14" ht="14.4" customHeight="1" x14ac:dyDescent="0.3">
      <c r="A85" s="660" t="s">
        <v>533</v>
      </c>
      <c r="B85" s="661" t="s">
        <v>534</v>
      </c>
      <c r="C85" s="662" t="s">
        <v>538</v>
      </c>
      <c r="D85" s="663" t="s">
        <v>1460</v>
      </c>
      <c r="E85" s="662" t="s">
        <v>558</v>
      </c>
      <c r="F85" s="663" t="s">
        <v>1465</v>
      </c>
      <c r="G85" s="662" t="s">
        <v>849</v>
      </c>
      <c r="H85" s="662" t="s">
        <v>857</v>
      </c>
      <c r="I85" s="662" t="s">
        <v>858</v>
      </c>
      <c r="J85" s="662" t="s">
        <v>859</v>
      </c>
      <c r="K85" s="662" t="s">
        <v>860</v>
      </c>
      <c r="L85" s="664">
        <v>118.85903919769092</v>
      </c>
      <c r="M85" s="664">
        <v>1</v>
      </c>
      <c r="N85" s="665">
        <v>118.85903919769092</v>
      </c>
    </row>
    <row r="86" spans="1:14" ht="14.4" customHeight="1" x14ac:dyDescent="0.3">
      <c r="A86" s="660" t="s">
        <v>533</v>
      </c>
      <c r="B86" s="661" t="s">
        <v>534</v>
      </c>
      <c r="C86" s="662" t="s">
        <v>538</v>
      </c>
      <c r="D86" s="663" t="s">
        <v>1460</v>
      </c>
      <c r="E86" s="662" t="s">
        <v>558</v>
      </c>
      <c r="F86" s="663" t="s">
        <v>1465</v>
      </c>
      <c r="G86" s="662" t="s">
        <v>849</v>
      </c>
      <c r="H86" s="662" t="s">
        <v>861</v>
      </c>
      <c r="I86" s="662" t="s">
        <v>862</v>
      </c>
      <c r="J86" s="662" t="s">
        <v>863</v>
      </c>
      <c r="K86" s="662" t="s">
        <v>864</v>
      </c>
      <c r="L86" s="664">
        <v>46.829999999999991</v>
      </c>
      <c r="M86" s="664">
        <v>1</v>
      </c>
      <c r="N86" s="665">
        <v>46.829999999999991</v>
      </c>
    </row>
    <row r="87" spans="1:14" ht="14.4" customHeight="1" x14ac:dyDescent="0.3">
      <c r="A87" s="660" t="s">
        <v>533</v>
      </c>
      <c r="B87" s="661" t="s">
        <v>534</v>
      </c>
      <c r="C87" s="662" t="s">
        <v>538</v>
      </c>
      <c r="D87" s="663" t="s">
        <v>1460</v>
      </c>
      <c r="E87" s="662" t="s">
        <v>558</v>
      </c>
      <c r="F87" s="663" t="s">
        <v>1465</v>
      </c>
      <c r="G87" s="662" t="s">
        <v>849</v>
      </c>
      <c r="H87" s="662" t="s">
        <v>865</v>
      </c>
      <c r="I87" s="662" t="s">
        <v>866</v>
      </c>
      <c r="J87" s="662" t="s">
        <v>867</v>
      </c>
      <c r="K87" s="662" t="s">
        <v>868</v>
      </c>
      <c r="L87" s="664">
        <v>93.810000000000016</v>
      </c>
      <c r="M87" s="664">
        <v>1</v>
      </c>
      <c r="N87" s="665">
        <v>93.810000000000016</v>
      </c>
    </row>
    <row r="88" spans="1:14" ht="14.4" customHeight="1" x14ac:dyDescent="0.3">
      <c r="A88" s="660" t="s">
        <v>533</v>
      </c>
      <c r="B88" s="661" t="s">
        <v>534</v>
      </c>
      <c r="C88" s="662" t="s">
        <v>538</v>
      </c>
      <c r="D88" s="663" t="s">
        <v>1460</v>
      </c>
      <c r="E88" s="662" t="s">
        <v>558</v>
      </c>
      <c r="F88" s="663" t="s">
        <v>1465</v>
      </c>
      <c r="G88" s="662" t="s">
        <v>849</v>
      </c>
      <c r="H88" s="662" t="s">
        <v>869</v>
      </c>
      <c r="I88" s="662" t="s">
        <v>870</v>
      </c>
      <c r="J88" s="662" t="s">
        <v>871</v>
      </c>
      <c r="K88" s="662" t="s">
        <v>656</v>
      </c>
      <c r="L88" s="664">
        <v>94.509998708832669</v>
      </c>
      <c r="M88" s="664">
        <v>2</v>
      </c>
      <c r="N88" s="665">
        <v>189.01999741766534</v>
      </c>
    </row>
    <row r="89" spans="1:14" ht="14.4" customHeight="1" x14ac:dyDescent="0.3">
      <c r="A89" s="660" t="s">
        <v>533</v>
      </c>
      <c r="B89" s="661" t="s">
        <v>534</v>
      </c>
      <c r="C89" s="662" t="s">
        <v>538</v>
      </c>
      <c r="D89" s="663" t="s">
        <v>1460</v>
      </c>
      <c r="E89" s="662" t="s">
        <v>558</v>
      </c>
      <c r="F89" s="663" t="s">
        <v>1465</v>
      </c>
      <c r="G89" s="662" t="s">
        <v>849</v>
      </c>
      <c r="H89" s="662" t="s">
        <v>872</v>
      </c>
      <c r="I89" s="662" t="s">
        <v>873</v>
      </c>
      <c r="J89" s="662" t="s">
        <v>874</v>
      </c>
      <c r="K89" s="662" t="s">
        <v>875</v>
      </c>
      <c r="L89" s="664">
        <v>99.141107907558904</v>
      </c>
      <c r="M89" s="664">
        <v>2</v>
      </c>
      <c r="N89" s="665">
        <v>198.28221581511781</v>
      </c>
    </row>
    <row r="90" spans="1:14" ht="14.4" customHeight="1" x14ac:dyDescent="0.3">
      <c r="A90" s="660" t="s">
        <v>533</v>
      </c>
      <c r="B90" s="661" t="s">
        <v>534</v>
      </c>
      <c r="C90" s="662" t="s">
        <v>538</v>
      </c>
      <c r="D90" s="663" t="s">
        <v>1460</v>
      </c>
      <c r="E90" s="662" t="s">
        <v>558</v>
      </c>
      <c r="F90" s="663" t="s">
        <v>1465</v>
      </c>
      <c r="G90" s="662" t="s">
        <v>849</v>
      </c>
      <c r="H90" s="662" t="s">
        <v>876</v>
      </c>
      <c r="I90" s="662" t="s">
        <v>877</v>
      </c>
      <c r="J90" s="662" t="s">
        <v>878</v>
      </c>
      <c r="K90" s="662" t="s">
        <v>879</v>
      </c>
      <c r="L90" s="664">
        <v>51.655000000000001</v>
      </c>
      <c r="M90" s="664">
        <v>2</v>
      </c>
      <c r="N90" s="665">
        <v>103.31</v>
      </c>
    </row>
    <row r="91" spans="1:14" ht="14.4" customHeight="1" x14ac:dyDescent="0.3">
      <c r="A91" s="660" t="s">
        <v>533</v>
      </c>
      <c r="B91" s="661" t="s">
        <v>534</v>
      </c>
      <c r="C91" s="662" t="s">
        <v>538</v>
      </c>
      <c r="D91" s="663" t="s">
        <v>1460</v>
      </c>
      <c r="E91" s="662" t="s">
        <v>558</v>
      </c>
      <c r="F91" s="663" t="s">
        <v>1465</v>
      </c>
      <c r="G91" s="662" t="s">
        <v>849</v>
      </c>
      <c r="H91" s="662" t="s">
        <v>880</v>
      </c>
      <c r="I91" s="662" t="s">
        <v>880</v>
      </c>
      <c r="J91" s="662" t="s">
        <v>881</v>
      </c>
      <c r="K91" s="662" t="s">
        <v>882</v>
      </c>
      <c r="L91" s="664">
        <v>1149.42</v>
      </c>
      <c r="M91" s="664">
        <v>1</v>
      </c>
      <c r="N91" s="665">
        <v>1149.42</v>
      </c>
    </row>
    <row r="92" spans="1:14" ht="14.4" customHeight="1" x14ac:dyDescent="0.3">
      <c r="A92" s="660" t="s">
        <v>533</v>
      </c>
      <c r="B92" s="661" t="s">
        <v>534</v>
      </c>
      <c r="C92" s="662" t="s">
        <v>538</v>
      </c>
      <c r="D92" s="663" t="s">
        <v>1460</v>
      </c>
      <c r="E92" s="662" t="s">
        <v>558</v>
      </c>
      <c r="F92" s="663" t="s">
        <v>1465</v>
      </c>
      <c r="G92" s="662" t="s">
        <v>849</v>
      </c>
      <c r="H92" s="662" t="s">
        <v>883</v>
      </c>
      <c r="I92" s="662" t="s">
        <v>884</v>
      </c>
      <c r="J92" s="662" t="s">
        <v>885</v>
      </c>
      <c r="K92" s="662" t="s">
        <v>886</v>
      </c>
      <c r="L92" s="664">
        <v>98.95</v>
      </c>
      <c r="M92" s="664">
        <v>2</v>
      </c>
      <c r="N92" s="665">
        <v>197.9</v>
      </c>
    </row>
    <row r="93" spans="1:14" ht="14.4" customHeight="1" x14ac:dyDescent="0.3">
      <c r="A93" s="660" t="s">
        <v>533</v>
      </c>
      <c r="B93" s="661" t="s">
        <v>534</v>
      </c>
      <c r="C93" s="662" t="s">
        <v>538</v>
      </c>
      <c r="D93" s="663" t="s">
        <v>1460</v>
      </c>
      <c r="E93" s="662" t="s">
        <v>558</v>
      </c>
      <c r="F93" s="663" t="s">
        <v>1465</v>
      </c>
      <c r="G93" s="662" t="s">
        <v>849</v>
      </c>
      <c r="H93" s="662" t="s">
        <v>887</v>
      </c>
      <c r="I93" s="662" t="s">
        <v>888</v>
      </c>
      <c r="J93" s="662" t="s">
        <v>855</v>
      </c>
      <c r="K93" s="662" t="s">
        <v>889</v>
      </c>
      <c r="L93" s="664">
        <v>301.46988708907207</v>
      </c>
      <c r="M93" s="664">
        <v>3</v>
      </c>
      <c r="N93" s="665">
        <v>904.40966126721628</v>
      </c>
    </row>
    <row r="94" spans="1:14" ht="14.4" customHeight="1" x14ac:dyDescent="0.3">
      <c r="A94" s="660" t="s">
        <v>533</v>
      </c>
      <c r="B94" s="661" t="s">
        <v>534</v>
      </c>
      <c r="C94" s="662" t="s">
        <v>538</v>
      </c>
      <c r="D94" s="663" t="s">
        <v>1460</v>
      </c>
      <c r="E94" s="662" t="s">
        <v>558</v>
      </c>
      <c r="F94" s="663" t="s">
        <v>1465</v>
      </c>
      <c r="G94" s="662" t="s">
        <v>849</v>
      </c>
      <c r="H94" s="662" t="s">
        <v>890</v>
      </c>
      <c r="I94" s="662" t="s">
        <v>891</v>
      </c>
      <c r="J94" s="662" t="s">
        <v>855</v>
      </c>
      <c r="K94" s="662" t="s">
        <v>892</v>
      </c>
      <c r="L94" s="664">
        <v>408.94666972908016</v>
      </c>
      <c r="M94" s="664">
        <v>1</v>
      </c>
      <c r="N94" s="665">
        <v>408.94666972908016</v>
      </c>
    </row>
    <row r="95" spans="1:14" ht="14.4" customHeight="1" x14ac:dyDescent="0.3">
      <c r="A95" s="660" t="s">
        <v>533</v>
      </c>
      <c r="B95" s="661" t="s">
        <v>534</v>
      </c>
      <c r="C95" s="662" t="s">
        <v>538</v>
      </c>
      <c r="D95" s="663" t="s">
        <v>1460</v>
      </c>
      <c r="E95" s="662" t="s">
        <v>558</v>
      </c>
      <c r="F95" s="663" t="s">
        <v>1465</v>
      </c>
      <c r="G95" s="662" t="s">
        <v>849</v>
      </c>
      <c r="H95" s="662" t="s">
        <v>893</v>
      </c>
      <c r="I95" s="662" t="s">
        <v>894</v>
      </c>
      <c r="J95" s="662" t="s">
        <v>895</v>
      </c>
      <c r="K95" s="662" t="s">
        <v>896</v>
      </c>
      <c r="L95" s="664">
        <v>185.15810786732141</v>
      </c>
      <c r="M95" s="664">
        <v>2</v>
      </c>
      <c r="N95" s="665">
        <v>370.31621573464281</v>
      </c>
    </row>
    <row r="96" spans="1:14" ht="14.4" customHeight="1" x14ac:dyDescent="0.3">
      <c r="A96" s="660" t="s">
        <v>533</v>
      </c>
      <c r="B96" s="661" t="s">
        <v>534</v>
      </c>
      <c r="C96" s="662" t="s">
        <v>538</v>
      </c>
      <c r="D96" s="663" t="s">
        <v>1460</v>
      </c>
      <c r="E96" s="662" t="s">
        <v>558</v>
      </c>
      <c r="F96" s="663" t="s">
        <v>1465</v>
      </c>
      <c r="G96" s="662" t="s">
        <v>849</v>
      </c>
      <c r="H96" s="662" t="s">
        <v>897</v>
      </c>
      <c r="I96" s="662" t="s">
        <v>898</v>
      </c>
      <c r="J96" s="662" t="s">
        <v>899</v>
      </c>
      <c r="K96" s="662" t="s">
        <v>900</v>
      </c>
      <c r="L96" s="664">
        <v>92.529718882844506</v>
      </c>
      <c r="M96" s="664">
        <v>1</v>
      </c>
      <c r="N96" s="665">
        <v>92.529718882844506</v>
      </c>
    </row>
    <row r="97" spans="1:14" ht="14.4" customHeight="1" x14ac:dyDescent="0.3">
      <c r="A97" s="660" t="s">
        <v>533</v>
      </c>
      <c r="B97" s="661" t="s">
        <v>534</v>
      </c>
      <c r="C97" s="662" t="s">
        <v>538</v>
      </c>
      <c r="D97" s="663" t="s">
        <v>1460</v>
      </c>
      <c r="E97" s="662" t="s">
        <v>558</v>
      </c>
      <c r="F97" s="663" t="s">
        <v>1465</v>
      </c>
      <c r="G97" s="662" t="s">
        <v>849</v>
      </c>
      <c r="H97" s="662" t="s">
        <v>901</v>
      </c>
      <c r="I97" s="662" t="s">
        <v>902</v>
      </c>
      <c r="J97" s="662" t="s">
        <v>903</v>
      </c>
      <c r="K97" s="662" t="s">
        <v>904</v>
      </c>
      <c r="L97" s="664">
        <v>207.97999432268546</v>
      </c>
      <c r="M97" s="664">
        <v>1</v>
      </c>
      <c r="N97" s="665">
        <v>207.97999432268546</v>
      </c>
    </row>
    <row r="98" spans="1:14" ht="14.4" customHeight="1" x14ac:dyDescent="0.3">
      <c r="A98" s="660" t="s">
        <v>533</v>
      </c>
      <c r="B98" s="661" t="s">
        <v>534</v>
      </c>
      <c r="C98" s="662" t="s">
        <v>538</v>
      </c>
      <c r="D98" s="663" t="s">
        <v>1460</v>
      </c>
      <c r="E98" s="662" t="s">
        <v>558</v>
      </c>
      <c r="F98" s="663" t="s">
        <v>1465</v>
      </c>
      <c r="G98" s="662" t="s">
        <v>849</v>
      </c>
      <c r="H98" s="662" t="s">
        <v>905</v>
      </c>
      <c r="I98" s="662" t="s">
        <v>906</v>
      </c>
      <c r="J98" s="662" t="s">
        <v>907</v>
      </c>
      <c r="K98" s="662" t="s">
        <v>908</v>
      </c>
      <c r="L98" s="664">
        <v>358.01360538958653</v>
      </c>
      <c r="M98" s="664">
        <v>1</v>
      </c>
      <c r="N98" s="665">
        <v>358.01360538958653</v>
      </c>
    </row>
    <row r="99" spans="1:14" ht="14.4" customHeight="1" x14ac:dyDescent="0.3">
      <c r="A99" s="660" t="s">
        <v>533</v>
      </c>
      <c r="B99" s="661" t="s">
        <v>534</v>
      </c>
      <c r="C99" s="662" t="s">
        <v>538</v>
      </c>
      <c r="D99" s="663" t="s">
        <v>1460</v>
      </c>
      <c r="E99" s="662" t="s">
        <v>558</v>
      </c>
      <c r="F99" s="663" t="s">
        <v>1465</v>
      </c>
      <c r="G99" s="662" t="s">
        <v>849</v>
      </c>
      <c r="H99" s="662" t="s">
        <v>909</v>
      </c>
      <c r="I99" s="662" t="s">
        <v>910</v>
      </c>
      <c r="J99" s="662" t="s">
        <v>911</v>
      </c>
      <c r="K99" s="662" t="s">
        <v>912</v>
      </c>
      <c r="L99" s="664">
        <v>199.1444508515489</v>
      </c>
      <c r="M99" s="664">
        <v>1</v>
      </c>
      <c r="N99" s="665">
        <v>199.1444508515489</v>
      </c>
    </row>
    <row r="100" spans="1:14" ht="14.4" customHeight="1" x14ac:dyDescent="0.3">
      <c r="A100" s="660" t="s">
        <v>533</v>
      </c>
      <c r="B100" s="661" t="s">
        <v>534</v>
      </c>
      <c r="C100" s="662" t="s">
        <v>538</v>
      </c>
      <c r="D100" s="663" t="s">
        <v>1460</v>
      </c>
      <c r="E100" s="662" t="s">
        <v>558</v>
      </c>
      <c r="F100" s="663" t="s">
        <v>1465</v>
      </c>
      <c r="G100" s="662" t="s">
        <v>849</v>
      </c>
      <c r="H100" s="662" t="s">
        <v>913</v>
      </c>
      <c r="I100" s="662" t="s">
        <v>914</v>
      </c>
      <c r="J100" s="662" t="s">
        <v>915</v>
      </c>
      <c r="K100" s="662" t="s">
        <v>916</v>
      </c>
      <c r="L100" s="664">
        <v>139.61999999999998</v>
      </c>
      <c r="M100" s="664">
        <v>1</v>
      </c>
      <c r="N100" s="665">
        <v>139.61999999999998</v>
      </c>
    </row>
    <row r="101" spans="1:14" ht="14.4" customHeight="1" x14ac:dyDescent="0.3">
      <c r="A101" s="660" t="s">
        <v>533</v>
      </c>
      <c r="B101" s="661" t="s">
        <v>534</v>
      </c>
      <c r="C101" s="662" t="s">
        <v>538</v>
      </c>
      <c r="D101" s="663" t="s">
        <v>1460</v>
      </c>
      <c r="E101" s="662" t="s">
        <v>558</v>
      </c>
      <c r="F101" s="663" t="s">
        <v>1465</v>
      </c>
      <c r="G101" s="662" t="s">
        <v>849</v>
      </c>
      <c r="H101" s="662" t="s">
        <v>917</v>
      </c>
      <c r="I101" s="662" t="s">
        <v>918</v>
      </c>
      <c r="J101" s="662" t="s">
        <v>919</v>
      </c>
      <c r="K101" s="662" t="s">
        <v>920</v>
      </c>
      <c r="L101" s="664">
        <v>69.989999999999995</v>
      </c>
      <c r="M101" s="664">
        <v>1</v>
      </c>
      <c r="N101" s="665">
        <v>69.989999999999995</v>
      </c>
    </row>
    <row r="102" spans="1:14" ht="14.4" customHeight="1" x14ac:dyDescent="0.3">
      <c r="A102" s="660" t="s">
        <v>533</v>
      </c>
      <c r="B102" s="661" t="s">
        <v>534</v>
      </c>
      <c r="C102" s="662" t="s">
        <v>538</v>
      </c>
      <c r="D102" s="663" t="s">
        <v>1460</v>
      </c>
      <c r="E102" s="662" t="s">
        <v>558</v>
      </c>
      <c r="F102" s="663" t="s">
        <v>1465</v>
      </c>
      <c r="G102" s="662" t="s">
        <v>849</v>
      </c>
      <c r="H102" s="662" t="s">
        <v>921</v>
      </c>
      <c r="I102" s="662" t="s">
        <v>921</v>
      </c>
      <c r="J102" s="662" t="s">
        <v>922</v>
      </c>
      <c r="K102" s="662" t="s">
        <v>656</v>
      </c>
      <c r="L102" s="664">
        <v>164.53000000000003</v>
      </c>
      <c r="M102" s="664">
        <v>1</v>
      </c>
      <c r="N102" s="665">
        <v>164.53000000000003</v>
      </c>
    </row>
    <row r="103" spans="1:14" ht="14.4" customHeight="1" x14ac:dyDescent="0.3">
      <c r="A103" s="660" t="s">
        <v>533</v>
      </c>
      <c r="B103" s="661" t="s">
        <v>534</v>
      </c>
      <c r="C103" s="662" t="s">
        <v>538</v>
      </c>
      <c r="D103" s="663" t="s">
        <v>1460</v>
      </c>
      <c r="E103" s="662" t="s">
        <v>558</v>
      </c>
      <c r="F103" s="663" t="s">
        <v>1465</v>
      </c>
      <c r="G103" s="662" t="s">
        <v>849</v>
      </c>
      <c r="H103" s="662" t="s">
        <v>923</v>
      </c>
      <c r="I103" s="662" t="s">
        <v>924</v>
      </c>
      <c r="J103" s="662" t="s">
        <v>925</v>
      </c>
      <c r="K103" s="662" t="s">
        <v>926</v>
      </c>
      <c r="L103" s="664">
        <v>126.85000000000002</v>
      </c>
      <c r="M103" s="664">
        <v>3</v>
      </c>
      <c r="N103" s="665">
        <v>380.55000000000007</v>
      </c>
    </row>
    <row r="104" spans="1:14" ht="14.4" customHeight="1" x14ac:dyDescent="0.3">
      <c r="A104" s="660" t="s">
        <v>533</v>
      </c>
      <c r="B104" s="661" t="s">
        <v>534</v>
      </c>
      <c r="C104" s="662" t="s">
        <v>538</v>
      </c>
      <c r="D104" s="663" t="s">
        <v>1460</v>
      </c>
      <c r="E104" s="662" t="s">
        <v>558</v>
      </c>
      <c r="F104" s="663" t="s">
        <v>1465</v>
      </c>
      <c r="G104" s="662" t="s">
        <v>849</v>
      </c>
      <c r="H104" s="662" t="s">
        <v>927</v>
      </c>
      <c r="I104" s="662" t="s">
        <v>928</v>
      </c>
      <c r="J104" s="662" t="s">
        <v>929</v>
      </c>
      <c r="K104" s="662" t="s">
        <v>930</v>
      </c>
      <c r="L104" s="664">
        <v>924.51429353645301</v>
      </c>
      <c r="M104" s="664">
        <v>3</v>
      </c>
      <c r="N104" s="665">
        <v>2773.5428806093591</v>
      </c>
    </row>
    <row r="105" spans="1:14" ht="14.4" customHeight="1" x14ac:dyDescent="0.3">
      <c r="A105" s="660" t="s">
        <v>533</v>
      </c>
      <c r="B105" s="661" t="s">
        <v>534</v>
      </c>
      <c r="C105" s="662" t="s">
        <v>538</v>
      </c>
      <c r="D105" s="663" t="s">
        <v>1460</v>
      </c>
      <c r="E105" s="662" t="s">
        <v>931</v>
      </c>
      <c r="F105" s="663" t="s">
        <v>1466</v>
      </c>
      <c r="G105" s="662" t="s">
        <v>572</v>
      </c>
      <c r="H105" s="662" t="s">
        <v>932</v>
      </c>
      <c r="I105" s="662" t="s">
        <v>933</v>
      </c>
      <c r="J105" s="662" t="s">
        <v>934</v>
      </c>
      <c r="K105" s="662" t="s">
        <v>935</v>
      </c>
      <c r="L105" s="664">
        <v>1680.58</v>
      </c>
      <c r="M105" s="664">
        <v>1</v>
      </c>
      <c r="N105" s="665">
        <v>1680.58</v>
      </c>
    </row>
    <row r="106" spans="1:14" ht="14.4" customHeight="1" x14ac:dyDescent="0.3">
      <c r="A106" s="660" t="s">
        <v>533</v>
      </c>
      <c r="B106" s="661" t="s">
        <v>534</v>
      </c>
      <c r="C106" s="662" t="s">
        <v>538</v>
      </c>
      <c r="D106" s="663" t="s">
        <v>1460</v>
      </c>
      <c r="E106" s="662" t="s">
        <v>936</v>
      </c>
      <c r="F106" s="663" t="s">
        <v>1467</v>
      </c>
      <c r="G106" s="662" t="s">
        <v>572</v>
      </c>
      <c r="H106" s="662" t="s">
        <v>937</v>
      </c>
      <c r="I106" s="662" t="s">
        <v>938</v>
      </c>
      <c r="J106" s="662" t="s">
        <v>939</v>
      </c>
      <c r="K106" s="662" t="s">
        <v>940</v>
      </c>
      <c r="L106" s="664">
        <v>31.96</v>
      </c>
      <c r="M106" s="664">
        <v>2</v>
      </c>
      <c r="N106" s="665">
        <v>63.92</v>
      </c>
    </row>
    <row r="107" spans="1:14" ht="14.4" customHeight="1" x14ac:dyDescent="0.3">
      <c r="A107" s="660" t="s">
        <v>533</v>
      </c>
      <c r="B107" s="661" t="s">
        <v>534</v>
      </c>
      <c r="C107" s="662" t="s">
        <v>538</v>
      </c>
      <c r="D107" s="663" t="s">
        <v>1460</v>
      </c>
      <c r="E107" s="662" t="s">
        <v>936</v>
      </c>
      <c r="F107" s="663" t="s">
        <v>1467</v>
      </c>
      <c r="G107" s="662" t="s">
        <v>572</v>
      </c>
      <c r="H107" s="662" t="s">
        <v>941</v>
      </c>
      <c r="I107" s="662" t="s">
        <v>942</v>
      </c>
      <c r="J107" s="662" t="s">
        <v>943</v>
      </c>
      <c r="K107" s="662" t="s">
        <v>944</v>
      </c>
      <c r="L107" s="664">
        <v>174.47</v>
      </c>
      <c r="M107" s="664">
        <v>2</v>
      </c>
      <c r="N107" s="665">
        <v>348.94</v>
      </c>
    </row>
    <row r="108" spans="1:14" ht="14.4" customHeight="1" x14ac:dyDescent="0.3">
      <c r="A108" s="660" t="s">
        <v>533</v>
      </c>
      <c r="B108" s="661" t="s">
        <v>534</v>
      </c>
      <c r="C108" s="662" t="s">
        <v>538</v>
      </c>
      <c r="D108" s="663" t="s">
        <v>1460</v>
      </c>
      <c r="E108" s="662" t="s">
        <v>936</v>
      </c>
      <c r="F108" s="663" t="s">
        <v>1467</v>
      </c>
      <c r="G108" s="662" t="s">
        <v>572</v>
      </c>
      <c r="H108" s="662" t="s">
        <v>945</v>
      </c>
      <c r="I108" s="662" t="s">
        <v>946</v>
      </c>
      <c r="J108" s="662" t="s">
        <v>947</v>
      </c>
      <c r="K108" s="662" t="s">
        <v>948</v>
      </c>
      <c r="L108" s="664">
        <v>149.78878917568673</v>
      </c>
      <c r="M108" s="664">
        <v>1</v>
      </c>
      <c r="N108" s="665">
        <v>149.78878917568673</v>
      </c>
    </row>
    <row r="109" spans="1:14" ht="14.4" customHeight="1" x14ac:dyDescent="0.3">
      <c r="A109" s="660" t="s">
        <v>533</v>
      </c>
      <c r="B109" s="661" t="s">
        <v>534</v>
      </c>
      <c r="C109" s="662" t="s">
        <v>538</v>
      </c>
      <c r="D109" s="663" t="s">
        <v>1460</v>
      </c>
      <c r="E109" s="662" t="s">
        <v>936</v>
      </c>
      <c r="F109" s="663" t="s">
        <v>1467</v>
      </c>
      <c r="G109" s="662" t="s">
        <v>849</v>
      </c>
      <c r="H109" s="662" t="s">
        <v>949</v>
      </c>
      <c r="I109" s="662" t="s">
        <v>950</v>
      </c>
      <c r="J109" s="662" t="s">
        <v>951</v>
      </c>
      <c r="K109" s="662" t="s">
        <v>952</v>
      </c>
      <c r="L109" s="664">
        <v>106.9</v>
      </c>
      <c r="M109" s="664">
        <v>1</v>
      </c>
      <c r="N109" s="665">
        <v>106.9</v>
      </c>
    </row>
    <row r="110" spans="1:14" ht="14.4" customHeight="1" x14ac:dyDescent="0.3">
      <c r="A110" s="660" t="s">
        <v>533</v>
      </c>
      <c r="B110" s="661" t="s">
        <v>534</v>
      </c>
      <c r="C110" s="662" t="s">
        <v>543</v>
      </c>
      <c r="D110" s="663" t="s">
        <v>1461</v>
      </c>
      <c r="E110" s="662" t="s">
        <v>558</v>
      </c>
      <c r="F110" s="663" t="s">
        <v>1465</v>
      </c>
      <c r="G110" s="662"/>
      <c r="H110" s="662" t="s">
        <v>559</v>
      </c>
      <c r="I110" s="662" t="s">
        <v>559</v>
      </c>
      <c r="J110" s="662" t="s">
        <v>560</v>
      </c>
      <c r="K110" s="662" t="s">
        <v>561</v>
      </c>
      <c r="L110" s="664">
        <v>49.702315996099131</v>
      </c>
      <c r="M110" s="664">
        <v>4</v>
      </c>
      <c r="N110" s="665">
        <v>198.80926398439652</v>
      </c>
    </row>
    <row r="111" spans="1:14" ht="14.4" customHeight="1" x14ac:dyDescent="0.3">
      <c r="A111" s="660" t="s">
        <v>533</v>
      </c>
      <c r="B111" s="661" t="s">
        <v>534</v>
      </c>
      <c r="C111" s="662" t="s">
        <v>543</v>
      </c>
      <c r="D111" s="663" t="s">
        <v>1461</v>
      </c>
      <c r="E111" s="662" t="s">
        <v>558</v>
      </c>
      <c r="F111" s="663" t="s">
        <v>1465</v>
      </c>
      <c r="G111" s="662"/>
      <c r="H111" s="662" t="s">
        <v>566</v>
      </c>
      <c r="I111" s="662" t="s">
        <v>566</v>
      </c>
      <c r="J111" s="662" t="s">
        <v>567</v>
      </c>
      <c r="K111" s="662" t="s">
        <v>568</v>
      </c>
      <c r="L111" s="664">
        <v>110.87</v>
      </c>
      <c r="M111" s="664">
        <v>2</v>
      </c>
      <c r="N111" s="665">
        <v>221.74</v>
      </c>
    </row>
    <row r="112" spans="1:14" ht="14.4" customHeight="1" x14ac:dyDescent="0.3">
      <c r="A112" s="660" t="s">
        <v>533</v>
      </c>
      <c r="B112" s="661" t="s">
        <v>534</v>
      </c>
      <c r="C112" s="662" t="s">
        <v>543</v>
      </c>
      <c r="D112" s="663" t="s">
        <v>1461</v>
      </c>
      <c r="E112" s="662" t="s">
        <v>558</v>
      </c>
      <c r="F112" s="663" t="s">
        <v>1465</v>
      </c>
      <c r="G112" s="662"/>
      <c r="H112" s="662" t="s">
        <v>953</v>
      </c>
      <c r="I112" s="662" t="s">
        <v>953</v>
      </c>
      <c r="J112" s="662" t="s">
        <v>954</v>
      </c>
      <c r="K112" s="662" t="s">
        <v>955</v>
      </c>
      <c r="L112" s="664">
        <v>296.20843185902027</v>
      </c>
      <c r="M112" s="664">
        <v>1</v>
      </c>
      <c r="N112" s="665">
        <v>296.20843185902027</v>
      </c>
    </row>
    <row r="113" spans="1:14" ht="14.4" customHeight="1" x14ac:dyDescent="0.3">
      <c r="A113" s="660" t="s">
        <v>533</v>
      </c>
      <c r="B113" s="661" t="s">
        <v>534</v>
      </c>
      <c r="C113" s="662" t="s">
        <v>543</v>
      </c>
      <c r="D113" s="663" t="s">
        <v>1461</v>
      </c>
      <c r="E113" s="662" t="s">
        <v>558</v>
      </c>
      <c r="F113" s="663" t="s">
        <v>1465</v>
      </c>
      <c r="G113" s="662"/>
      <c r="H113" s="662" t="s">
        <v>956</v>
      </c>
      <c r="I113" s="662" t="s">
        <v>956</v>
      </c>
      <c r="J113" s="662" t="s">
        <v>957</v>
      </c>
      <c r="K113" s="662" t="s">
        <v>958</v>
      </c>
      <c r="L113" s="664">
        <v>233.00000000000006</v>
      </c>
      <c r="M113" s="664">
        <v>1</v>
      </c>
      <c r="N113" s="665">
        <v>233.00000000000006</v>
      </c>
    </row>
    <row r="114" spans="1:14" ht="14.4" customHeight="1" x14ac:dyDescent="0.3">
      <c r="A114" s="660" t="s">
        <v>533</v>
      </c>
      <c r="B114" s="661" t="s">
        <v>534</v>
      </c>
      <c r="C114" s="662" t="s">
        <v>543</v>
      </c>
      <c r="D114" s="663" t="s">
        <v>1461</v>
      </c>
      <c r="E114" s="662" t="s">
        <v>558</v>
      </c>
      <c r="F114" s="663" t="s">
        <v>1465</v>
      </c>
      <c r="G114" s="662"/>
      <c r="H114" s="662" t="s">
        <v>959</v>
      </c>
      <c r="I114" s="662" t="s">
        <v>959</v>
      </c>
      <c r="J114" s="662" t="s">
        <v>960</v>
      </c>
      <c r="K114" s="662" t="s">
        <v>961</v>
      </c>
      <c r="L114" s="664">
        <v>566.47</v>
      </c>
      <c r="M114" s="664">
        <v>1</v>
      </c>
      <c r="N114" s="665">
        <v>566.47</v>
      </c>
    </row>
    <row r="115" spans="1:14" ht="14.4" customHeight="1" x14ac:dyDescent="0.3">
      <c r="A115" s="660" t="s">
        <v>533</v>
      </c>
      <c r="B115" s="661" t="s">
        <v>534</v>
      </c>
      <c r="C115" s="662" t="s">
        <v>543</v>
      </c>
      <c r="D115" s="663" t="s">
        <v>1461</v>
      </c>
      <c r="E115" s="662" t="s">
        <v>558</v>
      </c>
      <c r="F115" s="663" t="s">
        <v>1465</v>
      </c>
      <c r="G115" s="662" t="s">
        <v>572</v>
      </c>
      <c r="H115" s="662" t="s">
        <v>587</v>
      </c>
      <c r="I115" s="662" t="s">
        <v>588</v>
      </c>
      <c r="J115" s="662" t="s">
        <v>589</v>
      </c>
      <c r="K115" s="662" t="s">
        <v>590</v>
      </c>
      <c r="L115" s="664">
        <v>42</v>
      </c>
      <c r="M115" s="664">
        <v>2</v>
      </c>
      <c r="N115" s="665">
        <v>84</v>
      </c>
    </row>
    <row r="116" spans="1:14" ht="14.4" customHeight="1" x14ac:dyDescent="0.3">
      <c r="A116" s="660" t="s">
        <v>533</v>
      </c>
      <c r="B116" s="661" t="s">
        <v>534</v>
      </c>
      <c r="C116" s="662" t="s">
        <v>543</v>
      </c>
      <c r="D116" s="663" t="s">
        <v>1461</v>
      </c>
      <c r="E116" s="662" t="s">
        <v>558</v>
      </c>
      <c r="F116" s="663" t="s">
        <v>1465</v>
      </c>
      <c r="G116" s="662" t="s">
        <v>572</v>
      </c>
      <c r="H116" s="662" t="s">
        <v>962</v>
      </c>
      <c r="I116" s="662" t="s">
        <v>963</v>
      </c>
      <c r="J116" s="662" t="s">
        <v>964</v>
      </c>
      <c r="K116" s="662" t="s">
        <v>965</v>
      </c>
      <c r="L116" s="664">
        <v>48.440041482678382</v>
      </c>
      <c r="M116" s="664">
        <v>1</v>
      </c>
      <c r="N116" s="665">
        <v>48.440041482678382</v>
      </c>
    </row>
    <row r="117" spans="1:14" ht="14.4" customHeight="1" x14ac:dyDescent="0.3">
      <c r="A117" s="660" t="s">
        <v>533</v>
      </c>
      <c r="B117" s="661" t="s">
        <v>534</v>
      </c>
      <c r="C117" s="662" t="s">
        <v>543</v>
      </c>
      <c r="D117" s="663" t="s">
        <v>1461</v>
      </c>
      <c r="E117" s="662" t="s">
        <v>558</v>
      </c>
      <c r="F117" s="663" t="s">
        <v>1465</v>
      </c>
      <c r="G117" s="662" t="s">
        <v>572</v>
      </c>
      <c r="H117" s="662" t="s">
        <v>966</v>
      </c>
      <c r="I117" s="662" t="s">
        <v>967</v>
      </c>
      <c r="J117" s="662" t="s">
        <v>968</v>
      </c>
      <c r="K117" s="662" t="s">
        <v>969</v>
      </c>
      <c r="L117" s="664">
        <v>37.850000000000009</v>
      </c>
      <c r="M117" s="664">
        <v>2</v>
      </c>
      <c r="N117" s="665">
        <v>75.700000000000017</v>
      </c>
    </row>
    <row r="118" spans="1:14" ht="14.4" customHeight="1" x14ac:dyDescent="0.3">
      <c r="A118" s="660" t="s">
        <v>533</v>
      </c>
      <c r="B118" s="661" t="s">
        <v>534</v>
      </c>
      <c r="C118" s="662" t="s">
        <v>543</v>
      </c>
      <c r="D118" s="663" t="s">
        <v>1461</v>
      </c>
      <c r="E118" s="662" t="s">
        <v>558</v>
      </c>
      <c r="F118" s="663" t="s">
        <v>1465</v>
      </c>
      <c r="G118" s="662" t="s">
        <v>572</v>
      </c>
      <c r="H118" s="662" t="s">
        <v>609</v>
      </c>
      <c r="I118" s="662" t="s">
        <v>610</v>
      </c>
      <c r="J118" s="662" t="s">
        <v>611</v>
      </c>
      <c r="K118" s="662" t="s">
        <v>612</v>
      </c>
      <c r="L118" s="664">
        <v>40.394999999999996</v>
      </c>
      <c r="M118" s="664">
        <v>2</v>
      </c>
      <c r="N118" s="665">
        <v>80.789999999999992</v>
      </c>
    </row>
    <row r="119" spans="1:14" ht="14.4" customHeight="1" x14ac:dyDescent="0.3">
      <c r="A119" s="660" t="s">
        <v>533</v>
      </c>
      <c r="B119" s="661" t="s">
        <v>534</v>
      </c>
      <c r="C119" s="662" t="s">
        <v>543</v>
      </c>
      <c r="D119" s="663" t="s">
        <v>1461</v>
      </c>
      <c r="E119" s="662" t="s">
        <v>558</v>
      </c>
      <c r="F119" s="663" t="s">
        <v>1465</v>
      </c>
      <c r="G119" s="662" t="s">
        <v>572</v>
      </c>
      <c r="H119" s="662" t="s">
        <v>625</v>
      </c>
      <c r="I119" s="662" t="s">
        <v>626</v>
      </c>
      <c r="J119" s="662" t="s">
        <v>627</v>
      </c>
      <c r="K119" s="662" t="s">
        <v>628</v>
      </c>
      <c r="L119" s="664">
        <v>73.579917325245518</v>
      </c>
      <c r="M119" s="664">
        <v>2</v>
      </c>
      <c r="N119" s="665">
        <v>147.15983465049104</v>
      </c>
    </row>
    <row r="120" spans="1:14" ht="14.4" customHeight="1" x14ac:dyDescent="0.3">
      <c r="A120" s="660" t="s">
        <v>533</v>
      </c>
      <c r="B120" s="661" t="s">
        <v>534</v>
      </c>
      <c r="C120" s="662" t="s">
        <v>543</v>
      </c>
      <c r="D120" s="663" t="s">
        <v>1461</v>
      </c>
      <c r="E120" s="662" t="s">
        <v>558</v>
      </c>
      <c r="F120" s="663" t="s">
        <v>1465</v>
      </c>
      <c r="G120" s="662" t="s">
        <v>572</v>
      </c>
      <c r="H120" s="662" t="s">
        <v>970</v>
      </c>
      <c r="I120" s="662" t="s">
        <v>971</v>
      </c>
      <c r="J120" s="662" t="s">
        <v>972</v>
      </c>
      <c r="K120" s="662" t="s">
        <v>973</v>
      </c>
      <c r="L120" s="664">
        <v>54.230000000000025</v>
      </c>
      <c r="M120" s="664">
        <v>1</v>
      </c>
      <c r="N120" s="665">
        <v>54.230000000000025</v>
      </c>
    </row>
    <row r="121" spans="1:14" ht="14.4" customHeight="1" x14ac:dyDescent="0.3">
      <c r="A121" s="660" t="s">
        <v>533</v>
      </c>
      <c r="B121" s="661" t="s">
        <v>534</v>
      </c>
      <c r="C121" s="662" t="s">
        <v>543</v>
      </c>
      <c r="D121" s="663" t="s">
        <v>1461</v>
      </c>
      <c r="E121" s="662" t="s">
        <v>558</v>
      </c>
      <c r="F121" s="663" t="s">
        <v>1465</v>
      </c>
      <c r="G121" s="662" t="s">
        <v>572</v>
      </c>
      <c r="H121" s="662" t="s">
        <v>974</v>
      </c>
      <c r="I121" s="662" t="s">
        <v>975</v>
      </c>
      <c r="J121" s="662" t="s">
        <v>976</v>
      </c>
      <c r="K121" s="662" t="s">
        <v>977</v>
      </c>
      <c r="L121" s="664">
        <v>87.230320662840668</v>
      </c>
      <c r="M121" s="664">
        <v>1</v>
      </c>
      <c r="N121" s="665">
        <v>87.230320662840668</v>
      </c>
    </row>
    <row r="122" spans="1:14" ht="14.4" customHeight="1" x14ac:dyDescent="0.3">
      <c r="A122" s="660" t="s">
        <v>533</v>
      </c>
      <c r="B122" s="661" t="s">
        <v>534</v>
      </c>
      <c r="C122" s="662" t="s">
        <v>543</v>
      </c>
      <c r="D122" s="663" t="s">
        <v>1461</v>
      </c>
      <c r="E122" s="662" t="s">
        <v>558</v>
      </c>
      <c r="F122" s="663" t="s">
        <v>1465</v>
      </c>
      <c r="G122" s="662" t="s">
        <v>572</v>
      </c>
      <c r="H122" s="662" t="s">
        <v>633</v>
      </c>
      <c r="I122" s="662" t="s">
        <v>634</v>
      </c>
      <c r="J122" s="662" t="s">
        <v>635</v>
      </c>
      <c r="K122" s="662" t="s">
        <v>636</v>
      </c>
      <c r="L122" s="664">
        <v>21.509999999999998</v>
      </c>
      <c r="M122" s="664">
        <v>1</v>
      </c>
      <c r="N122" s="665">
        <v>21.509999999999998</v>
      </c>
    </row>
    <row r="123" spans="1:14" ht="14.4" customHeight="1" x14ac:dyDescent="0.3">
      <c r="A123" s="660" t="s">
        <v>533</v>
      </c>
      <c r="B123" s="661" t="s">
        <v>534</v>
      </c>
      <c r="C123" s="662" t="s">
        <v>543</v>
      </c>
      <c r="D123" s="663" t="s">
        <v>1461</v>
      </c>
      <c r="E123" s="662" t="s">
        <v>558</v>
      </c>
      <c r="F123" s="663" t="s">
        <v>1465</v>
      </c>
      <c r="G123" s="662" t="s">
        <v>572</v>
      </c>
      <c r="H123" s="662" t="s">
        <v>978</v>
      </c>
      <c r="I123" s="662" t="s">
        <v>979</v>
      </c>
      <c r="J123" s="662" t="s">
        <v>980</v>
      </c>
      <c r="K123" s="662" t="s">
        <v>981</v>
      </c>
      <c r="L123" s="664">
        <v>73.659449691492171</v>
      </c>
      <c r="M123" s="664">
        <v>2</v>
      </c>
      <c r="N123" s="665">
        <v>147.31889938298434</v>
      </c>
    </row>
    <row r="124" spans="1:14" ht="14.4" customHeight="1" x14ac:dyDescent="0.3">
      <c r="A124" s="660" t="s">
        <v>533</v>
      </c>
      <c r="B124" s="661" t="s">
        <v>534</v>
      </c>
      <c r="C124" s="662" t="s">
        <v>543</v>
      </c>
      <c r="D124" s="663" t="s">
        <v>1461</v>
      </c>
      <c r="E124" s="662" t="s">
        <v>558</v>
      </c>
      <c r="F124" s="663" t="s">
        <v>1465</v>
      </c>
      <c r="G124" s="662" t="s">
        <v>572</v>
      </c>
      <c r="H124" s="662" t="s">
        <v>982</v>
      </c>
      <c r="I124" s="662" t="s">
        <v>983</v>
      </c>
      <c r="J124" s="662" t="s">
        <v>984</v>
      </c>
      <c r="K124" s="662" t="s">
        <v>985</v>
      </c>
      <c r="L124" s="664">
        <v>98.969504634022272</v>
      </c>
      <c r="M124" s="664">
        <v>1</v>
      </c>
      <c r="N124" s="665">
        <v>98.969504634022272</v>
      </c>
    </row>
    <row r="125" spans="1:14" ht="14.4" customHeight="1" x14ac:dyDescent="0.3">
      <c r="A125" s="660" t="s">
        <v>533</v>
      </c>
      <c r="B125" s="661" t="s">
        <v>534</v>
      </c>
      <c r="C125" s="662" t="s">
        <v>543</v>
      </c>
      <c r="D125" s="663" t="s">
        <v>1461</v>
      </c>
      <c r="E125" s="662" t="s">
        <v>558</v>
      </c>
      <c r="F125" s="663" t="s">
        <v>1465</v>
      </c>
      <c r="G125" s="662" t="s">
        <v>572</v>
      </c>
      <c r="H125" s="662" t="s">
        <v>986</v>
      </c>
      <c r="I125" s="662" t="s">
        <v>986</v>
      </c>
      <c r="J125" s="662" t="s">
        <v>987</v>
      </c>
      <c r="K125" s="662" t="s">
        <v>886</v>
      </c>
      <c r="L125" s="664">
        <v>95.990000000000023</v>
      </c>
      <c r="M125" s="664">
        <v>1</v>
      </c>
      <c r="N125" s="665">
        <v>95.990000000000023</v>
      </c>
    </row>
    <row r="126" spans="1:14" ht="14.4" customHeight="1" x14ac:dyDescent="0.3">
      <c r="A126" s="660" t="s">
        <v>533</v>
      </c>
      <c r="B126" s="661" t="s">
        <v>534</v>
      </c>
      <c r="C126" s="662" t="s">
        <v>543</v>
      </c>
      <c r="D126" s="663" t="s">
        <v>1461</v>
      </c>
      <c r="E126" s="662" t="s">
        <v>558</v>
      </c>
      <c r="F126" s="663" t="s">
        <v>1465</v>
      </c>
      <c r="G126" s="662" t="s">
        <v>572</v>
      </c>
      <c r="H126" s="662" t="s">
        <v>645</v>
      </c>
      <c r="I126" s="662" t="s">
        <v>646</v>
      </c>
      <c r="J126" s="662" t="s">
        <v>647</v>
      </c>
      <c r="K126" s="662" t="s">
        <v>648</v>
      </c>
      <c r="L126" s="664">
        <v>129.44</v>
      </c>
      <c r="M126" s="664">
        <v>1</v>
      </c>
      <c r="N126" s="665">
        <v>129.44</v>
      </c>
    </row>
    <row r="127" spans="1:14" ht="14.4" customHeight="1" x14ac:dyDescent="0.3">
      <c r="A127" s="660" t="s">
        <v>533</v>
      </c>
      <c r="B127" s="661" t="s">
        <v>534</v>
      </c>
      <c r="C127" s="662" t="s">
        <v>543</v>
      </c>
      <c r="D127" s="663" t="s">
        <v>1461</v>
      </c>
      <c r="E127" s="662" t="s">
        <v>558</v>
      </c>
      <c r="F127" s="663" t="s">
        <v>1465</v>
      </c>
      <c r="G127" s="662" t="s">
        <v>572</v>
      </c>
      <c r="H127" s="662" t="s">
        <v>988</v>
      </c>
      <c r="I127" s="662" t="s">
        <v>989</v>
      </c>
      <c r="J127" s="662" t="s">
        <v>990</v>
      </c>
      <c r="K127" s="662" t="s">
        <v>991</v>
      </c>
      <c r="L127" s="664">
        <v>26.28</v>
      </c>
      <c r="M127" s="664">
        <v>1</v>
      </c>
      <c r="N127" s="665">
        <v>26.28</v>
      </c>
    </row>
    <row r="128" spans="1:14" ht="14.4" customHeight="1" x14ac:dyDescent="0.3">
      <c r="A128" s="660" t="s">
        <v>533</v>
      </c>
      <c r="B128" s="661" t="s">
        <v>534</v>
      </c>
      <c r="C128" s="662" t="s">
        <v>543</v>
      </c>
      <c r="D128" s="663" t="s">
        <v>1461</v>
      </c>
      <c r="E128" s="662" t="s">
        <v>558</v>
      </c>
      <c r="F128" s="663" t="s">
        <v>1465</v>
      </c>
      <c r="G128" s="662" t="s">
        <v>572</v>
      </c>
      <c r="H128" s="662" t="s">
        <v>671</v>
      </c>
      <c r="I128" s="662" t="s">
        <v>672</v>
      </c>
      <c r="J128" s="662" t="s">
        <v>673</v>
      </c>
      <c r="K128" s="662" t="s">
        <v>674</v>
      </c>
      <c r="L128" s="664">
        <v>26.880022647822052</v>
      </c>
      <c r="M128" s="664">
        <v>4</v>
      </c>
      <c r="N128" s="665">
        <v>107.52009059128821</v>
      </c>
    </row>
    <row r="129" spans="1:14" ht="14.4" customHeight="1" x14ac:dyDescent="0.3">
      <c r="A129" s="660" t="s">
        <v>533</v>
      </c>
      <c r="B129" s="661" t="s">
        <v>534</v>
      </c>
      <c r="C129" s="662" t="s">
        <v>543</v>
      </c>
      <c r="D129" s="663" t="s">
        <v>1461</v>
      </c>
      <c r="E129" s="662" t="s">
        <v>558</v>
      </c>
      <c r="F129" s="663" t="s">
        <v>1465</v>
      </c>
      <c r="G129" s="662" t="s">
        <v>572</v>
      </c>
      <c r="H129" s="662" t="s">
        <v>992</v>
      </c>
      <c r="I129" s="662" t="s">
        <v>993</v>
      </c>
      <c r="J129" s="662" t="s">
        <v>994</v>
      </c>
      <c r="K129" s="662" t="s">
        <v>995</v>
      </c>
      <c r="L129" s="664">
        <v>265.47000000000003</v>
      </c>
      <c r="M129" s="664">
        <v>1</v>
      </c>
      <c r="N129" s="665">
        <v>265.47000000000003</v>
      </c>
    </row>
    <row r="130" spans="1:14" ht="14.4" customHeight="1" x14ac:dyDescent="0.3">
      <c r="A130" s="660" t="s">
        <v>533</v>
      </c>
      <c r="B130" s="661" t="s">
        <v>534</v>
      </c>
      <c r="C130" s="662" t="s">
        <v>543</v>
      </c>
      <c r="D130" s="663" t="s">
        <v>1461</v>
      </c>
      <c r="E130" s="662" t="s">
        <v>558</v>
      </c>
      <c r="F130" s="663" t="s">
        <v>1465</v>
      </c>
      <c r="G130" s="662" t="s">
        <v>572</v>
      </c>
      <c r="H130" s="662" t="s">
        <v>996</v>
      </c>
      <c r="I130" s="662" t="s">
        <v>997</v>
      </c>
      <c r="J130" s="662" t="s">
        <v>998</v>
      </c>
      <c r="K130" s="662" t="s">
        <v>999</v>
      </c>
      <c r="L130" s="664">
        <v>63.139999999999993</v>
      </c>
      <c r="M130" s="664">
        <v>2</v>
      </c>
      <c r="N130" s="665">
        <v>126.27999999999999</v>
      </c>
    </row>
    <row r="131" spans="1:14" ht="14.4" customHeight="1" x14ac:dyDescent="0.3">
      <c r="A131" s="660" t="s">
        <v>533</v>
      </c>
      <c r="B131" s="661" t="s">
        <v>534</v>
      </c>
      <c r="C131" s="662" t="s">
        <v>543</v>
      </c>
      <c r="D131" s="663" t="s">
        <v>1461</v>
      </c>
      <c r="E131" s="662" t="s">
        <v>558</v>
      </c>
      <c r="F131" s="663" t="s">
        <v>1465</v>
      </c>
      <c r="G131" s="662" t="s">
        <v>572</v>
      </c>
      <c r="H131" s="662" t="s">
        <v>1000</v>
      </c>
      <c r="I131" s="662" t="s">
        <v>1001</v>
      </c>
      <c r="J131" s="662" t="s">
        <v>1002</v>
      </c>
      <c r="K131" s="662" t="s">
        <v>1003</v>
      </c>
      <c r="L131" s="664">
        <v>39.849999999999994</v>
      </c>
      <c r="M131" s="664">
        <v>1</v>
      </c>
      <c r="N131" s="665">
        <v>39.849999999999994</v>
      </c>
    </row>
    <row r="132" spans="1:14" ht="14.4" customHeight="1" x14ac:dyDescent="0.3">
      <c r="A132" s="660" t="s">
        <v>533</v>
      </c>
      <c r="B132" s="661" t="s">
        <v>534</v>
      </c>
      <c r="C132" s="662" t="s">
        <v>543</v>
      </c>
      <c r="D132" s="663" t="s">
        <v>1461</v>
      </c>
      <c r="E132" s="662" t="s">
        <v>558</v>
      </c>
      <c r="F132" s="663" t="s">
        <v>1465</v>
      </c>
      <c r="G132" s="662" t="s">
        <v>572</v>
      </c>
      <c r="H132" s="662" t="s">
        <v>1004</v>
      </c>
      <c r="I132" s="662" t="s">
        <v>1005</v>
      </c>
      <c r="J132" s="662" t="s">
        <v>1006</v>
      </c>
      <c r="K132" s="662" t="s">
        <v>1007</v>
      </c>
      <c r="L132" s="664">
        <v>195.79896343133649</v>
      </c>
      <c r="M132" s="664">
        <v>1</v>
      </c>
      <c r="N132" s="665">
        <v>195.79896343133649</v>
      </c>
    </row>
    <row r="133" spans="1:14" ht="14.4" customHeight="1" x14ac:dyDescent="0.3">
      <c r="A133" s="660" t="s">
        <v>533</v>
      </c>
      <c r="B133" s="661" t="s">
        <v>534</v>
      </c>
      <c r="C133" s="662" t="s">
        <v>543</v>
      </c>
      <c r="D133" s="663" t="s">
        <v>1461</v>
      </c>
      <c r="E133" s="662" t="s">
        <v>558</v>
      </c>
      <c r="F133" s="663" t="s">
        <v>1465</v>
      </c>
      <c r="G133" s="662" t="s">
        <v>572</v>
      </c>
      <c r="H133" s="662" t="s">
        <v>1008</v>
      </c>
      <c r="I133" s="662" t="s">
        <v>1009</v>
      </c>
      <c r="J133" s="662" t="s">
        <v>1010</v>
      </c>
      <c r="K133" s="662" t="s">
        <v>1011</v>
      </c>
      <c r="L133" s="664">
        <v>59.319999999999993</v>
      </c>
      <c r="M133" s="664">
        <v>1</v>
      </c>
      <c r="N133" s="665">
        <v>59.319999999999993</v>
      </c>
    </row>
    <row r="134" spans="1:14" ht="14.4" customHeight="1" x14ac:dyDescent="0.3">
      <c r="A134" s="660" t="s">
        <v>533</v>
      </c>
      <c r="B134" s="661" t="s">
        <v>534</v>
      </c>
      <c r="C134" s="662" t="s">
        <v>543</v>
      </c>
      <c r="D134" s="663" t="s">
        <v>1461</v>
      </c>
      <c r="E134" s="662" t="s">
        <v>558</v>
      </c>
      <c r="F134" s="663" t="s">
        <v>1465</v>
      </c>
      <c r="G134" s="662" t="s">
        <v>572</v>
      </c>
      <c r="H134" s="662" t="s">
        <v>1012</v>
      </c>
      <c r="I134" s="662" t="s">
        <v>216</v>
      </c>
      <c r="J134" s="662" t="s">
        <v>1013</v>
      </c>
      <c r="K134" s="662"/>
      <c r="L134" s="664">
        <v>44.629551936212827</v>
      </c>
      <c r="M134" s="664">
        <v>2</v>
      </c>
      <c r="N134" s="665">
        <v>89.259103872425655</v>
      </c>
    </row>
    <row r="135" spans="1:14" ht="14.4" customHeight="1" x14ac:dyDescent="0.3">
      <c r="A135" s="660" t="s">
        <v>533</v>
      </c>
      <c r="B135" s="661" t="s">
        <v>534</v>
      </c>
      <c r="C135" s="662" t="s">
        <v>543</v>
      </c>
      <c r="D135" s="663" t="s">
        <v>1461</v>
      </c>
      <c r="E135" s="662" t="s">
        <v>558</v>
      </c>
      <c r="F135" s="663" t="s">
        <v>1465</v>
      </c>
      <c r="G135" s="662" t="s">
        <v>572</v>
      </c>
      <c r="H135" s="662" t="s">
        <v>722</v>
      </c>
      <c r="I135" s="662" t="s">
        <v>723</v>
      </c>
      <c r="J135" s="662" t="s">
        <v>724</v>
      </c>
      <c r="K135" s="662" t="s">
        <v>725</v>
      </c>
      <c r="L135" s="664">
        <v>151.56</v>
      </c>
      <c r="M135" s="664">
        <v>1</v>
      </c>
      <c r="N135" s="665">
        <v>151.56</v>
      </c>
    </row>
    <row r="136" spans="1:14" ht="14.4" customHeight="1" x14ac:dyDescent="0.3">
      <c r="A136" s="660" t="s">
        <v>533</v>
      </c>
      <c r="B136" s="661" t="s">
        <v>534</v>
      </c>
      <c r="C136" s="662" t="s">
        <v>543</v>
      </c>
      <c r="D136" s="663" t="s">
        <v>1461</v>
      </c>
      <c r="E136" s="662" t="s">
        <v>558</v>
      </c>
      <c r="F136" s="663" t="s">
        <v>1465</v>
      </c>
      <c r="G136" s="662" t="s">
        <v>572</v>
      </c>
      <c r="H136" s="662" t="s">
        <v>1014</v>
      </c>
      <c r="I136" s="662" t="s">
        <v>1015</v>
      </c>
      <c r="J136" s="662" t="s">
        <v>1016</v>
      </c>
      <c r="K136" s="662" t="s">
        <v>1017</v>
      </c>
      <c r="L136" s="664">
        <v>41.97999999999999</v>
      </c>
      <c r="M136" s="664">
        <v>1</v>
      </c>
      <c r="N136" s="665">
        <v>41.97999999999999</v>
      </c>
    </row>
    <row r="137" spans="1:14" ht="14.4" customHeight="1" x14ac:dyDescent="0.3">
      <c r="A137" s="660" t="s">
        <v>533</v>
      </c>
      <c r="B137" s="661" t="s">
        <v>534</v>
      </c>
      <c r="C137" s="662" t="s">
        <v>543</v>
      </c>
      <c r="D137" s="663" t="s">
        <v>1461</v>
      </c>
      <c r="E137" s="662" t="s">
        <v>558</v>
      </c>
      <c r="F137" s="663" t="s">
        <v>1465</v>
      </c>
      <c r="G137" s="662" t="s">
        <v>572</v>
      </c>
      <c r="H137" s="662" t="s">
        <v>1018</v>
      </c>
      <c r="I137" s="662" t="s">
        <v>1019</v>
      </c>
      <c r="J137" s="662" t="s">
        <v>1020</v>
      </c>
      <c r="K137" s="662" t="s">
        <v>1007</v>
      </c>
      <c r="L137" s="664">
        <v>97.649483039172665</v>
      </c>
      <c r="M137" s="664">
        <v>1</v>
      </c>
      <c r="N137" s="665">
        <v>97.649483039172665</v>
      </c>
    </row>
    <row r="138" spans="1:14" ht="14.4" customHeight="1" x14ac:dyDescent="0.3">
      <c r="A138" s="660" t="s">
        <v>533</v>
      </c>
      <c r="B138" s="661" t="s">
        <v>534</v>
      </c>
      <c r="C138" s="662" t="s">
        <v>543</v>
      </c>
      <c r="D138" s="663" t="s">
        <v>1461</v>
      </c>
      <c r="E138" s="662" t="s">
        <v>558</v>
      </c>
      <c r="F138" s="663" t="s">
        <v>1465</v>
      </c>
      <c r="G138" s="662" t="s">
        <v>572</v>
      </c>
      <c r="H138" s="662" t="s">
        <v>730</v>
      </c>
      <c r="I138" s="662" t="s">
        <v>731</v>
      </c>
      <c r="J138" s="662" t="s">
        <v>732</v>
      </c>
      <c r="K138" s="662" t="s">
        <v>733</v>
      </c>
      <c r="L138" s="664">
        <v>69.67999999999995</v>
      </c>
      <c r="M138" s="664">
        <v>2</v>
      </c>
      <c r="N138" s="665">
        <v>139.3599999999999</v>
      </c>
    </row>
    <row r="139" spans="1:14" ht="14.4" customHeight="1" x14ac:dyDescent="0.3">
      <c r="A139" s="660" t="s">
        <v>533</v>
      </c>
      <c r="B139" s="661" t="s">
        <v>534</v>
      </c>
      <c r="C139" s="662" t="s">
        <v>543</v>
      </c>
      <c r="D139" s="663" t="s">
        <v>1461</v>
      </c>
      <c r="E139" s="662" t="s">
        <v>558</v>
      </c>
      <c r="F139" s="663" t="s">
        <v>1465</v>
      </c>
      <c r="G139" s="662" t="s">
        <v>572</v>
      </c>
      <c r="H139" s="662" t="s">
        <v>1021</v>
      </c>
      <c r="I139" s="662" t="s">
        <v>1022</v>
      </c>
      <c r="J139" s="662" t="s">
        <v>1023</v>
      </c>
      <c r="K139" s="662" t="s">
        <v>1024</v>
      </c>
      <c r="L139" s="664">
        <v>106.72968674513565</v>
      </c>
      <c r="M139" s="664">
        <v>3</v>
      </c>
      <c r="N139" s="665">
        <v>320.18906023540694</v>
      </c>
    </row>
    <row r="140" spans="1:14" ht="14.4" customHeight="1" x14ac:dyDescent="0.3">
      <c r="A140" s="660" t="s">
        <v>533</v>
      </c>
      <c r="B140" s="661" t="s">
        <v>534</v>
      </c>
      <c r="C140" s="662" t="s">
        <v>543</v>
      </c>
      <c r="D140" s="663" t="s">
        <v>1461</v>
      </c>
      <c r="E140" s="662" t="s">
        <v>558</v>
      </c>
      <c r="F140" s="663" t="s">
        <v>1465</v>
      </c>
      <c r="G140" s="662" t="s">
        <v>572</v>
      </c>
      <c r="H140" s="662" t="s">
        <v>1025</v>
      </c>
      <c r="I140" s="662" t="s">
        <v>1026</v>
      </c>
      <c r="J140" s="662" t="s">
        <v>1027</v>
      </c>
      <c r="K140" s="662" t="s">
        <v>1028</v>
      </c>
      <c r="L140" s="664">
        <v>102.30010996786611</v>
      </c>
      <c r="M140" s="664">
        <v>1</v>
      </c>
      <c r="N140" s="665">
        <v>102.30010996786611</v>
      </c>
    </row>
    <row r="141" spans="1:14" ht="14.4" customHeight="1" x14ac:dyDescent="0.3">
      <c r="A141" s="660" t="s">
        <v>533</v>
      </c>
      <c r="B141" s="661" t="s">
        <v>534</v>
      </c>
      <c r="C141" s="662" t="s">
        <v>543</v>
      </c>
      <c r="D141" s="663" t="s">
        <v>1461</v>
      </c>
      <c r="E141" s="662" t="s">
        <v>558</v>
      </c>
      <c r="F141" s="663" t="s">
        <v>1465</v>
      </c>
      <c r="G141" s="662" t="s">
        <v>572</v>
      </c>
      <c r="H141" s="662" t="s">
        <v>1029</v>
      </c>
      <c r="I141" s="662" t="s">
        <v>1030</v>
      </c>
      <c r="J141" s="662" t="s">
        <v>1031</v>
      </c>
      <c r="K141" s="662" t="s">
        <v>1032</v>
      </c>
      <c r="L141" s="664">
        <v>929.75</v>
      </c>
      <c r="M141" s="664">
        <v>1</v>
      </c>
      <c r="N141" s="665">
        <v>929.75</v>
      </c>
    </row>
    <row r="142" spans="1:14" ht="14.4" customHeight="1" x14ac:dyDescent="0.3">
      <c r="A142" s="660" t="s">
        <v>533</v>
      </c>
      <c r="B142" s="661" t="s">
        <v>534</v>
      </c>
      <c r="C142" s="662" t="s">
        <v>543</v>
      </c>
      <c r="D142" s="663" t="s">
        <v>1461</v>
      </c>
      <c r="E142" s="662" t="s">
        <v>558</v>
      </c>
      <c r="F142" s="663" t="s">
        <v>1465</v>
      </c>
      <c r="G142" s="662" t="s">
        <v>572</v>
      </c>
      <c r="H142" s="662" t="s">
        <v>756</v>
      </c>
      <c r="I142" s="662" t="s">
        <v>757</v>
      </c>
      <c r="J142" s="662" t="s">
        <v>758</v>
      </c>
      <c r="K142" s="662" t="s">
        <v>759</v>
      </c>
      <c r="L142" s="664">
        <v>34.013218887846811</v>
      </c>
      <c r="M142" s="664">
        <v>6</v>
      </c>
      <c r="N142" s="665">
        <v>204.07931332708088</v>
      </c>
    </row>
    <row r="143" spans="1:14" ht="14.4" customHeight="1" x14ac:dyDescent="0.3">
      <c r="A143" s="660" t="s">
        <v>533</v>
      </c>
      <c r="B143" s="661" t="s">
        <v>534</v>
      </c>
      <c r="C143" s="662" t="s">
        <v>543</v>
      </c>
      <c r="D143" s="663" t="s">
        <v>1461</v>
      </c>
      <c r="E143" s="662" t="s">
        <v>558</v>
      </c>
      <c r="F143" s="663" t="s">
        <v>1465</v>
      </c>
      <c r="G143" s="662" t="s">
        <v>572</v>
      </c>
      <c r="H143" s="662" t="s">
        <v>1033</v>
      </c>
      <c r="I143" s="662" t="s">
        <v>1034</v>
      </c>
      <c r="J143" s="662" t="s">
        <v>758</v>
      </c>
      <c r="K143" s="662" t="s">
        <v>1035</v>
      </c>
      <c r="L143" s="664">
        <v>70.069999999999993</v>
      </c>
      <c r="M143" s="664">
        <v>4</v>
      </c>
      <c r="N143" s="665">
        <v>280.27999999999997</v>
      </c>
    </row>
    <row r="144" spans="1:14" ht="14.4" customHeight="1" x14ac:dyDescent="0.3">
      <c r="A144" s="660" t="s">
        <v>533</v>
      </c>
      <c r="B144" s="661" t="s">
        <v>534</v>
      </c>
      <c r="C144" s="662" t="s">
        <v>543</v>
      </c>
      <c r="D144" s="663" t="s">
        <v>1461</v>
      </c>
      <c r="E144" s="662" t="s">
        <v>558</v>
      </c>
      <c r="F144" s="663" t="s">
        <v>1465</v>
      </c>
      <c r="G144" s="662" t="s">
        <v>572</v>
      </c>
      <c r="H144" s="662" t="s">
        <v>1036</v>
      </c>
      <c r="I144" s="662" t="s">
        <v>1036</v>
      </c>
      <c r="J144" s="662" t="s">
        <v>1037</v>
      </c>
      <c r="K144" s="662" t="s">
        <v>794</v>
      </c>
      <c r="L144" s="664">
        <v>88.629530791212204</v>
      </c>
      <c r="M144" s="664">
        <v>1</v>
      </c>
      <c r="N144" s="665">
        <v>88.629530791212204</v>
      </c>
    </row>
    <row r="145" spans="1:14" ht="14.4" customHeight="1" x14ac:dyDescent="0.3">
      <c r="A145" s="660" t="s">
        <v>533</v>
      </c>
      <c r="B145" s="661" t="s">
        <v>534</v>
      </c>
      <c r="C145" s="662" t="s">
        <v>543</v>
      </c>
      <c r="D145" s="663" t="s">
        <v>1461</v>
      </c>
      <c r="E145" s="662" t="s">
        <v>558</v>
      </c>
      <c r="F145" s="663" t="s">
        <v>1465</v>
      </c>
      <c r="G145" s="662" t="s">
        <v>572</v>
      </c>
      <c r="H145" s="662" t="s">
        <v>1038</v>
      </c>
      <c r="I145" s="662" t="s">
        <v>1039</v>
      </c>
      <c r="J145" s="662" t="s">
        <v>1040</v>
      </c>
      <c r="K145" s="662" t="s">
        <v>1041</v>
      </c>
      <c r="L145" s="664">
        <v>62.109671188561329</v>
      </c>
      <c r="M145" s="664">
        <v>1</v>
      </c>
      <c r="N145" s="665">
        <v>62.109671188561329</v>
      </c>
    </row>
    <row r="146" spans="1:14" ht="14.4" customHeight="1" x14ac:dyDescent="0.3">
      <c r="A146" s="660" t="s">
        <v>533</v>
      </c>
      <c r="B146" s="661" t="s">
        <v>534</v>
      </c>
      <c r="C146" s="662" t="s">
        <v>543</v>
      </c>
      <c r="D146" s="663" t="s">
        <v>1461</v>
      </c>
      <c r="E146" s="662" t="s">
        <v>558</v>
      </c>
      <c r="F146" s="663" t="s">
        <v>1465</v>
      </c>
      <c r="G146" s="662" t="s">
        <v>572</v>
      </c>
      <c r="H146" s="662" t="s">
        <v>1042</v>
      </c>
      <c r="I146" s="662" t="s">
        <v>1043</v>
      </c>
      <c r="J146" s="662" t="s">
        <v>1044</v>
      </c>
      <c r="K146" s="662" t="s">
        <v>1045</v>
      </c>
      <c r="L146" s="664">
        <v>111.33999999999995</v>
      </c>
      <c r="M146" s="664">
        <v>1</v>
      </c>
      <c r="N146" s="665">
        <v>111.33999999999995</v>
      </c>
    </row>
    <row r="147" spans="1:14" ht="14.4" customHeight="1" x14ac:dyDescent="0.3">
      <c r="A147" s="660" t="s">
        <v>533</v>
      </c>
      <c r="B147" s="661" t="s">
        <v>534</v>
      </c>
      <c r="C147" s="662" t="s">
        <v>543</v>
      </c>
      <c r="D147" s="663" t="s">
        <v>1461</v>
      </c>
      <c r="E147" s="662" t="s">
        <v>558</v>
      </c>
      <c r="F147" s="663" t="s">
        <v>1465</v>
      </c>
      <c r="G147" s="662" t="s">
        <v>572</v>
      </c>
      <c r="H147" s="662" t="s">
        <v>1046</v>
      </c>
      <c r="I147" s="662" t="s">
        <v>1047</v>
      </c>
      <c r="J147" s="662" t="s">
        <v>1048</v>
      </c>
      <c r="K147" s="662" t="s">
        <v>1049</v>
      </c>
      <c r="L147" s="664">
        <v>70.599184748091773</v>
      </c>
      <c r="M147" s="664">
        <v>1</v>
      </c>
      <c r="N147" s="665">
        <v>70.599184748091773</v>
      </c>
    </row>
    <row r="148" spans="1:14" ht="14.4" customHeight="1" x14ac:dyDescent="0.3">
      <c r="A148" s="660" t="s">
        <v>533</v>
      </c>
      <c r="B148" s="661" t="s">
        <v>534</v>
      </c>
      <c r="C148" s="662" t="s">
        <v>543</v>
      </c>
      <c r="D148" s="663" t="s">
        <v>1461</v>
      </c>
      <c r="E148" s="662" t="s">
        <v>558</v>
      </c>
      <c r="F148" s="663" t="s">
        <v>1465</v>
      </c>
      <c r="G148" s="662" t="s">
        <v>572</v>
      </c>
      <c r="H148" s="662" t="s">
        <v>1050</v>
      </c>
      <c r="I148" s="662" t="s">
        <v>1051</v>
      </c>
      <c r="J148" s="662" t="s">
        <v>1052</v>
      </c>
      <c r="K148" s="662" t="s">
        <v>1053</v>
      </c>
      <c r="L148" s="664">
        <v>124.84933904189151</v>
      </c>
      <c r="M148" s="664">
        <v>1</v>
      </c>
      <c r="N148" s="665">
        <v>124.84933904189151</v>
      </c>
    </row>
    <row r="149" spans="1:14" ht="14.4" customHeight="1" x14ac:dyDescent="0.3">
      <c r="A149" s="660" t="s">
        <v>533</v>
      </c>
      <c r="B149" s="661" t="s">
        <v>534</v>
      </c>
      <c r="C149" s="662" t="s">
        <v>543</v>
      </c>
      <c r="D149" s="663" t="s">
        <v>1461</v>
      </c>
      <c r="E149" s="662" t="s">
        <v>558</v>
      </c>
      <c r="F149" s="663" t="s">
        <v>1465</v>
      </c>
      <c r="G149" s="662" t="s">
        <v>572</v>
      </c>
      <c r="H149" s="662" t="s">
        <v>1054</v>
      </c>
      <c r="I149" s="662" t="s">
        <v>1055</v>
      </c>
      <c r="J149" s="662" t="s">
        <v>1056</v>
      </c>
      <c r="K149" s="662" t="s">
        <v>1057</v>
      </c>
      <c r="L149" s="664">
        <v>190.4089919660918</v>
      </c>
      <c r="M149" s="664">
        <v>1</v>
      </c>
      <c r="N149" s="665">
        <v>190.4089919660918</v>
      </c>
    </row>
    <row r="150" spans="1:14" ht="14.4" customHeight="1" x14ac:dyDescent="0.3">
      <c r="A150" s="660" t="s">
        <v>533</v>
      </c>
      <c r="B150" s="661" t="s">
        <v>534</v>
      </c>
      <c r="C150" s="662" t="s">
        <v>543</v>
      </c>
      <c r="D150" s="663" t="s">
        <v>1461</v>
      </c>
      <c r="E150" s="662" t="s">
        <v>558</v>
      </c>
      <c r="F150" s="663" t="s">
        <v>1465</v>
      </c>
      <c r="G150" s="662" t="s">
        <v>572</v>
      </c>
      <c r="H150" s="662" t="s">
        <v>1058</v>
      </c>
      <c r="I150" s="662" t="s">
        <v>1059</v>
      </c>
      <c r="J150" s="662" t="s">
        <v>1060</v>
      </c>
      <c r="K150" s="662" t="s">
        <v>794</v>
      </c>
      <c r="L150" s="664">
        <v>93.35904459338704</v>
      </c>
      <c r="M150" s="664">
        <v>1</v>
      </c>
      <c r="N150" s="665">
        <v>93.35904459338704</v>
      </c>
    </row>
    <row r="151" spans="1:14" ht="14.4" customHeight="1" x14ac:dyDescent="0.3">
      <c r="A151" s="660" t="s">
        <v>533</v>
      </c>
      <c r="B151" s="661" t="s">
        <v>534</v>
      </c>
      <c r="C151" s="662" t="s">
        <v>543</v>
      </c>
      <c r="D151" s="663" t="s">
        <v>1461</v>
      </c>
      <c r="E151" s="662" t="s">
        <v>558</v>
      </c>
      <c r="F151" s="663" t="s">
        <v>1465</v>
      </c>
      <c r="G151" s="662" t="s">
        <v>572</v>
      </c>
      <c r="H151" s="662" t="s">
        <v>1061</v>
      </c>
      <c r="I151" s="662" t="s">
        <v>1061</v>
      </c>
      <c r="J151" s="662" t="s">
        <v>1062</v>
      </c>
      <c r="K151" s="662" t="s">
        <v>1063</v>
      </c>
      <c r="L151" s="664">
        <v>70.249628095257336</v>
      </c>
      <c r="M151" s="664">
        <v>1</v>
      </c>
      <c r="N151" s="665">
        <v>70.249628095257336</v>
      </c>
    </row>
    <row r="152" spans="1:14" ht="14.4" customHeight="1" x14ac:dyDescent="0.3">
      <c r="A152" s="660" t="s">
        <v>533</v>
      </c>
      <c r="B152" s="661" t="s">
        <v>534</v>
      </c>
      <c r="C152" s="662" t="s">
        <v>543</v>
      </c>
      <c r="D152" s="663" t="s">
        <v>1461</v>
      </c>
      <c r="E152" s="662" t="s">
        <v>558</v>
      </c>
      <c r="F152" s="663" t="s">
        <v>1465</v>
      </c>
      <c r="G152" s="662" t="s">
        <v>572</v>
      </c>
      <c r="H152" s="662" t="s">
        <v>1064</v>
      </c>
      <c r="I152" s="662" t="s">
        <v>1064</v>
      </c>
      <c r="J152" s="662" t="s">
        <v>1065</v>
      </c>
      <c r="K152" s="662" t="s">
        <v>1066</v>
      </c>
      <c r="L152" s="664">
        <v>96.28</v>
      </c>
      <c r="M152" s="664">
        <v>1</v>
      </c>
      <c r="N152" s="665">
        <v>96.28</v>
      </c>
    </row>
    <row r="153" spans="1:14" ht="14.4" customHeight="1" x14ac:dyDescent="0.3">
      <c r="A153" s="660" t="s">
        <v>533</v>
      </c>
      <c r="B153" s="661" t="s">
        <v>534</v>
      </c>
      <c r="C153" s="662" t="s">
        <v>543</v>
      </c>
      <c r="D153" s="663" t="s">
        <v>1461</v>
      </c>
      <c r="E153" s="662" t="s">
        <v>558</v>
      </c>
      <c r="F153" s="663" t="s">
        <v>1465</v>
      </c>
      <c r="G153" s="662" t="s">
        <v>572</v>
      </c>
      <c r="H153" s="662" t="s">
        <v>1067</v>
      </c>
      <c r="I153" s="662" t="s">
        <v>1068</v>
      </c>
      <c r="J153" s="662" t="s">
        <v>1069</v>
      </c>
      <c r="K153" s="662" t="s">
        <v>1070</v>
      </c>
      <c r="L153" s="664">
        <v>120.2301353871665</v>
      </c>
      <c r="M153" s="664">
        <v>1</v>
      </c>
      <c r="N153" s="665">
        <v>120.2301353871665</v>
      </c>
    </row>
    <row r="154" spans="1:14" ht="14.4" customHeight="1" x14ac:dyDescent="0.3">
      <c r="A154" s="660" t="s">
        <v>533</v>
      </c>
      <c r="B154" s="661" t="s">
        <v>534</v>
      </c>
      <c r="C154" s="662" t="s">
        <v>543</v>
      </c>
      <c r="D154" s="663" t="s">
        <v>1461</v>
      </c>
      <c r="E154" s="662" t="s">
        <v>558</v>
      </c>
      <c r="F154" s="663" t="s">
        <v>1465</v>
      </c>
      <c r="G154" s="662" t="s">
        <v>572</v>
      </c>
      <c r="H154" s="662" t="s">
        <v>1071</v>
      </c>
      <c r="I154" s="662" t="s">
        <v>1071</v>
      </c>
      <c r="J154" s="662" t="s">
        <v>1072</v>
      </c>
      <c r="K154" s="662" t="s">
        <v>1073</v>
      </c>
      <c r="L154" s="664">
        <v>144.34000000000006</v>
      </c>
      <c r="M154" s="664">
        <v>3</v>
      </c>
      <c r="N154" s="665">
        <v>433.02000000000021</v>
      </c>
    </row>
    <row r="155" spans="1:14" ht="14.4" customHeight="1" x14ac:dyDescent="0.3">
      <c r="A155" s="660" t="s">
        <v>533</v>
      </c>
      <c r="B155" s="661" t="s">
        <v>534</v>
      </c>
      <c r="C155" s="662" t="s">
        <v>543</v>
      </c>
      <c r="D155" s="663" t="s">
        <v>1461</v>
      </c>
      <c r="E155" s="662" t="s">
        <v>558</v>
      </c>
      <c r="F155" s="663" t="s">
        <v>1465</v>
      </c>
      <c r="G155" s="662" t="s">
        <v>572</v>
      </c>
      <c r="H155" s="662" t="s">
        <v>843</v>
      </c>
      <c r="I155" s="662" t="s">
        <v>843</v>
      </c>
      <c r="J155" s="662" t="s">
        <v>844</v>
      </c>
      <c r="K155" s="662" t="s">
        <v>845</v>
      </c>
      <c r="L155" s="664">
        <v>109.99946628782806</v>
      </c>
      <c r="M155" s="664">
        <v>2</v>
      </c>
      <c r="N155" s="665">
        <v>219.99893257565611</v>
      </c>
    </row>
    <row r="156" spans="1:14" ht="14.4" customHeight="1" x14ac:dyDescent="0.3">
      <c r="A156" s="660" t="s">
        <v>533</v>
      </c>
      <c r="B156" s="661" t="s">
        <v>534</v>
      </c>
      <c r="C156" s="662" t="s">
        <v>543</v>
      </c>
      <c r="D156" s="663" t="s">
        <v>1461</v>
      </c>
      <c r="E156" s="662" t="s">
        <v>558</v>
      </c>
      <c r="F156" s="663" t="s">
        <v>1465</v>
      </c>
      <c r="G156" s="662" t="s">
        <v>572</v>
      </c>
      <c r="H156" s="662" t="s">
        <v>1074</v>
      </c>
      <c r="I156" s="662" t="s">
        <v>1074</v>
      </c>
      <c r="J156" s="662" t="s">
        <v>1075</v>
      </c>
      <c r="K156" s="662" t="s">
        <v>1076</v>
      </c>
      <c r="L156" s="664">
        <v>66.080342062561968</v>
      </c>
      <c r="M156" s="664">
        <v>1</v>
      </c>
      <c r="N156" s="665">
        <v>66.080342062561968</v>
      </c>
    </row>
    <row r="157" spans="1:14" ht="14.4" customHeight="1" x14ac:dyDescent="0.3">
      <c r="A157" s="660" t="s">
        <v>533</v>
      </c>
      <c r="B157" s="661" t="s">
        <v>534</v>
      </c>
      <c r="C157" s="662" t="s">
        <v>543</v>
      </c>
      <c r="D157" s="663" t="s">
        <v>1461</v>
      </c>
      <c r="E157" s="662" t="s">
        <v>558</v>
      </c>
      <c r="F157" s="663" t="s">
        <v>1465</v>
      </c>
      <c r="G157" s="662" t="s">
        <v>572</v>
      </c>
      <c r="H157" s="662" t="s">
        <v>1077</v>
      </c>
      <c r="I157" s="662" t="s">
        <v>1077</v>
      </c>
      <c r="J157" s="662" t="s">
        <v>1078</v>
      </c>
      <c r="K157" s="662" t="s">
        <v>1079</v>
      </c>
      <c r="L157" s="664">
        <v>117.84010091492198</v>
      </c>
      <c r="M157" s="664">
        <v>1</v>
      </c>
      <c r="N157" s="665">
        <v>117.84010091492198</v>
      </c>
    </row>
    <row r="158" spans="1:14" ht="14.4" customHeight="1" x14ac:dyDescent="0.3">
      <c r="A158" s="660" t="s">
        <v>533</v>
      </c>
      <c r="B158" s="661" t="s">
        <v>534</v>
      </c>
      <c r="C158" s="662" t="s">
        <v>543</v>
      </c>
      <c r="D158" s="663" t="s">
        <v>1461</v>
      </c>
      <c r="E158" s="662" t="s">
        <v>558</v>
      </c>
      <c r="F158" s="663" t="s">
        <v>1465</v>
      </c>
      <c r="G158" s="662" t="s">
        <v>572</v>
      </c>
      <c r="H158" s="662" t="s">
        <v>1080</v>
      </c>
      <c r="I158" s="662" t="s">
        <v>1081</v>
      </c>
      <c r="J158" s="662" t="s">
        <v>1082</v>
      </c>
      <c r="K158" s="662" t="s">
        <v>999</v>
      </c>
      <c r="L158" s="664">
        <v>50.529732493286168</v>
      </c>
      <c r="M158" s="664">
        <v>1</v>
      </c>
      <c r="N158" s="665">
        <v>50.529732493286168</v>
      </c>
    </row>
    <row r="159" spans="1:14" ht="14.4" customHeight="1" x14ac:dyDescent="0.3">
      <c r="A159" s="660" t="s">
        <v>533</v>
      </c>
      <c r="B159" s="661" t="s">
        <v>534</v>
      </c>
      <c r="C159" s="662" t="s">
        <v>543</v>
      </c>
      <c r="D159" s="663" t="s">
        <v>1461</v>
      </c>
      <c r="E159" s="662" t="s">
        <v>558</v>
      </c>
      <c r="F159" s="663" t="s">
        <v>1465</v>
      </c>
      <c r="G159" s="662" t="s">
        <v>572</v>
      </c>
      <c r="H159" s="662" t="s">
        <v>1083</v>
      </c>
      <c r="I159" s="662" t="s">
        <v>1083</v>
      </c>
      <c r="J159" s="662" t="s">
        <v>1084</v>
      </c>
      <c r="K159" s="662" t="s">
        <v>1085</v>
      </c>
      <c r="L159" s="664">
        <v>98.836492475837986</v>
      </c>
      <c r="M159" s="664">
        <v>3</v>
      </c>
      <c r="N159" s="665">
        <v>296.50947742751396</v>
      </c>
    </row>
    <row r="160" spans="1:14" ht="14.4" customHeight="1" x14ac:dyDescent="0.3">
      <c r="A160" s="660" t="s">
        <v>533</v>
      </c>
      <c r="B160" s="661" t="s">
        <v>534</v>
      </c>
      <c r="C160" s="662" t="s">
        <v>543</v>
      </c>
      <c r="D160" s="663" t="s">
        <v>1461</v>
      </c>
      <c r="E160" s="662" t="s">
        <v>558</v>
      </c>
      <c r="F160" s="663" t="s">
        <v>1465</v>
      </c>
      <c r="G160" s="662" t="s">
        <v>572</v>
      </c>
      <c r="H160" s="662" t="s">
        <v>1086</v>
      </c>
      <c r="I160" s="662" t="s">
        <v>1087</v>
      </c>
      <c r="J160" s="662" t="s">
        <v>1088</v>
      </c>
      <c r="K160" s="662" t="s">
        <v>1089</v>
      </c>
      <c r="L160" s="664">
        <v>1216.5075506506769</v>
      </c>
      <c r="M160" s="664">
        <v>1</v>
      </c>
      <c r="N160" s="665">
        <v>1216.5075506506769</v>
      </c>
    </row>
    <row r="161" spans="1:14" ht="14.4" customHeight="1" x14ac:dyDescent="0.3">
      <c r="A161" s="660" t="s">
        <v>533</v>
      </c>
      <c r="B161" s="661" t="s">
        <v>534</v>
      </c>
      <c r="C161" s="662" t="s">
        <v>543</v>
      </c>
      <c r="D161" s="663" t="s">
        <v>1461</v>
      </c>
      <c r="E161" s="662" t="s">
        <v>558</v>
      </c>
      <c r="F161" s="663" t="s">
        <v>1465</v>
      </c>
      <c r="G161" s="662" t="s">
        <v>849</v>
      </c>
      <c r="H161" s="662" t="s">
        <v>1090</v>
      </c>
      <c r="I161" s="662" t="s">
        <v>1091</v>
      </c>
      <c r="J161" s="662" t="s">
        <v>1092</v>
      </c>
      <c r="K161" s="662" t="s">
        <v>670</v>
      </c>
      <c r="L161" s="664">
        <v>72.360122070495621</v>
      </c>
      <c r="M161" s="664">
        <v>1</v>
      </c>
      <c r="N161" s="665">
        <v>72.360122070495621</v>
      </c>
    </row>
    <row r="162" spans="1:14" ht="14.4" customHeight="1" x14ac:dyDescent="0.3">
      <c r="A162" s="660" t="s">
        <v>533</v>
      </c>
      <c r="B162" s="661" t="s">
        <v>534</v>
      </c>
      <c r="C162" s="662" t="s">
        <v>543</v>
      </c>
      <c r="D162" s="663" t="s">
        <v>1461</v>
      </c>
      <c r="E162" s="662" t="s">
        <v>558</v>
      </c>
      <c r="F162" s="663" t="s">
        <v>1465</v>
      </c>
      <c r="G162" s="662" t="s">
        <v>849</v>
      </c>
      <c r="H162" s="662" t="s">
        <v>1093</v>
      </c>
      <c r="I162" s="662" t="s">
        <v>1094</v>
      </c>
      <c r="J162" s="662" t="s">
        <v>1095</v>
      </c>
      <c r="K162" s="662" t="s">
        <v>1096</v>
      </c>
      <c r="L162" s="664">
        <v>207.78000000000003</v>
      </c>
      <c r="M162" s="664">
        <v>1</v>
      </c>
      <c r="N162" s="665">
        <v>207.78000000000003</v>
      </c>
    </row>
    <row r="163" spans="1:14" ht="14.4" customHeight="1" x14ac:dyDescent="0.3">
      <c r="A163" s="660" t="s">
        <v>533</v>
      </c>
      <c r="B163" s="661" t="s">
        <v>534</v>
      </c>
      <c r="C163" s="662" t="s">
        <v>543</v>
      </c>
      <c r="D163" s="663" t="s">
        <v>1461</v>
      </c>
      <c r="E163" s="662" t="s">
        <v>558</v>
      </c>
      <c r="F163" s="663" t="s">
        <v>1465</v>
      </c>
      <c r="G163" s="662" t="s">
        <v>849</v>
      </c>
      <c r="H163" s="662" t="s">
        <v>1097</v>
      </c>
      <c r="I163" s="662" t="s">
        <v>1098</v>
      </c>
      <c r="J163" s="662" t="s">
        <v>1099</v>
      </c>
      <c r="K163" s="662" t="s">
        <v>1100</v>
      </c>
      <c r="L163" s="664">
        <v>43.659742885780261</v>
      </c>
      <c r="M163" s="664">
        <v>1</v>
      </c>
      <c r="N163" s="665">
        <v>43.659742885780261</v>
      </c>
    </row>
    <row r="164" spans="1:14" ht="14.4" customHeight="1" x14ac:dyDescent="0.3">
      <c r="A164" s="660" t="s">
        <v>533</v>
      </c>
      <c r="B164" s="661" t="s">
        <v>534</v>
      </c>
      <c r="C164" s="662" t="s">
        <v>543</v>
      </c>
      <c r="D164" s="663" t="s">
        <v>1461</v>
      </c>
      <c r="E164" s="662" t="s">
        <v>558</v>
      </c>
      <c r="F164" s="663" t="s">
        <v>1465</v>
      </c>
      <c r="G164" s="662" t="s">
        <v>849</v>
      </c>
      <c r="H164" s="662" t="s">
        <v>1101</v>
      </c>
      <c r="I164" s="662" t="s">
        <v>1102</v>
      </c>
      <c r="J164" s="662" t="s">
        <v>1103</v>
      </c>
      <c r="K164" s="662" t="s">
        <v>1104</v>
      </c>
      <c r="L164" s="664">
        <v>81.819997766526214</v>
      </c>
      <c r="M164" s="664">
        <v>2</v>
      </c>
      <c r="N164" s="665">
        <v>163.63999553305243</v>
      </c>
    </row>
    <row r="165" spans="1:14" ht="14.4" customHeight="1" x14ac:dyDescent="0.3">
      <c r="A165" s="660" t="s">
        <v>533</v>
      </c>
      <c r="B165" s="661" t="s">
        <v>534</v>
      </c>
      <c r="C165" s="662" t="s">
        <v>543</v>
      </c>
      <c r="D165" s="663" t="s">
        <v>1461</v>
      </c>
      <c r="E165" s="662" t="s">
        <v>558</v>
      </c>
      <c r="F165" s="663" t="s">
        <v>1465</v>
      </c>
      <c r="G165" s="662" t="s">
        <v>849</v>
      </c>
      <c r="H165" s="662" t="s">
        <v>1105</v>
      </c>
      <c r="I165" s="662" t="s">
        <v>1106</v>
      </c>
      <c r="J165" s="662" t="s">
        <v>1107</v>
      </c>
      <c r="K165" s="662" t="s">
        <v>1108</v>
      </c>
      <c r="L165" s="664">
        <v>167.57000000000002</v>
      </c>
      <c r="M165" s="664">
        <v>1</v>
      </c>
      <c r="N165" s="665">
        <v>167.57000000000002</v>
      </c>
    </row>
    <row r="166" spans="1:14" ht="14.4" customHeight="1" x14ac:dyDescent="0.3">
      <c r="A166" s="660" t="s">
        <v>533</v>
      </c>
      <c r="B166" s="661" t="s">
        <v>534</v>
      </c>
      <c r="C166" s="662" t="s">
        <v>543</v>
      </c>
      <c r="D166" s="663" t="s">
        <v>1461</v>
      </c>
      <c r="E166" s="662" t="s">
        <v>558</v>
      </c>
      <c r="F166" s="663" t="s">
        <v>1465</v>
      </c>
      <c r="G166" s="662" t="s">
        <v>849</v>
      </c>
      <c r="H166" s="662" t="s">
        <v>1109</v>
      </c>
      <c r="I166" s="662" t="s">
        <v>1110</v>
      </c>
      <c r="J166" s="662" t="s">
        <v>1111</v>
      </c>
      <c r="K166" s="662" t="s">
        <v>864</v>
      </c>
      <c r="L166" s="664">
        <v>72.419458955442082</v>
      </c>
      <c r="M166" s="664">
        <v>1</v>
      </c>
      <c r="N166" s="665">
        <v>72.419458955442082</v>
      </c>
    </row>
    <row r="167" spans="1:14" ht="14.4" customHeight="1" x14ac:dyDescent="0.3">
      <c r="A167" s="660" t="s">
        <v>533</v>
      </c>
      <c r="B167" s="661" t="s">
        <v>534</v>
      </c>
      <c r="C167" s="662" t="s">
        <v>543</v>
      </c>
      <c r="D167" s="663" t="s">
        <v>1461</v>
      </c>
      <c r="E167" s="662" t="s">
        <v>558</v>
      </c>
      <c r="F167" s="663" t="s">
        <v>1465</v>
      </c>
      <c r="G167" s="662" t="s">
        <v>849</v>
      </c>
      <c r="H167" s="662" t="s">
        <v>1112</v>
      </c>
      <c r="I167" s="662" t="s">
        <v>1113</v>
      </c>
      <c r="J167" s="662" t="s">
        <v>1114</v>
      </c>
      <c r="K167" s="662" t="s">
        <v>1115</v>
      </c>
      <c r="L167" s="664">
        <v>331.83824323317003</v>
      </c>
      <c r="M167" s="664">
        <v>1</v>
      </c>
      <c r="N167" s="665">
        <v>331.83824323317003</v>
      </c>
    </row>
    <row r="168" spans="1:14" ht="14.4" customHeight="1" x14ac:dyDescent="0.3">
      <c r="A168" s="660" t="s">
        <v>533</v>
      </c>
      <c r="B168" s="661" t="s">
        <v>534</v>
      </c>
      <c r="C168" s="662" t="s">
        <v>543</v>
      </c>
      <c r="D168" s="663" t="s">
        <v>1461</v>
      </c>
      <c r="E168" s="662" t="s">
        <v>558</v>
      </c>
      <c r="F168" s="663" t="s">
        <v>1465</v>
      </c>
      <c r="G168" s="662" t="s">
        <v>849</v>
      </c>
      <c r="H168" s="662" t="s">
        <v>883</v>
      </c>
      <c r="I168" s="662" t="s">
        <v>884</v>
      </c>
      <c r="J168" s="662" t="s">
        <v>885</v>
      </c>
      <c r="K168" s="662" t="s">
        <v>886</v>
      </c>
      <c r="L168" s="664">
        <v>98.486000726362334</v>
      </c>
      <c r="M168" s="664">
        <v>5</v>
      </c>
      <c r="N168" s="665">
        <v>492.4300036318117</v>
      </c>
    </row>
    <row r="169" spans="1:14" ht="14.4" customHeight="1" x14ac:dyDescent="0.3">
      <c r="A169" s="660" t="s">
        <v>533</v>
      </c>
      <c r="B169" s="661" t="s">
        <v>534</v>
      </c>
      <c r="C169" s="662" t="s">
        <v>543</v>
      </c>
      <c r="D169" s="663" t="s">
        <v>1461</v>
      </c>
      <c r="E169" s="662" t="s">
        <v>558</v>
      </c>
      <c r="F169" s="663" t="s">
        <v>1465</v>
      </c>
      <c r="G169" s="662" t="s">
        <v>849</v>
      </c>
      <c r="H169" s="662" t="s">
        <v>1116</v>
      </c>
      <c r="I169" s="662" t="s">
        <v>1117</v>
      </c>
      <c r="J169" s="662" t="s">
        <v>1118</v>
      </c>
      <c r="K169" s="662" t="s">
        <v>1119</v>
      </c>
      <c r="L169" s="664">
        <v>958.57</v>
      </c>
      <c r="M169" s="664">
        <v>1</v>
      </c>
      <c r="N169" s="665">
        <v>958.57</v>
      </c>
    </row>
    <row r="170" spans="1:14" ht="14.4" customHeight="1" x14ac:dyDescent="0.3">
      <c r="A170" s="660" t="s">
        <v>533</v>
      </c>
      <c r="B170" s="661" t="s">
        <v>534</v>
      </c>
      <c r="C170" s="662" t="s">
        <v>543</v>
      </c>
      <c r="D170" s="663" t="s">
        <v>1461</v>
      </c>
      <c r="E170" s="662" t="s">
        <v>558</v>
      </c>
      <c r="F170" s="663" t="s">
        <v>1465</v>
      </c>
      <c r="G170" s="662" t="s">
        <v>849</v>
      </c>
      <c r="H170" s="662" t="s">
        <v>893</v>
      </c>
      <c r="I170" s="662" t="s">
        <v>894</v>
      </c>
      <c r="J170" s="662" t="s">
        <v>895</v>
      </c>
      <c r="K170" s="662" t="s">
        <v>896</v>
      </c>
      <c r="L170" s="664">
        <v>187.26450987984231</v>
      </c>
      <c r="M170" s="664">
        <v>8</v>
      </c>
      <c r="N170" s="665">
        <v>1498.1160790387385</v>
      </c>
    </row>
    <row r="171" spans="1:14" ht="14.4" customHeight="1" x14ac:dyDescent="0.3">
      <c r="A171" s="660" t="s">
        <v>533</v>
      </c>
      <c r="B171" s="661" t="s">
        <v>534</v>
      </c>
      <c r="C171" s="662" t="s">
        <v>543</v>
      </c>
      <c r="D171" s="663" t="s">
        <v>1461</v>
      </c>
      <c r="E171" s="662" t="s">
        <v>558</v>
      </c>
      <c r="F171" s="663" t="s">
        <v>1465</v>
      </c>
      <c r="G171" s="662" t="s">
        <v>849</v>
      </c>
      <c r="H171" s="662" t="s">
        <v>1120</v>
      </c>
      <c r="I171" s="662" t="s">
        <v>1121</v>
      </c>
      <c r="J171" s="662" t="s">
        <v>1122</v>
      </c>
      <c r="K171" s="662" t="s">
        <v>1123</v>
      </c>
      <c r="L171" s="664">
        <v>136.54022474320885</v>
      </c>
      <c r="M171" s="664">
        <v>1</v>
      </c>
      <c r="N171" s="665">
        <v>136.54022474320885</v>
      </c>
    </row>
    <row r="172" spans="1:14" ht="14.4" customHeight="1" x14ac:dyDescent="0.3">
      <c r="A172" s="660" t="s">
        <v>533</v>
      </c>
      <c r="B172" s="661" t="s">
        <v>534</v>
      </c>
      <c r="C172" s="662" t="s">
        <v>543</v>
      </c>
      <c r="D172" s="663" t="s">
        <v>1461</v>
      </c>
      <c r="E172" s="662" t="s">
        <v>558</v>
      </c>
      <c r="F172" s="663" t="s">
        <v>1465</v>
      </c>
      <c r="G172" s="662" t="s">
        <v>849</v>
      </c>
      <c r="H172" s="662" t="s">
        <v>897</v>
      </c>
      <c r="I172" s="662" t="s">
        <v>898</v>
      </c>
      <c r="J172" s="662" t="s">
        <v>899</v>
      </c>
      <c r="K172" s="662" t="s">
        <v>900</v>
      </c>
      <c r="L172" s="664">
        <v>92.487377761131569</v>
      </c>
      <c r="M172" s="664">
        <v>4</v>
      </c>
      <c r="N172" s="665">
        <v>369.94951104452628</v>
      </c>
    </row>
    <row r="173" spans="1:14" ht="14.4" customHeight="1" x14ac:dyDescent="0.3">
      <c r="A173" s="660" t="s">
        <v>533</v>
      </c>
      <c r="B173" s="661" t="s">
        <v>534</v>
      </c>
      <c r="C173" s="662" t="s">
        <v>543</v>
      </c>
      <c r="D173" s="663" t="s">
        <v>1461</v>
      </c>
      <c r="E173" s="662" t="s">
        <v>558</v>
      </c>
      <c r="F173" s="663" t="s">
        <v>1465</v>
      </c>
      <c r="G173" s="662" t="s">
        <v>849</v>
      </c>
      <c r="H173" s="662" t="s">
        <v>1124</v>
      </c>
      <c r="I173" s="662" t="s">
        <v>1125</v>
      </c>
      <c r="J173" s="662" t="s">
        <v>1126</v>
      </c>
      <c r="K173" s="662" t="s">
        <v>1127</v>
      </c>
      <c r="L173" s="664">
        <v>303.88839120096446</v>
      </c>
      <c r="M173" s="664">
        <v>1</v>
      </c>
      <c r="N173" s="665">
        <v>303.88839120096446</v>
      </c>
    </row>
    <row r="174" spans="1:14" ht="14.4" customHeight="1" x14ac:dyDescent="0.3">
      <c r="A174" s="660" t="s">
        <v>533</v>
      </c>
      <c r="B174" s="661" t="s">
        <v>534</v>
      </c>
      <c r="C174" s="662" t="s">
        <v>543</v>
      </c>
      <c r="D174" s="663" t="s">
        <v>1461</v>
      </c>
      <c r="E174" s="662" t="s">
        <v>558</v>
      </c>
      <c r="F174" s="663" t="s">
        <v>1465</v>
      </c>
      <c r="G174" s="662" t="s">
        <v>849</v>
      </c>
      <c r="H174" s="662" t="s">
        <v>1128</v>
      </c>
      <c r="I174" s="662" t="s">
        <v>1129</v>
      </c>
      <c r="J174" s="662" t="s">
        <v>1130</v>
      </c>
      <c r="K174" s="662" t="s">
        <v>1131</v>
      </c>
      <c r="L174" s="664">
        <v>1425.75</v>
      </c>
      <c r="M174" s="664">
        <v>1</v>
      </c>
      <c r="N174" s="665">
        <v>1425.75</v>
      </c>
    </row>
    <row r="175" spans="1:14" ht="14.4" customHeight="1" x14ac:dyDescent="0.3">
      <c r="A175" s="660" t="s">
        <v>533</v>
      </c>
      <c r="B175" s="661" t="s">
        <v>534</v>
      </c>
      <c r="C175" s="662" t="s">
        <v>543</v>
      </c>
      <c r="D175" s="663" t="s">
        <v>1461</v>
      </c>
      <c r="E175" s="662" t="s">
        <v>558</v>
      </c>
      <c r="F175" s="663" t="s">
        <v>1465</v>
      </c>
      <c r="G175" s="662" t="s">
        <v>849</v>
      </c>
      <c r="H175" s="662" t="s">
        <v>909</v>
      </c>
      <c r="I175" s="662" t="s">
        <v>910</v>
      </c>
      <c r="J175" s="662" t="s">
        <v>911</v>
      </c>
      <c r="K175" s="662" t="s">
        <v>912</v>
      </c>
      <c r="L175" s="664">
        <v>199.1444508515489</v>
      </c>
      <c r="M175" s="664">
        <v>2</v>
      </c>
      <c r="N175" s="665">
        <v>398.28890170309779</v>
      </c>
    </row>
    <row r="176" spans="1:14" ht="14.4" customHeight="1" x14ac:dyDescent="0.3">
      <c r="A176" s="660" t="s">
        <v>533</v>
      </c>
      <c r="B176" s="661" t="s">
        <v>534</v>
      </c>
      <c r="C176" s="662" t="s">
        <v>543</v>
      </c>
      <c r="D176" s="663" t="s">
        <v>1461</v>
      </c>
      <c r="E176" s="662" t="s">
        <v>558</v>
      </c>
      <c r="F176" s="663" t="s">
        <v>1465</v>
      </c>
      <c r="G176" s="662" t="s">
        <v>849</v>
      </c>
      <c r="H176" s="662" t="s">
        <v>1132</v>
      </c>
      <c r="I176" s="662" t="s">
        <v>1133</v>
      </c>
      <c r="J176" s="662" t="s">
        <v>1134</v>
      </c>
      <c r="K176" s="662" t="s">
        <v>1135</v>
      </c>
      <c r="L176" s="664">
        <v>113.28925220955598</v>
      </c>
      <c r="M176" s="664">
        <v>1</v>
      </c>
      <c r="N176" s="665">
        <v>113.28925220955598</v>
      </c>
    </row>
    <row r="177" spans="1:14" ht="14.4" customHeight="1" x14ac:dyDescent="0.3">
      <c r="A177" s="660" t="s">
        <v>533</v>
      </c>
      <c r="B177" s="661" t="s">
        <v>534</v>
      </c>
      <c r="C177" s="662" t="s">
        <v>543</v>
      </c>
      <c r="D177" s="663" t="s">
        <v>1461</v>
      </c>
      <c r="E177" s="662" t="s">
        <v>558</v>
      </c>
      <c r="F177" s="663" t="s">
        <v>1465</v>
      </c>
      <c r="G177" s="662" t="s">
        <v>849</v>
      </c>
      <c r="H177" s="662" t="s">
        <v>1136</v>
      </c>
      <c r="I177" s="662" t="s">
        <v>1137</v>
      </c>
      <c r="J177" s="662" t="s">
        <v>1138</v>
      </c>
      <c r="K177" s="662" t="s">
        <v>1139</v>
      </c>
      <c r="L177" s="664">
        <v>438.75</v>
      </c>
      <c r="M177" s="664">
        <v>1</v>
      </c>
      <c r="N177" s="665">
        <v>438.75</v>
      </c>
    </row>
    <row r="178" spans="1:14" ht="14.4" customHeight="1" x14ac:dyDescent="0.3">
      <c r="A178" s="660" t="s">
        <v>533</v>
      </c>
      <c r="B178" s="661" t="s">
        <v>534</v>
      </c>
      <c r="C178" s="662" t="s">
        <v>543</v>
      </c>
      <c r="D178" s="663" t="s">
        <v>1461</v>
      </c>
      <c r="E178" s="662" t="s">
        <v>558</v>
      </c>
      <c r="F178" s="663" t="s">
        <v>1465</v>
      </c>
      <c r="G178" s="662" t="s">
        <v>849</v>
      </c>
      <c r="H178" s="662" t="s">
        <v>1140</v>
      </c>
      <c r="I178" s="662" t="s">
        <v>1141</v>
      </c>
      <c r="J178" s="662" t="s">
        <v>1142</v>
      </c>
      <c r="K178" s="662" t="s">
        <v>1135</v>
      </c>
      <c r="L178" s="664">
        <v>88.340074438372298</v>
      </c>
      <c r="M178" s="664">
        <v>2</v>
      </c>
      <c r="N178" s="665">
        <v>176.6801488767446</v>
      </c>
    </row>
    <row r="179" spans="1:14" ht="14.4" customHeight="1" x14ac:dyDescent="0.3">
      <c r="A179" s="660" t="s">
        <v>533</v>
      </c>
      <c r="B179" s="661" t="s">
        <v>534</v>
      </c>
      <c r="C179" s="662" t="s">
        <v>546</v>
      </c>
      <c r="D179" s="663" t="s">
        <v>1462</v>
      </c>
      <c r="E179" s="662" t="s">
        <v>558</v>
      </c>
      <c r="F179" s="663" t="s">
        <v>1465</v>
      </c>
      <c r="G179" s="662"/>
      <c r="H179" s="662" t="s">
        <v>559</v>
      </c>
      <c r="I179" s="662" t="s">
        <v>559</v>
      </c>
      <c r="J179" s="662" t="s">
        <v>560</v>
      </c>
      <c r="K179" s="662" t="s">
        <v>561</v>
      </c>
      <c r="L179" s="664">
        <v>47.798031022043482</v>
      </c>
      <c r="M179" s="664">
        <v>11</v>
      </c>
      <c r="N179" s="665">
        <v>525.77834124247829</v>
      </c>
    </row>
    <row r="180" spans="1:14" ht="14.4" customHeight="1" x14ac:dyDescent="0.3">
      <c r="A180" s="660" t="s">
        <v>533</v>
      </c>
      <c r="B180" s="661" t="s">
        <v>534</v>
      </c>
      <c r="C180" s="662" t="s">
        <v>546</v>
      </c>
      <c r="D180" s="663" t="s">
        <v>1462</v>
      </c>
      <c r="E180" s="662" t="s">
        <v>558</v>
      </c>
      <c r="F180" s="663" t="s">
        <v>1465</v>
      </c>
      <c r="G180" s="662"/>
      <c r="H180" s="662" t="s">
        <v>562</v>
      </c>
      <c r="I180" s="662" t="s">
        <v>563</v>
      </c>
      <c r="J180" s="662" t="s">
        <v>564</v>
      </c>
      <c r="K180" s="662" t="s">
        <v>565</v>
      </c>
      <c r="L180" s="664">
        <v>183.98000000000002</v>
      </c>
      <c r="M180" s="664">
        <v>2</v>
      </c>
      <c r="N180" s="665">
        <v>367.96000000000004</v>
      </c>
    </row>
    <row r="181" spans="1:14" ht="14.4" customHeight="1" x14ac:dyDescent="0.3">
      <c r="A181" s="660" t="s">
        <v>533</v>
      </c>
      <c r="B181" s="661" t="s">
        <v>534</v>
      </c>
      <c r="C181" s="662" t="s">
        <v>546</v>
      </c>
      <c r="D181" s="663" t="s">
        <v>1462</v>
      </c>
      <c r="E181" s="662" t="s">
        <v>558</v>
      </c>
      <c r="F181" s="663" t="s">
        <v>1465</v>
      </c>
      <c r="G181" s="662"/>
      <c r="H181" s="662" t="s">
        <v>566</v>
      </c>
      <c r="I181" s="662" t="s">
        <v>566</v>
      </c>
      <c r="J181" s="662" t="s">
        <v>567</v>
      </c>
      <c r="K181" s="662" t="s">
        <v>568</v>
      </c>
      <c r="L181" s="664">
        <v>110.86962738471932</v>
      </c>
      <c r="M181" s="664">
        <v>1</v>
      </c>
      <c r="N181" s="665">
        <v>110.86962738471932</v>
      </c>
    </row>
    <row r="182" spans="1:14" ht="14.4" customHeight="1" x14ac:dyDescent="0.3">
      <c r="A182" s="660" t="s">
        <v>533</v>
      </c>
      <c r="B182" s="661" t="s">
        <v>534</v>
      </c>
      <c r="C182" s="662" t="s">
        <v>546</v>
      </c>
      <c r="D182" s="663" t="s">
        <v>1462</v>
      </c>
      <c r="E182" s="662" t="s">
        <v>558</v>
      </c>
      <c r="F182" s="663" t="s">
        <v>1465</v>
      </c>
      <c r="G182" s="662" t="s">
        <v>572</v>
      </c>
      <c r="H182" s="662" t="s">
        <v>1143</v>
      </c>
      <c r="I182" s="662" t="s">
        <v>1143</v>
      </c>
      <c r="J182" s="662" t="s">
        <v>574</v>
      </c>
      <c r="K182" s="662" t="s">
        <v>1144</v>
      </c>
      <c r="L182" s="664">
        <v>93.5</v>
      </c>
      <c r="M182" s="664">
        <v>1</v>
      </c>
      <c r="N182" s="665">
        <v>93.5</v>
      </c>
    </row>
    <row r="183" spans="1:14" ht="14.4" customHeight="1" x14ac:dyDescent="0.3">
      <c r="A183" s="660" t="s">
        <v>533</v>
      </c>
      <c r="B183" s="661" t="s">
        <v>534</v>
      </c>
      <c r="C183" s="662" t="s">
        <v>546</v>
      </c>
      <c r="D183" s="663" t="s">
        <v>1462</v>
      </c>
      <c r="E183" s="662" t="s">
        <v>558</v>
      </c>
      <c r="F183" s="663" t="s">
        <v>1465</v>
      </c>
      <c r="G183" s="662" t="s">
        <v>572</v>
      </c>
      <c r="H183" s="662" t="s">
        <v>1145</v>
      </c>
      <c r="I183" s="662" t="s">
        <v>1146</v>
      </c>
      <c r="J183" s="662" t="s">
        <v>1147</v>
      </c>
      <c r="K183" s="662" t="s">
        <v>590</v>
      </c>
      <c r="L183" s="664">
        <v>53.750041731080252</v>
      </c>
      <c r="M183" s="664">
        <v>1</v>
      </c>
      <c r="N183" s="665">
        <v>53.750041731080252</v>
      </c>
    </row>
    <row r="184" spans="1:14" ht="14.4" customHeight="1" x14ac:dyDescent="0.3">
      <c r="A184" s="660" t="s">
        <v>533</v>
      </c>
      <c r="B184" s="661" t="s">
        <v>534</v>
      </c>
      <c r="C184" s="662" t="s">
        <v>546</v>
      </c>
      <c r="D184" s="663" t="s">
        <v>1462</v>
      </c>
      <c r="E184" s="662" t="s">
        <v>558</v>
      </c>
      <c r="F184" s="663" t="s">
        <v>1465</v>
      </c>
      <c r="G184" s="662" t="s">
        <v>572</v>
      </c>
      <c r="H184" s="662" t="s">
        <v>1148</v>
      </c>
      <c r="I184" s="662" t="s">
        <v>1149</v>
      </c>
      <c r="J184" s="662" t="s">
        <v>1150</v>
      </c>
      <c r="K184" s="662" t="s">
        <v>1151</v>
      </c>
      <c r="L184" s="664">
        <v>62.080001152791056</v>
      </c>
      <c r="M184" s="664">
        <v>1</v>
      </c>
      <c r="N184" s="665">
        <v>62.080001152791056</v>
      </c>
    </row>
    <row r="185" spans="1:14" ht="14.4" customHeight="1" x14ac:dyDescent="0.3">
      <c r="A185" s="660" t="s">
        <v>533</v>
      </c>
      <c r="B185" s="661" t="s">
        <v>534</v>
      </c>
      <c r="C185" s="662" t="s">
        <v>546</v>
      </c>
      <c r="D185" s="663" t="s">
        <v>1462</v>
      </c>
      <c r="E185" s="662" t="s">
        <v>558</v>
      </c>
      <c r="F185" s="663" t="s">
        <v>1465</v>
      </c>
      <c r="G185" s="662" t="s">
        <v>572</v>
      </c>
      <c r="H185" s="662" t="s">
        <v>1152</v>
      </c>
      <c r="I185" s="662" t="s">
        <v>1153</v>
      </c>
      <c r="J185" s="662" t="s">
        <v>1154</v>
      </c>
      <c r="K185" s="662" t="s">
        <v>1155</v>
      </c>
      <c r="L185" s="664">
        <v>29.320000000000007</v>
      </c>
      <c r="M185" s="664">
        <v>1</v>
      </c>
      <c r="N185" s="665">
        <v>29.320000000000007</v>
      </c>
    </row>
    <row r="186" spans="1:14" ht="14.4" customHeight="1" x14ac:dyDescent="0.3">
      <c r="A186" s="660" t="s">
        <v>533</v>
      </c>
      <c r="B186" s="661" t="s">
        <v>534</v>
      </c>
      <c r="C186" s="662" t="s">
        <v>546</v>
      </c>
      <c r="D186" s="663" t="s">
        <v>1462</v>
      </c>
      <c r="E186" s="662" t="s">
        <v>558</v>
      </c>
      <c r="F186" s="663" t="s">
        <v>1465</v>
      </c>
      <c r="G186" s="662" t="s">
        <v>572</v>
      </c>
      <c r="H186" s="662" t="s">
        <v>583</v>
      </c>
      <c r="I186" s="662" t="s">
        <v>584</v>
      </c>
      <c r="J186" s="662" t="s">
        <v>585</v>
      </c>
      <c r="K186" s="662" t="s">
        <v>586</v>
      </c>
      <c r="L186" s="664">
        <v>66.03</v>
      </c>
      <c r="M186" s="664">
        <v>1</v>
      </c>
      <c r="N186" s="665">
        <v>66.03</v>
      </c>
    </row>
    <row r="187" spans="1:14" ht="14.4" customHeight="1" x14ac:dyDescent="0.3">
      <c r="A187" s="660" t="s">
        <v>533</v>
      </c>
      <c r="B187" s="661" t="s">
        <v>534</v>
      </c>
      <c r="C187" s="662" t="s">
        <v>546</v>
      </c>
      <c r="D187" s="663" t="s">
        <v>1462</v>
      </c>
      <c r="E187" s="662" t="s">
        <v>558</v>
      </c>
      <c r="F187" s="663" t="s">
        <v>1465</v>
      </c>
      <c r="G187" s="662" t="s">
        <v>572</v>
      </c>
      <c r="H187" s="662" t="s">
        <v>587</v>
      </c>
      <c r="I187" s="662" t="s">
        <v>588</v>
      </c>
      <c r="J187" s="662" t="s">
        <v>589</v>
      </c>
      <c r="K187" s="662" t="s">
        <v>590</v>
      </c>
      <c r="L187" s="664">
        <v>40.663413728602656</v>
      </c>
      <c r="M187" s="664">
        <v>20</v>
      </c>
      <c r="N187" s="665">
        <v>813.26827457205309</v>
      </c>
    </row>
    <row r="188" spans="1:14" ht="14.4" customHeight="1" x14ac:dyDescent="0.3">
      <c r="A188" s="660" t="s">
        <v>533</v>
      </c>
      <c r="B188" s="661" t="s">
        <v>534</v>
      </c>
      <c r="C188" s="662" t="s">
        <v>546</v>
      </c>
      <c r="D188" s="663" t="s">
        <v>1462</v>
      </c>
      <c r="E188" s="662" t="s">
        <v>558</v>
      </c>
      <c r="F188" s="663" t="s">
        <v>1465</v>
      </c>
      <c r="G188" s="662" t="s">
        <v>572</v>
      </c>
      <c r="H188" s="662" t="s">
        <v>591</v>
      </c>
      <c r="I188" s="662" t="s">
        <v>592</v>
      </c>
      <c r="J188" s="662" t="s">
        <v>589</v>
      </c>
      <c r="K188" s="662" t="s">
        <v>593</v>
      </c>
      <c r="L188" s="664">
        <v>77.609747194203621</v>
      </c>
      <c r="M188" s="664">
        <v>5</v>
      </c>
      <c r="N188" s="665">
        <v>388.04873597101812</v>
      </c>
    </row>
    <row r="189" spans="1:14" ht="14.4" customHeight="1" x14ac:dyDescent="0.3">
      <c r="A189" s="660" t="s">
        <v>533</v>
      </c>
      <c r="B189" s="661" t="s">
        <v>534</v>
      </c>
      <c r="C189" s="662" t="s">
        <v>546</v>
      </c>
      <c r="D189" s="663" t="s">
        <v>1462</v>
      </c>
      <c r="E189" s="662" t="s">
        <v>558</v>
      </c>
      <c r="F189" s="663" t="s">
        <v>1465</v>
      </c>
      <c r="G189" s="662" t="s">
        <v>572</v>
      </c>
      <c r="H189" s="662" t="s">
        <v>598</v>
      </c>
      <c r="I189" s="662" t="s">
        <v>599</v>
      </c>
      <c r="J189" s="662" t="s">
        <v>600</v>
      </c>
      <c r="K189" s="662" t="s">
        <v>601</v>
      </c>
      <c r="L189" s="664">
        <v>36.529871073022541</v>
      </c>
      <c r="M189" s="664">
        <v>3</v>
      </c>
      <c r="N189" s="665">
        <v>109.58961321906763</v>
      </c>
    </row>
    <row r="190" spans="1:14" ht="14.4" customHeight="1" x14ac:dyDescent="0.3">
      <c r="A190" s="660" t="s">
        <v>533</v>
      </c>
      <c r="B190" s="661" t="s">
        <v>534</v>
      </c>
      <c r="C190" s="662" t="s">
        <v>546</v>
      </c>
      <c r="D190" s="663" t="s">
        <v>1462</v>
      </c>
      <c r="E190" s="662" t="s">
        <v>558</v>
      </c>
      <c r="F190" s="663" t="s">
        <v>1465</v>
      </c>
      <c r="G190" s="662" t="s">
        <v>572</v>
      </c>
      <c r="H190" s="662" t="s">
        <v>602</v>
      </c>
      <c r="I190" s="662" t="s">
        <v>603</v>
      </c>
      <c r="J190" s="662" t="s">
        <v>600</v>
      </c>
      <c r="K190" s="662" t="s">
        <v>604</v>
      </c>
      <c r="L190" s="664">
        <v>53.079999999999984</v>
      </c>
      <c r="M190" s="664">
        <v>3</v>
      </c>
      <c r="N190" s="665">
        <v>159.23999999999995</v>
      </c>
    </row>
    <row r="191" spans="1:14" ht="14.4" customHeight="1" x14ac:dyDescent="0.3">
      <c r="A191" s="660" t="s">
        <v>533</v>
      </c>
      <c r="B191" s="661" t="s">
        <v>534</v>
      </c>
      <c r="C191" s="662" t="s">
        <v>546</v>
      </c>
      <c r="D191" s="663" t="s">
        <v>1462</v>
      </c>
      <c r="E191" s="662" t="s">
        <v>558</v>
      </c>
      <c r="F191" s="663" t="s">
        <v>1465</v>
      </c>
      <c r="G191" s="662" t="s">
        <v>572</v>
      </c>
      <c r="H191" s="662" t="s">
        <v>1156</v>
      </c>
      <c r="I191" s="662" t="s">
        <v>1157</v>
      </c>
      <c r="J191" s="662" t="s">
        <v>1158</v>
      </c>
      <c r="K191" s="662" t="s">
        <v>1155</v>
      </c>
      <c r="L191" s="664">
        <v>66.483333333333363</v>
      </c>
      <c r="M191" s="664">
        <v>3</v>
      </c>
      <c r="N191" s="665">
        <v>199.45000000000007</v>
      </c>
    </row>
    <row r="192" spans="1:14" ht="14.4" customHeight="1" x14ac:dyDescent="0.3">
      <c r="A192" s="660" t="s">
        <v>533</v>
      </c>
      <c r="B192" s="661" t="s">
        <v>534</v>
      </c>
      <c r="C192" s="662" t="s">
        <v>546</v>
      </c>
      <c r="D192" s="663" t="s">
        <v>1462</v>
      </c>
      <c r="E192" s="662" t="s">
        <v>558</v>
      </c>
      <c r="F192" s="663" t="s">
        <v>1465</v>
      </c>
      <c r="G192" s="662" t="s">
        <v>572</v>
      </c>
      <c r="H192" s="662" t="s">
        <v>605</v>
      </c>
      <c r="I192" s="662" t="s">
        <v>606</v>
      </c>
      <c r="J192" s="662" t="s">
        <v>607</v>
      </c>
      <c r="K192" s="662" t="s">
        <v>608</v>
      </c>
      <c r="L192" s="664">
        <v>283.6975000000001</v>
      </c>
      <c r="M192" s="664">
        <v>4</v>
      </c>
      <c r="N192" s="665">
        <v>1134.7900000000004</v>
      </c>
    </row>
    <row r="193" spans="1:14" ht="14.4" customHeight="1" x14ac:dyDescent="0.3">
      <c r="A193" s="660" t="s">
        <v>533</v>
      </c>
      <c r="B193" s="661" t="s">
        <v>534</v>
      </c>
      <c r="C193" s="662" t="s">
        <v>546</v>
      </c>
      <c r="D193" s="663" t="s">
        <v>1462</v>
      </c>
      <c r="E193" s="662" t="s">
        <v>558</v>
      </c>
      <c r="F193" s="663" t="s">
        <v>1465</v>
      </c>
      <c r="G193" s="662" t="s">
        <v>572</v>
      </c>
      <c r="H193" s="662" t="s">
        <v>609</v>
      </c>
      <c r="I193" s="662" t="s">
        <v>610</v>
      </c>
      <c r="J193" s="662" t="s">
        <v>611</v>
      </c>
      <c r="K193" s="662" t="s">
        <v>612</v>
      </c>
      <c r="L193" s="664">
        <v>40.349999999999994</v>
      </c>
      <c r="M193" s="664">
        <v>3</v>
      </c>
      <c r="N193" s="665">
        <v>121.04999999999998</v>
      </c>
    </row>
    <row r="194" spans="1:14" ht="14.4" customHeight="1" x14ac:dyDescent="0.3">
      <c r="A194" s="660" t="s">
        <v>533</v>
      </c>
      <c r="B194" s="661" t="s">
        <v>534</v>
      </c>
      <c r="C194" s="662" t="s">
        <v>546</v>
      </c>
      <c r="D194" s="663" t="s">
        <v>1462</v>
      </c>
      <c r="E194" s="662" t="s">
        <v>558</v>
      </c>
      <c r="F194" s="663" t="s">
        <v>1465</v>
      </c>
      <c r="G194" s="662" t="s">
        <v>572</v>
      </c>
      <c r="H194" s="662" t="s">
        <v>1159</v>
      </c>
      <c r="I194" s="662" t="s">
        <v>1160</v>
      </c>
      <c r="J194" s="662" t="s">
        <v>615</v>
      </c>
      <c r="K194" s="662" t="s">
        <v>1161</v>
      </c>
      <c r="L194" s="664">
        <v>73.44</v>
      </c>
      <c r="M194" s="664">
        <v>1</v>
      </c>
      <c r="N194" s="665">
        <v>73.44</v>
      </c>
    </row>
    <row r="195" spans="1:14" ht="14.4" customHeight="1" x14ac:dyDescent="0.3">
      <c r="A195" s="660" t="s">
        <v>533</v>
      </c>
      <c r="B195" s="661" t="s">
        <v>534</v>
      </c>
      <c r="C195" s="662" t="s">
        <v>546</v>
      </c>
      <c r="D195" s="663" t="s">
        <v>1462</v>
      </c>
      <c r="E195" s="662" t="s">
        <v>558</v>
      </c>
      <c r="F195" s="663" t="s">
        <v>1465</v>
      </c>
      <c r="G195" s="662" t="s">
        <v>572</v>
      </c>
      <c r="H195" s="662" t="s">
        <v>613</v>
      </c>
      <c r="I195" s="662" t="s">
        <v>614</v>
      </c>
      <c r="J195" s="662" t="s">
        <v>615</v>
      </c>
      <c r="K195" s="662" t="s">
        <v>616</v>
      </c>
      <c r="L195" s="664">
        <v>227.49019188651911</v>
      </c>
      <c r="M195" s="664">
        <v>2</v>
      </c>
      <c r="N195" s="665">
        <v>454.98038377303823</v>
      </c>
    </row>
    <row r="196" spans="1:14" ht="14.4" customHeight="1" x14ac:dyDescent="0.3">
      <c r="A196" s="660" t="s">
        <v>533</v>
      </c>
      <c r="B196" s="661" t="s">
        <v>534</v>
      </c>
      <c r="C196" s="662" t="s">
        <v>546</v>
      </c>
      <c r="D196" s="663" t="s">
        <v>1462</v>
      </c>
      <c r="E196" s="662" t="s">
        <v>558</v>
      </c>
      <c r="F196" s="663" t="s">
        <v>1465</v>
      </c>
      <c r="G196" s="662" t="s">
        <v>572</v>
      </c>
      <c r="H196" s="662" t="s">
        <v>625</v>
      </c>
      <c r="I196" s="662" t="s">
        <v>626</v>
      </c>
      <c r="J196" s="662" t="s">
        <v>627</v>
      </c>
      <c r="K196" s="662" t="s">
        <v>628</v>
      </c>
      <c r="L196" s="664">
        <v>73.579861008652884</v>
      </c>
      <c r="M196" s="664">
        <v>3</v>
      </c>
      <c r="N196" s="665">
        <v>220.73958302595867</v>
      </c>
    </row>
    <row r="197" spans="1:14" ht="14.4" customHeight="1" x14ac:dyDescent="0.3">
      <c r="A197" s="660" t="s">
        <v>533</v>
      </c>
      <c r="B197" s="661" t="s">
        <v>534</v>
      </c>
      <c r="C197" s="662" t="s">
        <v>546</v>
      </c>
      <c r="D197" s="663" t="s">
        <v>1462</v>
      </c>
      <c r="E197" s="662" t="s">
        <v>558</v>
      </c>
      <c r="F197" s="663" t="s">
        <v>1465</v>
      </c>
      <c r="G197" s="662" t="s">
        <v>572</v>
      </c>
      <c r="H197" s="662" t="s">
        <v>633</v>
      </c>
      <c r="I197" s="662" t="s">
        <v>634</v>
      </c>
      <c r="J197" s="662" t="s">
        <v>635</v>
      </c>
      <c r="K197" s="662" t="s">
        <v>636</v>
      </c>
      <c r="L197" s="664">
        <v>21.51</v>
      </c>
      <c r="M197" s="664">
        <v>3</v>
      </c>
      <c r="N197" s="665">
        <v>64.53</v>
      </c>
    </row>
    <row r="198" spans="1:14" ht="14.4" customHeight="1" x14ac:dyDescent="0.3">
      <c r="A198" s="660" t="s">
        <v>533</v>
      </c>
      <c r="B198" s="661" t="s">
        <v>534</v>
      </c>
      <c r="C198" s="662" t="s">
        <v>546</v>
      </c>
      <c r="D198" s="663" t="s">
        <v>1462</v>
      </c>
      <c r="E198" s="662" t="s">
        <v>558</v>
      </c>
      <c r="F198" s="663" t="s">
        <v>1465</v>
      </c>
      <c r="G198" s="662" t="s">
        <v>572</v>
      </c>
      <c r="H198" s="662" t="s">
        <v>978</v>
      </c>
      <c r="I198" s="662" t="s">
        <v>979</v>
      </c>
      <c r="J198" s="662" t="s">
        <v>980</v>
      </c>
      <c r="K198" s="662" t="s">
        <v>981</v>
      </c>
      <c r="L198" s="664">
        <v>73.72999999999999</v>
      </c>
      <c r="M198" s="664">
        <v>2</v>
      </c>
      <c r="N198" s="665">
        <v>147.45999999999998</v>
      </c>
    </row>
    <row r="199" spans="1:14" ht="14.4" customHeight="1" x14ac:dyDescent="0.3">
      <c r="A199" s="660" t="s">
        <v>533</v>
      </c>
      <c r="B199" s="661" t="s">
        <v>534</v>
      </c>
      <c r="C199" s="662" t="s">
        <v>546</v>
      </c>
      <c r="D199" s="663" t="s">
        <v>1462</v>
      </c>
      <c r="E199" s="662" t="s">
        <v>558</v>
      </c>
      <c r="F199" s="663" t="s">
        <v>1465</v>
      </c>
      <c r="G199" s="662" t="s">
        <v>572</v>
      </c>
      <c r="H199" s="662" t="s">
        <v>982</v>
      </c>
      <c r="I199" s="662" t="s">
        <v>983</v>
      </c>
      <c r="J199" s="662" t="s">
        <v>984</v>
      </c>
      <c r="K199" s="662" t="s">
        <v>985</v>
      </c>
      <c r="L199" s="664">
        <v>99.15</v>
      </c>
      <c r="M199" s="664">
        <v>1</v>
      </c>
      <c r="N199" s="665">
        <v>99.15</v>
      </c>
    </row>
    <row r="200" spans="1:14" ht="14.4" customHeight="1" x14ac:dyDescent="0.3">
      <c r="A200" s="660" t="s">
        <v>533</v>
      </c>
      <c r="B200" s="661" t="s">
        <v>534</v>
      </c>
      <c r="C200" s="662" t="s">
        <v>546</v>
      </c>
      <c r="D200" s="663" t="s">
        <v>1462</v>
      </c>
      <c r="E200" s="662" t="s">
        <v>558</v>
      </c>
      <c r="F200" s="663" t="s">
        <v>1465</v>
      </c>
      <c r="G200" s="662" t="s">
        <v>572</v>
      </c>
      <c r="H200" s="662" t="s">
        <v>1162</v>
      </c>
      <c r="I200" s="662" t="s">
        <v>1163</v>
      </c>
      <c r="J200" s="662" t="s">
        <v>1164</v>
      </c>
      <c r="K200" s="662" t="s">
        <v>1165</v>
      </c>
      <c r="L200" s="664">
        <v>64.92</v>
      </c>
      <c r="M200" s="664">
        <v>1</v>
      </c>
      <c r="N200" s="665">
        <v>64.92</v>
      </c>
    </row>
    <row r="201" spans="1:14" ht="14.4" customHeight="1" x14ac:dyDescent="0.3">
      <c r="A201" s="660" t="s">
        <v>533</v>
      </c>
      <c r="B201" s="661" t="s">
        <v>534</v>
      </c>
      <c r="C201" s="662" t="s">
        <v>546</v>
      </c>
      <c r="D201" s="663" t="s">
        <v>1462</v>
      </c>
      <c r="E201" s="662" t="s">
        <v>558</v>
      </c>
      <c r="F201" s="663" t="s">
        <v>1465</v>
      </c>
      <c r="G201" s="662" t="s">
        <v>572</v>
      </c>
      <c r="H201" s="662" t="s">
        <v>1166</v>
      </c>
      <c r="I201" s="662" t="s">
        <v>1167</v>
      </c>
      <c r="J201" s="662" t="s">
        <v>1168</v>
      </c>
      <c r="K201" s="662" t="s">
        <v>1035</v>
      </c>
      <c r="L201" s="664">
        <v>83.97</v>
      </c>
      <c r="M201" s="664">
        <v>1</v>
      </c>
      <c r="N201" s="665">
        <v>83.97</v>
      </c>
    </row>
    <row r="202" spans="1:14" ht="14.4" customHeight="1" x14ac:dyDescent="0.3">
      <c r="A202" s="660" t="s">
        <v>533</v>
      </c>
      <c r="B202" s="661" t="s">
        <v>534</v>
      </c>
      <c r="C202" s="662" t="s">
        <v>546</v>
      </c>
      <c r="D202" s="663" t="s">
        <v>1462</v>
      </c>
      <c r="E202" s="662" t="s">
        <v>558</v>
      </c>
      <c r="F202" s="663" t="s">
        <v>1465</v>
      </c>
      <c r="G202" s="662" t="s">
        <v>572</v>
      </c>
      <c r="H202" s="662" t="s">
        <v>637</v>
      </c>
      <c r="I202" s="662" t="s">
        <v>638</v>
      </c>
      <c r="J202" s="662" t="s">
        <v>639</v>
      </c>
      <c r="K202" s="662" t="s">
        <v>640</v>
      </c>
      <c r="L202" s="664">
        <v>74.87</v>
      </c>
      <c r="M202" s="664">
        <v>1</v>
      </c>
      <c r="N202" s="665">
        <v>74.87</v>
      </c>
    </row>
    <row r="203" spans="1:14" ht="14.4" customHeight="1" x14ac:dyDescent="0.3">
      <c r="A203" s="660" t="s">
        <v>533</v>
      </c>
      <c r="B203" s="661" t="s">
        <v>534</v>
      </c>
      <c r="C203" s="662" t="s">
        <v>546</v>
      </c>
      <c r="D203" s="663" t="s">
        <v>1462</v>
      </c>
      <c r="E203" s="662" t="s">
        <v>558</v>
      </c>
      <c r="F203" s="663" t="s">
        <v>1465</v>
      </c>
      <c r="G203" s="662" t="s">
        <v>572</v>
      </c>
      <c r="H203" s="662" t="s">
        <v>1169</v>
      </c>
      <c r="I203" s="662" t="s">
        <v>1170</v>
      </c>
      <c r="J203" s="662" t="s">
        <v>1171</v>
      </c>
      <c r="K203" s="662" t="s">
        <v>1172</v>
      </c>
      <c r="L203" s="664">
        <v>97.970000000000027</v>
      </c>
      <c r="M203" s="664">
        <v>1</v>
      </c>
      <c r="N203" s="665">
        <v>97.970000000000027</v>
      </c>
    </row>
    <row r="204" spans="1:14" ht="14.4" customHeight="1" x14ac:dyDescent="0.3">
      <c r="A204" s="660" t="s">
        <v>533</v>
      </c>
      <c r="B204" s="661" t="s">
        <v>534</v>
      </c>
      <c r="C204" s="662" t="s">
        <v>546</v>
      </c>
      <c r="D204" s="663" t="s">
        <v>1462</v>
      </c>
      <c r="E204" s="662" t="s">
        <v>558</v>
      </c>
      <c r="F204" s="663" t="s">
        <v>1465</v>
      </c>
      <c r="G204" s="662" t="s">
        <v>572</v>
      </c>
      <c r="H204" s="662" t="s">
        <v>1173</v>
      </c>
      <c r="I204" s="662" t="s">
        <v>1174</v>
      </c>
      <c r="J204" s="662" t="s">
        <v>1175</v>
      </c>
      <c r="K204" s="662" t="s">
        <v>1176</v>
      </c>
      <c r="L204" s="664">
        <v>120.07999999999994</v>
      </c>
      <c r="M204" s="664">
        <v>2</v>
      </c>
      <c r="N204" s="665">
        <v>240.15999999999988</v>
      </c>
    </row>
    <row r="205" spans="1:14" ht="14.4" customHeight="1" x14ac:dyDescent="0.3">
      <c r="A205" s="660" t="s">
        <v>533</v>
      </c>
      <c r="B205" s="661" t="s">
        <v>534</v>
      </c>
      <c r="C205" s="662" t="s">
        <v>546</v>
      </c>
      <c r="D205" s="663" t="s">
        <v>1462</v>
      </c>
      <c r="E205" s="662" t="s">
        <v>558</v>
      </c>
      <c r="F205" s="663" t="s">
        <v>1465</v>
      </c>
      <c r="G205" s="662" t="s">
        <v>572</v>
      </c>
      <c r="H205" s="662" t="s">
        <v>1177</v>
      </c>
      <c r="I205" s="662" t="s">
        <v>1178</v>
      </c>
      <c r="J205" s="662" t="s">
        <v>1179</v>
      </c>
      <c r="K205" s="662" t="s">
        <v>1180</v>
      </c>
      <c r="L205" s="664">
        <v>122.08</v>
      </c>
      <c r="M205" s="664">
        <v>3</v>
      </c>
      <c r="N205" s="665">
        <v>366.24</v>
      </c>
    </row>
    <row r="206" spans="1:14" ht="14.4" customHeight="1" x14ac:dyDescent="0.3">
      <c r="A206" s="660" t="s">
        <v>533</v>
      </c>
      <c r="B206" s="661" t="s">
        <v>534</v>
      </c>
      <c r="C206" s="662" t="s">
        <v>546</v>
      </c>
      <c r="D206" s="663" t="s">
        <v>1462</v>
      </c>
      <c r="E206" s="662" t="s">
        <v>558</v>
      </c>
      <c r="F206" s="663" t="s">
        <v>1465</v>
      </c>
      <c r="G206" s="662" t="s">
        <v>572</v>
      </c>
      <c r="H206" s="662" t="s">
        <v>645</v>
      </c>
      <c r="I206" s="662" t="s">
        <v>646</v>
      </c>
      <c r="J206" s="662" t="s">
        <v>647</v>
      </c>
      <c r="K206" s="662" t="s">
        <v>648</v>
      </c>
      <c r="L206" s="664">
        <v>123.76499999999994</v>
      </c>
      <c r="M206" s="664">
        <v>4</v>
      </c>
      <c r="N206" s="665">
        <v>495.05999999999977</v>
      </c>
    </row>
    <row r="207" spans="1:14" ht="14.4" customHeight="1" x14ac:dyDescent="0.3">
      <c r="A207" s="660" t="s">
        <v>533</v>
      </c>
      <c r="B207" s="661" t="s">
        <v>534</v>
      </c>
      <c r="C207" s="662" t="s">
        <v>546</v>
      </c>
      <c r="D207" s="663" t="s">
        <v>1462</v>
      </c>
      <c r="E207" s="662" t="s">
        <v>558</v>
      </c>
      <c r="F207" s="663" t="s">
        <v>1465</v>
      </c>
      <c r="G207" s="662" t="s">
        <v>572</v>
      </c>
      <c r="H207" s="662" t="s">
        <v>1181</v>
      </c>
      <c r="I207" s="662" t="s">
        <v>1182</v>
      </c>
      <c r="J207" s="662" t="s">
        <v>647</v>
      </c>
      <c r="K207" s="662" t="s">
        <v>1183</v>
      </c>
      <c r="L207" s="664">
        <v>139.03</v>
      </c>
      <c r="M207" s="664">
        <v>4</v>
      </c>
      <c r="N207" s="665">
        <v>556.12</v>
      </c>
    </row>
    <row r="208" spans="1:14" ht="14.4" customHeight="1" x14ac:dyDescent="0.3">
      <c r="A208" s="660" t="s">
        <v>533</v>
      </c>
      <c r="B208" s="661" t="s">
        <v>534</v>
      </c>
      <c r="C208" s="662" t="s">
        <v>546</v>
      </c>
      <c r="D208" s="663" t="s">
        <v>1462</v>
      </c>
      <c r="E208" s="662" t="s">
        <v>558</v>
      </c>
      <c r="F208" s="663" t="s">
        <v>1465</v>
      </c>
      <c r="G208" s="662" t="s">
        <v>572</v>
      </c>
      <c r="H208" s="662" t="s">
        <v>1184</v>
      </c>
      <c r="I208" s="662" t="s">
        <v>1185</v>
      </c>
      <c r="J208" s="662" t="s">
        <v>1186</v>
      </c>
      <c r="K208" s="662" t="s">
        <v>1187</v>
      </c>
      <c r="L208" s="664">
        <v>59.050000000000004</v>
      </c>
      <c r="M208" s="664">
        <v>1</v>
      </c>
      <c r="N208" s="665">
        <v>59.050000000000004</v>
      </c>
    </row>
    <row r="209" spans="1:14" ht="14.4" customHeight="1" x14ac:dyDescent="0.3">
      <c r="A209" s="660" t="s">
        <v>533</v>
      </c>
      <c r="B209" s="661" t="s">
        <v>534</v>
      </c>
      <c r="C209" s="662" t="s">
        <v>546</v>
      </c>
      <c r="D209" s="663" t="s">
        <v>1462</v>
      </c>
      <c r="E209" s="662" t="s">
        <v>558</v>
      </c>
      <c r="F209" s="663" t="s">
        <v>1465</v>
      </c>
      <c r="G209" s="662" t="s">
        <v>572</v>
      </c>
      <c r="H209" s="662" t="s">
        <v>1188</v>
      </c>
      <c r="I209" s="662" t="s">
        <v>1189</v>
      </c>
      <c r="J209" s="662" t="s">
        <v>607</v>
      </c>
      <c r="K209" s="662" t="s">
        <v>1190</v>
      </c>
      <c r="L209" s="664">
        <v>159.84</v>
      </c>
      <c r="M209" s="664">
        <v>1</v>
      </c>
      <c r="N209" s="665">
        <v>159.84</v>
      </c>
    </row>
    <row r="210" spans="1:14" ht="14.4" customHeight="1" x14ac:dyDescent="0.3">
      <c r="A210" s="660" t="s">
        <v>533</v>
      </c>
      <c r="B210" s="661" t="s">
        <v>534</v>
      </c>
      <c r="C210" s="662" t="s">
        <v>546</v>
      </c>
      <c r="D210" s="663" t="s">
        <v>1462</v>
      </c>
      <c r="E210" s="662" t="s">
        <v>558</v>
      </c>
      <c r="F210" s="663" t="s">
        <v>1465</v>
      </c>
      <c r="G210" s="662" t="s">
        <v>572</v>
      </c>
      <c r="H210" s="662" t="s">
        <v>988</v>
      </c>
      <c r="I210" s="662" t="s">
        <v>989</v>
      </c>
      <c r="J210" s="662" t="s">
        <v>990</v>
      </c>
      <c r="K210" s="662" t="s">
        <v>991</v>
      </c>
      <c r="L210" s="664">
        <v>26.28</v>
      </c>
      <c r="M210" s="664">
        <v>1</v>
      </c>
      <c r="N210" s="665">
        <v>26.28</v>
      </c>
    </row>
    <row r="211" spans="1:14" ht="14.4" customHeight="1" x14ac:dyDescent="0.3">
      <c r="A211" s="660" t="s">
        <v>533</v>
      </c>
      <c r="B211" s="661" t="s">
        <v>534</v>
      </c>
      <c r="C211" s="662" t="s">
        <v>546</v>
      </c>
      <c r="D211" s="663" t="s">
        <v>1462</v>
      </c>
      <c r="E211" s="662" t="s">
        <v>558</v>
      </c>
      <c r="F211" s="663" t="s">
        <v>1465</v>
      </c>
      <c r="G211" s="662" t="s">
        <v>572</v>
      </c>
      <c r="H211" s="662" t="s">
        <v>1191</v>
      </c>
      <c r="I211" s="662" t="s">
        <v>1192</v>
      </c>
      <c r="J211" s="662" t="s">
        <v>990</v>
      </c>
      <c r="K211" s="662" t="s">
        <v>1193</v>
      </c>
      <c r="L211" s="664">
        <v>58.04976888840028</v>
      </c>
      <c r="M211" s="664">
        <v>2</v>
      </c>
      <c r="N211" s="665">
        <v>116.09953777680056</v>
      </c>
    </row>
    <row r="212" spans="1:14" ht="14.4" customHeight="1" x14ac:dyDescent="0.3">
      <c r="A212" s="660" t="s">
        <v>533</v>
      </c>
      <c r="B212" s="661" t="s">
        <v>534</v>
      </c>
      <c r="C212" s="662" t="s">
        <v>546</v>
      </c>
      <c r="D212" s="663" t="s">
        <v>1462</v>
      </c>
      <c r="E212" s="662" t="s">
        <v>558</v>
      </c>
      <c r="F212" s="663" t="s">
        <v>1465</v>
      </c>
      <c r="G212" s="662" t="s">
        <v>572</v>
      </c>
      <c r="H212" s="662" t="s">
        <v>1194</v>
      </c>
      <c r="I212" s="662" t="s">
        <v>1195</v>
      </c>
      <c r="J212" s="662" t="s">
        <v>1196</v>
      </c>
      <c r="K212" s="662" t="s">
        <v>1135</v>
      </c>
      <c r="L212" s="664">
        <v>64.679999999999993</v>
      </c>
      <c r="M212" s="664">
        <v>3</v>
      </c>
      <c r="N212" s="665">
        <v>194.03999999999996</v>
      </c>
    </row>
    <row r="213" spans="1:14" ht="14.4" customHeight="1" x14ac:dyDescent="0.3">
      <c r="A213" s="660" t="s">
        <v>533</v>
      </c>
      <c r="B213" s="661" t="s">
        <v>534</v>
      </c>
      <c r="C213" s="662" t="s">
        <v>546</v>
      </c>
      <c r="D213" s="663" t="s">
        <v>1462</v>
      </c>
      <c r="E213" s="662" t="s">
        <v>558</v>
      </c>
      <c r="F213" s="663" t="s">
        <v>1465</v>
      </c>
      <c r="G213" s="662" t="s">
        <v>572</v>
      </c>
      <c r="H213" s="662" t="s">
        <v>1197</v>
      </c>
      <c r="I213" s="662" t="s">
        <v>1198</v>
      </c>
      <c r="J213" s="662" t="s">
        <v>1199</v>
      </c>
      <c r="K213" s="662" t="s">
        <v>1200</v>
      </c>
      <c r="L213" s="664">
        <v>34.4</v>
      </c>
      <c r="M213" s="664">
        <v>1</v>
      </c>
      <c r="N213" s="665">
        <v>34.4</v>
      </c>
    </row>
    <row r="214" spans="1:14" ht="14.4" customHeight="1" x14ac:dyDescent="0.3">
      <c r="A214" s="660" t="s">
        <v>533</v>
      </c>
      <c r="B214" s="661" t="s">
        <v>534</v>
      </c>
      <c r="C214" s="662" t="s">
        <v>546</v>
      </c>
      <c r="D214" s="663" t="s">
        <v>1462</v>
      </c>
      <c r="E214" s="662" t="s">
        <v>558</v>
      </c>
      <c r="F214" s="663" t="s">
        <v>1465</v>
      </c>
      <c r="G214" s="662" t="s">
        <v>572</v>
      </c>
      <c r="H214" s="662" t="s">
        <v>1201</v>
      </c>
      <c r="I214" s="662" t="s">
        <v>1202</v>
      </c>
      <c r="J214" s="662" t="s">
        <v>1203</v>
      </c>
      <c r="K214" s="662" t="s">
        <v>1204</v>
      </c>
      <c r="L214" s="664">
        <v>116.62923016330225</v>
      </c>
      <c r="M214" s="664">
        <v>1</v>
      </c>
      <c r="N214" s="665">
        <v>116.62923016330225</v>
      </c>
    </row>
    <row r="215" spans="1:14" ht="14.4" customHeight="1" x14ac:dyDescent="0.3">
      <c r="A215" s="660" t="s">
        <v>533</v>
      </c>
      <c r="B215" s="661" t="s">
        <v>534</v>
      </c>
      <c r="C215" s="662" t="s">
        <v>546</v>
      </c>
      <c r="D215" s="663" t="s">
        <v>1462</v>
      </c>
      <c r="E215" s="662" t="s">
        <v>558</v>
      </c>
      <c r="F215" s="663" t="s">
        <v>1465</v>
      </c>
      <c r="G215" s="662" t="s">
        <v>572</v>
      </c>
      <c r="H215" s="662" t="s">
        <v>659</v>
      </c>
      <c r="I215" s="662" t="s">
        <v>660</v>
      </c>
      <c r="J215" s="662" t="s">
        <v>661</v>
      </c>
      <c r="K215" s="662" t="s">
        <v>662</v>
      </c>
      <c r="L215" s="664">
        <v>98.574999999999989</v>
      </c>
      <c r="M215" s="664">
        <v>4</v>
      </c>
      <c r="N215" s="665">
        <v>394.29999999999995</v>
      </c>
    </row>
    <row r="216" spans="1:14" ht="14.4" customHeight="1" x14ac:dyDescent="0.3">
      <c r="A216" s="660" t="s">
        <v>533</v>
      </c>
      <c r="B216" s="661" t="s">
        <v>534</v>
      </c>
      <c r="C216" s="662" t="s">
        <v>546</v>
      </c>
      <c r="D216" s="663" t="s">
        <v>1462</v>
      </c>
      <c r="E216" s="662" t="s">
        <v>558</v>
      </c>
      <c r="F216" s="663" t="s">
        <v>1465</v>
      </c>
      <c r="G216" s="662" t="s">
        <v>572</v>
      </c>
      <c r="H216" s="662" t="s">
        <v>1205</v>
      </c>
      <c r="I216" s="662" t="s">
        <v>1206</v>
      </c>
      <c r="J216" s="662" t="s">
        <v>1207</v>
      </c>
      <c r="K216" s="662" t="s">
        <v>973</v>
      </c>
      <c r="L216" s="664">
        <v>26.279999812988027</v>
      </c>
      <c r="M216" s="664">
        <v>1</v>
      </c>
      <c r="N216" s="665">
        <v>26.279999812988027</v>
      </c>
    </row>
    <row r="217" spans="1:14" ht="14.4" customHeight="1" x14ac:dyDescent="0.3">
      <c r="A217" s="660" t="s">
        <v>533</v>
      </c>
      <c r="B217" s="661" t="s">
        <v>534</v>
      </c>
      <c r="C217" s="662" t="s">
        <v>546</v>
      </c>
      <c r="D217" s="663" t="s">
        <v>1462</v>
      </c>
      <c r="E217" s="662" t="s">
        <v>558</v>
      </c>
      <c r="F217" s="663" t="s">
        <v>1465</v>
      </c>
      <c r="G217" s="662" t="s">
        <v>572</v>
      </c>
      <c r="H217" s="662" t="s">
        <v>1208</v>
      </c>
      <c r="I217" s="662" t="s">
        <v>1209</v>
      </c>
      <c r="J217" s="662" t="s">
        <v>1210</v>
      </c>
      <c r="K217" s="662" t="s">
        <v>840</v>
      </c>
      <c r="L217" s="664">
        <v>144.28</v>
      </c>
      <c r="M217" s="664">
        <v>1</v>
      </c>
      <c r="N217" s="665">
        <v>144.28</v>
      </c>
    </row>
    <row r="218" spans="1:14" ht="14.4" customHeight="1" x14ac:dyDescent="0.3">
      <c r="A218" s="660" t="s">
        <v>533</v>
      </c>
      <c r="B218" s="661" t="s">
        <v>534</v>
      </c>
      <c r="C218" s="662" t="s">
        <v>546</v>
      </c>
      <c r="D218" s="663" t="s">
        <v>1462</v>
      </c>
      <c r="E218" s="662" t="s">
        <v>558</v>
      </c>
      <c r="F218" s="663" t="s">
        <v>1465</v>
      </c>
      <c r="G218" s="662" t="s">
        <v>572</v>
      </c>
      <c r="H218" s="662" t="s">
        <v>671</v>
      </c>
      <c r="I218" s="662" t="s">
        <v>672</v>
      </c>
      <c r="J218" s="662" t="s">
        <v>673</v>
      </c>
      <c r="K218" s="662" t="s">
        <v>674</v>
      </c>
      <c r="L218" s="664">
        <v>26.850016985866539</v>
      </c>
      <c r="M218" s="664">
        <v>8</v>
      </c>
      <c r="N218" s="665">
        <v>214.80013588693231</v>
      </c>
    </row>
    <row r="219" spans="1:14" ht="14.4" customHeight="1" x14ac:dyDescent="0.3">
      <c r="A219" s="660" t="s">
        <v>533</v>
      </c>
      <c r="B219" s="661" t="s">
        <v>534</v>
      </c>
      <c r="C219" s="662" t="s">
        <v>546</v>
      </c>
      <c r="D219" s="663" t="s">
        <v>1462</v>
      </c>
      <c r="E219" s="662" t="s">
        <v>558</v>
      </c>
      <c r="F219" s="663" t="s">
        <v>1465</v>
      </c>
      <c r="G219" s="662" t="s">
        <v>572</v>
      </c>
      <c r="H219" s="662" t="s">
        <v>675</v>
      </c>
      <c r="I219" s="662" t="s">
        <v>676</v>
      </c>
      <c r="J219" s="662" t="s">
        <v>677</v>
      </c>
      <c r="K219" s="662" t="s">
        <v>678</v>
      </c>
      <c r="L219" s="664">
        <v>40.948</v>
      </c>
      <c r="M219" s="664">
        <v>5</v>
      </c>
      <c r="N219" s="665">
        <v>204.74</v>
      </c>
    </row>
    <row r="220" spans="1:14" ht="14.4" customHeight="1" x14ac:dyDescent="0.3">
      <c r="A220" s="660" t="s">
        <v>533</v>
      </c>
      <c r="B220" s="661" t="s">
        <v>534</v>
      </c>
      <c r="C220" s="662" t="s">
        <v>546</v>
      </c>
      <c r="D220" s="663" t="s">
        <v>1462</v>
      </c>
      <c r="E220" s="662" t="s">
        <v>558</v>
      </c>
      <c r="F220" s="663" t="s">
        <v>1465</v>
      </c>
      <c r="G220" s="662" t="s">
        <v>572</v>
      </c>
      <c r="H220" s="662" t="s">
        <v>992</v>
      </c>
      <c r="I220" s="662" t="s">
        <v>993</v>
      </c>
      <c r="J220" s="662" t="s">
        <v>994</v>
      </c>
      <c r="K220" s="662" t="s">
        <v>995</v>
      </c>
      <c r="L220" s="664">
        <v>274.08999999999997</v>
      </c>
      <c r="M220" s="664">
        <v>1</v>
      </c>
      <c r="N220" s="665">
        <v>274.08999999999997</v>
      </c>
    </row>
    <row r="221" spans="1:14" ht="14.4" customHeight="1" x14ac:dyDescent="0.3">
      <c r="A221" s="660" t="s">
        <v>533</v>
      </c>
      <c r="B221" s="661" t="s">
        <v>534</v>
      </c>
      <c r="C221" s="662" t="s">
        <v>546</v>
      </c>
      <c r="D221" s="663" t="s">
        <v>1462</v>
      </c>
      <c r="E221" s="662" t="s">
        <v>558</v>
      </c>
      <c r="F221" s="663" t="s">
        <v>1465</v>
      </c>
      <c r="G221" s="662" t="s">
        <v>572</v>
      </c>
      <c r="H221" s="662" t="s">
        <v>1211</v>
      </c>
      <c r="I221" s="662" t="s">
        <v>1212</v>
      </c>
      <c r="J221" s="662" t="s">
        <v>1213</v>
      </c>
      <c r="K221" s="662" t="s">
        <v>1214</v>
      </c>
      <c r="L221" s="664">
        <v>119.23999999999995</v>
      </c>
      <c r="M221" s="664">
        <v>3</v>
      </c>
      <c r="N221" s="665">
        <v>357.71999999999986</v>
      </c>
    </row>
    <row r="222" spans="1:14" ht="14.4" customHeight="1" x14ac:dyDescent="0.3">
      <c r="A222" s="660" t="s">
        <v>533</v>
      </c>
      <c r="B222" s="661" t="s">
        <v>534</v>
      </c>
      <c r="C222" s="662" t="s">
        <v>546</v>
      </c>
      <c r="D222" s="663" t="s">
        <v>1462</v>
      </c>
      <c r="E222" s="662" t="s">
        <v>558</v>
      </c>
      <c r="F222" s="663" t="s">
        <v>1465</v>
      </c>
      <c r="G222" s="662" t="s">
        <v>572</v>
      </c>
      <c r="H222" s="662" t="s">
        <v>679</v>
      </c>
      <c r="I222" s="662" t="s">
        <v>680</v>
      </c>
      <c r="J222" s="662" t="s">
        <v>681</v>
      </c>
      <c r="K222" s="662" t="s">
        <v>682</v>
      </c>
      <c r="L222" s="664">
        <v>58.606000000000016</v>
      </c>
      <c r="M222" s="664">
        <v>5</v>
      </c>
      <c r="N222" s="665">
        <v>293.03000000000009</v>
      </c>
    </row>
    <row r="223" spans="1:14" ht="14.4" customHeight="1" x14ac:dyDescent="0.3">
      <c r="A223" s="660" t="s">
        <v>533</v>
      </c>
      <c r="B223" s="661" t="s">
        <v>534</v>
      </c>
      <c r="C223" s="662" t="s">
        <v>546</v>
      </c>
      <c r="D223" s="663" t="s">
        <v>1462</v>
      </c>
      <c r="E223" s="662" t="s">
        <v>558</v>
      </c>
      <c r="F223" s="663" t="s">
        <v>1465</v>
      </c>
      <c r="G223" s="662" t="s">
        <v>572</v>
      </c>
      <c r="H223" s="662" t="s">
        <v>683</v>
      </c>
      <c r="I223" s="662" t="s">
        <v>684</v>
      </c>
      <c r="J223" s="662" t="s">
        <v>600</v>
      </c>
      <c r="K223" s="662" t="s">
        <v>685</v>
      </c>
      <c r="L223" s="664">
        <v>32.959961179639571</v>
      </c>
      <c r="M223" s="664">
        <v>5</v>
      </c>
      <c r="N223" s="665">
        <v>164.79980589819786</v>
      </c>
    </row>
    <row r="224" spans="1:14" ht="14.4" customHeight="1" x14ac:dyDescent="0.3">
      <c r="A224" s="660" t="s">
        <v>533</v>
      </c>
      <c r="B224" s="661" t="s">
        <v>534</v>
      </c>
      <c r="C224" s="662" t="s">
        <v>546</v>
      </c>
      <c r="D224" s="663" t="s">
        <v>1462</v>
      </c>
      <c r="E224" s="662" t="s">
        <v>558</v>
      </c>
      <c r="F224" s="663" t="s">
        <v>1465</v>
      </c>
      <c r="G224" s="662" t="s">
        <v>572</v>
      </c>
      <c r="H224" s="662" t="s">
        <v>1215</v>
      </c>
      <c r="I224" s="662" t="s">
        <v>1216</v>
      </c>
      <c r="J224" s="662" t="s">
        <v>1217</v>
      </c>
      <c r="K224" s="662" t="s">
        <v>1218</v>
      </c>
      <c r="L224" s="664">
        <v>57.96</v>
      </c>
      <c r="M224" s="664">
        <v>1</v>
      </c>
      <c r="N224" s="665">
        <v>57.96</v>
      </c>
    </row>
    <row r="225" spans="1:14" ht="14.4" customHeight="1" x14ac:dyDescent="0.3">
      <c r="A225" s="660" t="s">
        <v>533</v>
      </c>
      <c r="B225" s="661" t="s">
        <v>534</v>
      </c>
      <c r="C225" s="662" t="s">
        <v>546</v>
      </c>
      <c r="D225" s="663" t="s">
        <v>1462</v>
      </c>
      <c r="E225" s="662" t="s">
        <v>558</v>
      </c>
      <c r="F225" s="663" t="s">
        <v>1465</v>
      </c>
      <c r="G225" s="662" t="s">
        <v>572</v>
      </c>
      <c r="H225" s="662" t="s">
        <v>686</v>
      </c>
      <c r="I225" s="662" t="s">
        <v>687</v>
      </c>
      <c r="J225" s="662" t="s">
        <v>688</v>
      </c>
      <c r="K225" s="662" t="s">
        <v>689</v>
      </c>
      <c r="L225" s="664">
        <v>107.48999999999998</v>
      </c>
      <c r="M225" s="664">
        <v>4</v>
      </c>
      <c r="N225" s="665">
        <v>429.95999999999992</v>
      </c>
    </row>
    <row r="226" spans="1:14" ht="14.4" customHeight="1" x14ac:dyDescent="0.3">
      <c r="A226" s="660" t="s">
        <v>533</v>
      </c>
      <c r="B226" s="661" t="s">
        <v>534</v>
      </c>
      <c r="C226" s="662" t="s">
        <v>546</v>
      </c>
      <c r="D226" s="663" t="s">
        <v>1462</v>
      </c>
      <c r="E226" s="662" t="s">
        <v>558</v>
      </c>
      <c r="F226" s="663" t="s">
        <v>1465</v>
      </c>
      <c r="G226" s="662" t="s">
        <v>572</v>
      </c>
      <c r="H226" s="662" t="s">
        <v>690</v>
      </c>
      <c r="I226" s="662" t="s">
        <v>691</v>
      </c>
      <c r="J226" s="662" t="s">
        <v>692</v>
      </c>
      <c r="K226" s="662" t="s">
        <v>693</v>
      </c>
      <c r="L226" s="664">
        <v>79.599999999999966</v>
      </c>
      <c r="M226" s="664">
        <v>1</v>
      </c>
      <c r="N226" s="665">
        <v>79.599999999999966</v>
      </c>
    </row>
    <row r="227" spans="1:14" ht="14.4" customHeight="1" x14ac:dyDescent="0.3">
      <c r="A227" s="660" t="s">
        <v>533</v>
      </c>
      <c r="B227" s="661" t="s">
        <v>534</v>
      </c>
      <c r="C227" s="662" t="s">
        <v>546</v>
      </c>
      <c r="D227" s="663" t="s">
        <v>1462</v>
      </c>
      <c r="E227" s="662" t="s">
        <v>558</v>
      </c>
      <c r="F227" s="663" t="s">
        <v>1465</v>
      </c>
      <c r="G227" s="662" t="s">
        <v>572</v>
      </c>
      <c r="H227" s="662" t="s">
        <v>1219</v>
      </c>
      <c r="I227" s="662" t="s">
        <v>1220</v>
      </c>
      <c r="J227" s="662" t="s">
        <v>1221</v>
      </c>
      <c r="K227" s="662" t="s">
        <v>1222</v>
      </c>
      <c r="L227" s="664">
        <v>676.26</v>
      </c>
      <c r="M227" s="664">
        <v>1</v>
      </c>
      <c r="N227" s="665">
        <v>676.26</v>
      </c>
    </row>
    <row r="228" spans="1:14" ht="14.4" customHeight="1" x14ac:dyDescent="0.3">
      <c r="A228" s="660" t="s">
        <v>533</v>
      </c>
      <c r="B228" s="661" t="s">
        <v>534</v>
      </c>
      <c r="C228" s="662" t="s">
        <v>546</v>
      </c>
      <c r="D228" s="663" t="s">
        <v>1462</v>
      </c>
      <c r="E228" s="662" t="s">
        <v>558</v>
      </c>
      <c r="F228" s="663" t="s">
        <v>1465</v>
      </c>
      <c r="G228" s="662" t="s">
        <v>572</v>
      </c>
      <c r="H228" s="662" t="s">
        <v>996</v>
      </c>
      <c r="I228" s="662" t="s">
        <v>997</v>
      </c>
      <c r="J228" s="662" t="s">
        <v>998</v>
      </c>
      <c r="K228" s="662" t="s">
        <v>999</v>
      </c>
      <c r="L228" s="664">
        <v>64.514792012738184</v>
      </c>
      <c r="M228" s="664">
        <v>2</v>
      </c>
      <c r="N228" s="665">
        <v>129.02958402547637</v>
      </c>
    </row>
    <row r="229" spans="1:14" ht="14.4" customHeight="1" x14ac:dyDescent="0.3">
      <c r="A229" s="660" t="s">
        <v>533</v>
      </c>
      <c r="B229" s="661" t="s">
        <v>534</v>
      </c>
      <c r="C229" s="662" t="s">
        <v>546</v>
      </c>
      <c r="D229" s="663" t="s">
        <v>1462</v>
      </c>
      <c r="E229" s="662" t="s">
        <v>558</v>
      </c>
      <c r="F229" s="663" t="s">
        <v>1465</v>
      </c>
      <c r="G229" s="662" t="s">
        <v>572</v>
      </c>
      <c r="H229" s="662" t="s">
        <v>1000</v>
      </c>
      <c r="I229" s="662" t="s">
        <v>1001</v>
      </c>
      <c r="J229" s="662" t="s">
        <v>1002</v>
      </c>
      <c r="K229" s="662" t="s">
        <v>1003</v>
      </c>
      <c r="L229" s="664">
        <v>41.750000000000007</v>
      </c>
      <c r="M229" s="664">
        <v>2</v>
      </c>
      <c r="N229" s="665">
        <v>83.500000000000014</v>
      </c>
    </row>
    <row r="230" spans="1:14" ht="14.4" customHeight="1" x14ac:dyDescent="0.3">
      <c r="A230" s="660" t="s">
        <v>533</v>
      </c>
      <c r="B230" s="661" t="s">
        <v>534</v>
      </c>
      <c r="C230" s="662" t="s">
        <v>546</v>
      </c>
      <c r="D230" s="663" t="s">
        <v>1462</v>
      </c>
      <c r="E230" s="662" t="s">
        <v>558</v>
      </c>
      <c r="F230" s="663" t="s">
        <v>1465</v>
      </c>
      <c r="G230" s="662" t="s">
        <v>572</v>
      </c>
      <c r="H230" s="662" t="s">
        <v>1223</v>
      </c>
      <c r="I230" s="662" t="s">
        <v>1224</v>
      </c>
      <c r="J230" s="662" t="s">
        <v>1225</v>
      </c>
      <c r="K230" s="662" t="s">
        <v>1226</v>
      </c>
      <c r="L230" s="664">
        <v>145.43105379730784</v>
      </c>
      <c r="M230" s="664">
        <v>1</v>
      </c>
      <c r="N230" s="665">
        <v>145.43105379730784</v>
      </c>
    </row>
    <row r="231" spans="1:14" ht="14.4" customHeight="1" x14ac:dyDescent="0.3">
      <c r="A231" s="660" t="s">
        <v>533</v>
      </c>
      <c r="B231" s="661" t="s">
        <v>534</v>
      </c>
      <c r="C231" s="662" t="s">
        <v>546</v>
      </c>
      <c r="D231" s="663" t="s">
        <v>1462</v>
      </c>
      <c r="E231" s="662" t="s">
        <v>558</v>
      </c>
      <c r="F231" s="663" t="s">
        <v>1465</v>
      </c>
      <c r="G231" s="662" t="s">
        <v>572</v>
      </c>
      <c r="H231" s="662" t="s">
        <v>1227</v>
      </c>
      <c r="I231" s="662" t="s">
        <v>1228</v>
      </c>
      <c r="J231" s="662" t="s">
        <v>1229</v>
      </c>
      <c r="K231" s="662" t="s">
        <v>1230</v>
      </c>
      <c r="L231" s="664">
        <v>37.790000000000006</v>
      </c>
      <c r="M231" s="664">
        <v>2</v>
      </c>
      <c r="N231" s="665">
        <v>75.580000000000013</v>
      </c>
    </row>
    <row r="232" spans="1:14" ht="14.4" customHeight="1" x14ac:dyDescent="0.3">
      <c r="A232" s="660" t="s">
        <v>533</v>
      </c>
      <c r="B232" s="661" t="s">
        <v>534</v>
      </c>
      <c r="C232" s="662" t="s">
        <v>546</v>
      </c>
      <c r="D232" s="663" t="s">
        <v>1462</v>
      </c>
      <c r="E232" s="662" t="s">
        <v>558</v>
      </c>
      <c r="F232" s="663" t="s">
        <v>1465</v>
      </c>
      <c r="G232" s="662" t="s">
        <v>572</v>
      </c>
      <c r="H232" s="662" t="s">
        <v>1231</v>
      </c>
      <c r="I232" s="662" t="s">
        <v>1232</v>
      </c>
      <c r="J232" s="662" t="s">
        <v>1233</v>
      </c>
      <c r="K232" s="662" t="s">
        <v>1234</v>
      </c>
      <c r="L232" s="664">
        <v>282.73011109730652</v>
      </c>
      <c r="M232" s="664">
        <v>1</v>
      </c>
      <c r="N232" s="665">
        <v>282.73011109730652</v>
      </c>
    </row>
    <row r="233" spans="1:14" ht="14.4" customHeight="1" x14ac:dyDescent="0.3">
      <c r="A233" s="660" t="s">
        <v>533</v>
      </c>
      <c r="B233" s="661" t="s">
        <v>534</v>
      </c>
      <c r="C233" s="662" t="s">
        <v>546</v>
      </c>
      <c r="D233" s="663" t="s">
        <v>1462</v>
      </c>
      <c r="E233" s="662" t="s">
        <v>558</v>
      </c>
      <c r="F233" s="663" t="s">
        <v>1465</v>
      </c>
      <c r="G233" s="662" t="s">
        <v>572</v>
      </c>
      <c r="H233" s="662" t="s">
        <v>1235</v>
      </c>
      <c r="I233" s="662" t="s">
        <v>1236</v>
      </c>
      <c r="J233" s="662" t="s">
        <v>1237</v>
      </c>
      <c r="K233" s="662" t="s">
        <v>1238</v>
      </c>
      <c r="L233" s="664">
        <v>66.069735204496098</v>
      </c>
      <c r="M233" s="664">
        <v>1</v>
      </c>
      <c r="N233" s="665">
        <v>66.069735204496098</v>
      </c>
    </row>
    <row r="234" spans="1:14" ht="14.4" customHeight="1" x14ac:dyDescent="0.3">
      <c r="A234" s="660" t="s">
        <v>533</v>
      </c>
      <c r="B234" s="661" t="s">
        <v>534</v>
      </c>
      <c r="C234" s="662" t="s">
        <v>546</v>
      </c>
      <c r="D234" s="663" t="s">
        <v>1462</v>
      </c>
      <c r="E234" s="662" t="s">
        <v>558</v>
      </c>
      <c r="F234" s="663" t="s">
        <v>1465</v>
      </c>
      <c r="G234" s="662" t="s">
        <v>572</v>
      </c>
      <c r="H234" s="662" t="s">
        <v>1239</v>
      </c>
      <c r="I234" s="662" t="s">
        <v>1240</v>
      </c>
      <c r="J234" s="662" t="s">
        <v>1241</v>
      </c>
      <c r="K234" s="662" t="s">
        <v>1242</v>
      </c>
      <c r="L234" s="664">
        <v>47.180000000000042</v>
      </c>
      <c r="M234" s="664">
        <v>2</v>
      </c>
      <c r="N234" s="665">
        <v>94.360000000000085</v>
      </c>
    </row>
    <row r="235" spans="1:14" ht="14.4" customHeight="1" x14ac:dyDescent="0.3">
      <c r="A235" s="660" t="s">
        <v>533</v>
      </c>
      <c r="B235" s="661" t="s">
        <v>534</v>
      </c>
      <c r="C235" s="662" t="s">
        <v>546</v>
      </c>
      <c r="D235" s="663" t="s">
        <v>1462</v>
      </c>
      <c r="E235" s="662" t="s">
        <v>558</v>
      </c>
      <c r="F235" s="663" t="s">
        <v>1465</v>
      </c>
      <c r="G235" s="662" t="s">
        <v>572</v>
      </c>
      <c r="H235" s="662" t="s">
        <v>1243</v>
      </c>
      <c r="I235" s="662" t="s">
        <v>1244</v>
      </c>
      <c r="J235" s="662" t="s">
        <v>1245</v>
      </c>
      <c r="K235" s="662" t="s">
        <v>1246</v>
      </c>
      <c r="L235" s="664">
        <v>164.85000000000002</v>
      </c>
      <c r="M235" s="664">
        <v>3</v>
      </c>
      <c r="N235" s="665">
        <v>494.55000000000007</v>
      </c>
    </row>
    <row r="236" spans="1:14" ht="14.4" customHeight="1" x14ac:dyDescent="0.3">
      <c r="A236" s="660" t="s">
        <v>533</v>
      </c>
      <c r="B236" s="661" t="s">
        <v>534</v>
      </c>
      <c r="C236" s="662" t="s">
        <v>546</v>
      </c>
      <c r="D236" s="663" t="s">
        <v>1462</v>
      </c>
      <c r="E236" s="662" t="s">
        <v>558</v>
      </c>
      <c r="F236" s="663" t="s">
        <v>1465</v>
      </c>
      <c r="G236" s="662" t="s">
        <v>572</v>
      </c>
      <c r="H236" s="662" t="s">
        <v>1247</v>
      </c>
      <c r="I236" s="662" t="s">
        <v>1248</v>
      </c>
      <c r="J236" s="662" t="s">
        <v>1249</v>
      </c>
      <c r="K236" s="662" t="s">
        <v>1250</v>
      </c>
      <c r="L236" s="664">
        <v>169.45743373253626</v>
      </c>
      <c r="M236" s="664">
        <v>3</v>
      </c>
      <c r="N236" s="665">
        <v>508.37230119760875</v>
      </c>
    </row>
    <row r="237" spans="1:14" ht="14.4" customHeight="1" x14ac:dyDescent="0.3">
      <c r="A237" s="660" t="s">
        <v>533</v>
      </c>
      <c r="B237" s="661" t="s">
        <v>534</v>
      </c>
      <c r="C237" s="662" t="s">
        <v>546</v>
      </c>
      <c r="D237" s="663" t="s">
        <v>1462</v>
      </c>
      <c r="E237" s="662" t="s">
        <v>558</v>
      </c>
      <c r="F237" s="663" t="s">
        <v>1465</v>
      </c>
      <c r="G237" s="662" t="s">
        <v>572</v>
      </c>
      <c r="H237" s="662" t="s">
        <v>1251</v>
      </c>
      <c r="I237" s="662" t="s">
        <v>1252</v>
      </c>
      <c r="J237" s="662" t="s">
        <v>1253</v>
      </c>
      <c r="K237" s="662" t="s">
        <v>1254</v>
      </c>
      <c r="L237" s="664">
        <v>127.83499999999998</v>
      </c>
      <c r="M237" s="664">
        <v>2</v>
      </c>
      <c r="N237" s="665">
        <v>255.66999999999996</v>
      </c>
    </row>
    <row r="238" spans="1:14" ht="14.4" customHeight="1" x14ac:dyDescent="0.3">
      <c r="A238" s="660" t="s">
        <v>533</v>
      </c>
      <c r="B238" s="661" t="s">
        <v>534</v>
      </c>
      <c r="C238" s="662" t="s">
        <v>546</v>
      </c>
      <c r="D238" s="663" t="s">
        <v>1462</v>
      </c>
      <c r="E238" s="662" t="s">
        <v>558</v>
      </c>
      <c r="F238" s="663" t="s">
        <v>1465</v>
      </c>
      <c r="G238" s="662" t="s">
        <v>572</v>
      </c>
      <c r="H238" s="662" t="s">
        <v>1255</v>
      </c>
      <c r="I238" s="662" t="s">
        <v>216</v>
      </c>
      <c r="J238" s="662" t="s">
        <v>1256</v>
      </c>
      <c r="K238" s="662"/>
      <c r="L238" s="664">
        <v>63.280000000000008</v>
      </c>
      <c r="M238" s="664">
        <v>1</v>
      </c>
      <c r="N238" s="665">
        <v>63.280000000000008</v>
      </c>
    </row>
    <row r="239" spans="1:14" ht="14.4" customHeight="1" x14ac:dyDescent="0.3">
      <c r="A239" s="660" t="s">
        <v>533</v>
      </c>
      <c r="B239" s="661" t="s">
        <v>534</v>
      </c>
      <c r="C239" s="662" t="s">
        <v>546</v>
      </c>
      <c r="D239" s="663" t="s">
        <v>1462</v>
      </c>
      <c r="E239" s="662" t="s">
        <v>558</v>
      </c>
      <c r="F239" s="663" t="s">
        <v>1465</v>
      </c>
      <c r="G239" s="662" t="s">
        <v>572</v>
      </c>
      <c r="H239" s="662" t="s">
        <v>1012</v>
      </c>
      <c r="I239" s="662" t="s">
        <v>216</v>
      </c>
      <c r="J239" s="662" t="s">
        <v>1013</v>
      </c>
      <c r="K239" s="662"/>
      <c r="L239" s="664">
        <v>46.749999999999986</v>
      </c>
      <c r="M239" s="664">
        <v>2</v>
      </c>
      <c r="N239" s="665">
        <v>93.499999999999972</v>
      </c>
    </row>
    <row r="240" spans="1:14" ht="14.4" customHeight="1" x14ac:dyDescent="0.3">
      <c r="A240" s="660" t="s">
        <v>533</v>
      </c>
      <c r="B240" s="661" t="s">
        <v>534</v>
      </c>
      <c r="C240" s="662" t="s">
        <v>546</v>
      </c>
      <c r="D240" s="663" t="s">
        <v>1462</v>
      </c>
      <c r="E240" s="662" t="s">
        <v>558</v>
      </c>
      <c r="F240" s="663" t="s">
        <v>1465</v>
      </c>
      <c r="G240" s="662" t="s">
        <v>572</v>
      </c>
      <c r="H240" s="662" t="s">
        <v>1257</v>
      </c>
      <c r="I240" s="662" t="s">
        <v>1257</v>
      </c>
      <c r="J240" s="662" t="s">
        <v>1258</v>
      </c>
      <c r="K240" s="662" t="s">
        <v>1259</v>
      </c>
      <c r="L240" s="664">
        <v>279.04000000000002</v>
      </c>
      <c r="M240" s="664">
        <v>1</v>
      </c>
      <c r="N240" s="665">
        <v>279.04000000000002</v>
      </c>
    </row>
    <row r="241" spans="1:14" ht="14.4" customHeight="1" x14ac:dyDescent="0.3">
      <c r="A241" s="660" t="s">
        <v>533</v>
      </c>
      <c r="B241" s="661" t="s">
        <v>534</v>
      </c>
      <c r="C241" s="662" t="s">
        <v>546</v>
      </c>
      <c r="D241" s="663" t="s">
        <v>1462</v>
      </c>
      <c r="E241" s="662" t="s">
        <v>558</v>
      </c>
      <c r="F241" s="663" t="s">
        <v>1465</v>
      </c>
      <c r="G241" s="662" t="s">
        <v>572</v>
      </c>
      <c r="H241" s="662" t="s">
        <v>1260</v>
      </c>
      <c r="I241" s="662" t="s">
        <v>1261</v>
      </c>
      <c r="J241" s="662" t="s">
        <v>1262</v>
      </c>
      <c r="K241" s="662" t="s">
        <v>1263</v>
      </c>
      <c r="L241" s="664">
        <v>25.034378591035868</v>
      </c>
      <c r="M241" s="664">
        <v>9</v>
      </c>
      <c r="N241" s="665">
        <v>225.30940731932282</v>
      </c>
    </row>
    <row r="242" spans="1:14" ht="14.4" customHeight="1" x14ac:dyDescent="0.3">
      <c r="A242" s="660" t="s">
        <v>533</v>
      </c>
      <c r="B242" s="661" t="s">
        <v>534</v>
      </c>
      <c r="C242" s="662" t="s">
        <v>546</v>
      </c>
      <c r="D242" s="663" t="s">
        <v>1462</v>
      </c>
      <c r="E242" s="662" t="s">
        <v>558</v>
      </c>
      <c r="F242" s="663" t="s">
        <v>1465</v>
      </c>
      <c r="G242" s="662" t="s">
        <v>572</v>
      </c>
      <c r="H242" s="662" t="s">
        <v>1264</v>
      </c>
      <c r="I242" s="662" t="s">
        <v>1265</v>
      </c>
      <c r="J242" s="662" t="s">
        <v>1266</v>
      </c>
      <c r="K242" s="662" t="s">
        <v>1267</v>
      </c>
      <c r="L242" s="664">
        <v>88.389999999999986</v>
      </c>
      <c r="M242" s="664">
        <v>1</v>
      </c>
      <c r="N242" s="665">
        <v>88.389999999999986</v>
      </c>
    </row>
    <row r="243" spans="1:14" ht="14.4" customHeight="1" x14ac:dyDescent="0.3">
      <c r="A243" s="660" t="s">
        <v>533</v>
      </c>
      <c r="B243" s="661" t="s">
        <v>534</v>
      </c>
      <c r="C243" s="662" t="s">
        <v>546</v>
      </c>
      <c r="D243" s="663" t="s">
        <v>1462</v>
      </c>
      <c r="E243" s="662" t="s">
        <v>558</v>
      </c>
      <c r="F243" s="663" t="s">
        <v>1465</v>
      </c>
      <c r="G243" s="662" t="s">
        <v>572</v>
      </c>
      <c r="H243" s="662" t="s">
        <v>1014</v>
      </c>
      <c r="I243" s="662" t="s">
        <v>1015</v>
      </c>
      <c r="J243" s="662" t="s">
        <v>1016</v>
      </c>
      <c r="K243" s="662" t="s">
        <v>1017</v>
      </c>
      <c r="L243" s="664">
        <v>41.97999999999999</v>
      </c>
      <c r="M243" s="664">
        <v>1</v>
      </c>
      <c r="N243" s="665">
        <v>41.97999999999999</v>
      </c>
    </row>
    <row r="244" spans="1:14" ht="14.4" customHeight="1" x14ac:dyDescent="0.3">
      <c r="A244" s="660" t="s">
        <v>533</v>
      </c>
      <c r="B244" s="661" t="s">
        <v>534</v>
      </c>
      <c r="C244" s="662" t="s">
        <v>546</v>
      </c>
      <c r="D244" s="663" t="s">
        <v>1462</v>
      </c>
      <c r="E244" s="662" t="s">
        <v>558</v>
      </c>
      <c r="F244" s="663" t="s">
        <v>1465</v>
      </c>
      <c r="G244" s="662" t="s">
        <v>572</v>
      </c>
      <c r="H244" s="662" t="s">
        <v>1268</v>
      </c>
      <c r="I244" s="662" t="s">
        <v>1269</v>
      </c>
      <c r="J244" s="662" t="s">
        <v>1270</v>
      </c>
      <c r="K244" s="662" t="s">
        <v>1271</v>
      </c>
      <c r="L244" s="664">
        <v>305.71999999999974</v>
      </c>
      <c r="M244" s="664">
        <v>1</v>
      </c>
      <c r="N244" s="665">
        <v>305.71999999999974</v>
      </c>
    </row>
    <row r="245" spans="1:14" ht="14.4" customHeight="1" x14ac:dyDescent="0.3">
      <c r="A245" s="660" t="s">
        <v>533</v>
      </c>
      <c r="B245" s="661" t="s">
        <v>534</v>
      </c>
      <c r="C245" s="662" t="s">
        <v>546</v>
      </c>
      <c r="D245" s="663" t="s">
        <v>1462</v>
      </c>
      <c r="E245" s="662" t="s">
        <v>558</v>
      </c>
      <c r="F245" s="663" t="s">
        <v>1465</v>
      </c>
      <c r="G245" s="662" t="s">
        <v>572</v>
      </c>
      <c r="H245" s="662" t="s">
        <v>1272</v>
      </c>
      <c r="I245" s="662" t="s">
        <v>1273</v>
      </c>
      <c r="J245" s="662" t="s">
        <v>817</v>
      </c>
      <c r="K245" s="662" t="s">
        <v>1274</v>
      </c>
      <c r="L245" s="664">
        <v>414.03499999999997</v>
      </c>
      <c r="M245" s="664">
        <v>2</v>
      </c>
      <c r="N245" s="665">
        <v>828.06999999999994</v>
      </c>
    </row>
    <row r="246" spans="1:14" ht="14.4" customHeight="1" x14ac:dyDescent="0.3">
      <c r="A246" s="660" t="s">
        <v>533</v>
      </c>
      <c r="B246" s="661" t="s">
        <v>534</v>
      </c>
      <c r="C246" s="662" t="s">
        <v>546</v>
      </c>
      <c r="D246" s="663" t="s">
        <v>1462</v>
      </c>
      <c r="E246" s="662" t="s">
        <v>558</v>
      </c>
      <c r="F246" s="663" t="s">
        <v>1465</v>
      </c>
      <c r="G246" s="662" t="s">
        <v>572</v>
      </c>
      <c r="H246" s="662" t="s">
        <v>1275</v>
      </c>
      <c r="I246" s="662" t="s">
        <v>1276</v>
      </c>
      <c r="J246" s="662" t="s">
        <v>1277</v>
      </c>
      <c r="K246" s="662" t="s">
        <v>900</v>
      </c>
      <c r="L246" s="664">
        <v>53.959002292507932</v>
      </c>
      <c r="M246" s="664">
        <v>1</v>
      </c>
      <c r="N246" s="665">
        <v>53.959002292507932</v>
      </c>
    </row>
    <row r="247" spans="1:14" ht="14.4" customHeight="1" x14ac:dyDescent="0.3">
      <c r="A247" s="660" t="s">
        <v>533</v>
      </c>
      <c r="B247" s="661" t="s">
        <v>534</v>
      </c>
      <c r="C247" s="662" t="s">
        <v>546</v>
      </c>
      <c r="D247" s="663" t="s">
        <v>1462</v>
      </c>
      <c r="E247" s="662" t="s">
        <v>558</v>
      </c>
      <c r="F247" s="663" t="s">
        <v>1465</v>
      </c>
      <c r="G247" s="662" t="s">
        <v>572</v>
      </c>
      <c r="H247" s="662" t="s">
        <v>730</v>
      </c>
      <c r="I247" s="662" t="s">
        <v>731</v>
      </c>
      <c r="J247" s="662" t="s">
        <v>732</v>
      </c>
      <c r="K247" s="662" t="s">
        <v>733</v>
      </c>
      <c r="L247" s="664">
        <v>69.67999999999995</v>
      </c>
      <c r="M247" s="664">
        <v>1</v>
      </c>
      <c r="N247" s="665">
        <v>69.67999999999995</v>
      </c>
    </row>
    <row r="248" spans="1:14" ht="14.4" customHeight="1" x14ac:dyDescent="0.3">
      <c r="A248" s="660" t="s">
        <v>533</v>
      </c>
      <c r="B248" s="661" t="s">
        <v>534</v>
      </c>
      <c r="C248" s="662" t="s">
        <v>546</v>
      </c>
      <c r="D248" s="663" t="s">
        <v>1462</v>
      </c>
      <c r="E248" s="662" t="s">
        <v>558</v>
      </c>
      <c r="F248" s="663" t="s">
        <v>1465</v>
      </c>
      <c r="G248" s="662" t="s">
        <v>572</v>
      </c>
      <c r="H248" s="662" t="s">
        <v>1278</v>
      </c>
      <c r="I248" s="662" t="s">
        <v>1279</v>
      </c>
      <c r="J248" s="662" t="s">
        <v>1280</v>
      </c>
      <c r="K248" s="662" t="s">
        <v>1281</v>
      </c>
      <c r="L248" s="664">
        <v>47.509999999999991</v>
      </c>
      <c r="M248" s="664">
        <v>1</v>
      </c>
      <c r="N248" s="665">
        <v>47.509999999999991</v>
      </c>
    </row>
    <row r="249" spans="1:14" ht="14.4" customHeight="1" x14ac:dyDescent="0.3">
      <c r="A249" s="660" t="s">
        <v>533</v>
      </c>
      <c r="B249" s="661" t="s">
        <v>534</v>
      </c>
      <c r="C249" s="662" t="s">
        <v>546</v>
      </c>
      <c r="D249" s="663" t="s">
        <v>1462</v>
      </c>
      <c r="E249" s="662" t="s">
        <v>558</v>
      </c>
      <c r="F249" s="663" t="s">
        <v>1465</v>
      </c>
      <c r="G249" s="662" t="s">
        <v>572</v>
      </c>
      <c r="H249" s="662" t="s">
        <v>1282</v>
      </c>
      <c r="I249" s="662" t="s">
        <v>1283</v>
      </c>
      <c r="J249" s="662" t="s">
        <v>1284</v>
      </c>
      <c r="K249" s="662" t="s">
        <v>1285</v>
      </c>
      <c r="L249" s="664">
        <v>77.279370672853219</v>
      </c>
      <c r="M249" s="664">
        <v>1</v>
      </c>
      <c r="N249" s="665">
        <v>77.279370672853219</v>
      </c>
    </row>
    <row r="250" spans="1:14" ht="14.4" customHeight="1" x14ac:dyDescent="0.3">
      <c r="A250" s="660" t="s">
        <v>533</v>
      </c>
      <c r="B250" s="661" t="s">
        <v>534</v>
      </c>
      <c r="C250" s="662" t="s">
        <v>546</v>
      </c>
      <c r="D250" s="663" t="s">
        <v>1462</v>
      </c>
      <c r="E250" s="662" t="s">
        <v>558</v>
      </c>
      <c r="F250" s="663" t="s">
        <v>1465</v>
      </c>
      <c r="G250" s="662" t="s">
        <v>572</v>
      </c>
      <c r="H250" s="662" t="s">
        <v>1286</v>
      </c>
      <c r="I250" s="662" t="s">
        <v>1287</v>
      </c>
      <c r="J250" s="662" t="s">
        <v>1288</v>
      </c>
      <c r="K250" s="662" t="s">
        <v>1289</v>
      </c>
      <c r="L250" s="664">
        <v>102.73</v>
      </c>
      <c r="M250" s="664">
        <v>1</v>
      </c>
      <c r="N250" s="665">
        <v>102.73</v>
      </c>
    </row>
    <row r="251" spans="1:14" ht="14.4" customHeight="1" x14ac:dyDescent="0.3">
      <c r="A251" s="660" t="s">
        <v>533</v>
      </c>
      <c r="B251" s="661" t="s">
        <v>534</v>
      </c>
      <c r="C251" s="662" t="s">
        <v>546</v>
      </c>
      <c r="D251" s="663" t="s">
        <v>1462</v>
      </c>
      <c r="E251" s="662" t="s">
        <v>558</v>
      </c>
      <c r="F251" s="663" t="s">
        <v>1465</v>
      </c>
      <c r="G251" s="662" t="s">
        <v>572</v>
      </c>
      <c r="H251" s="662" t="s">
        <v>1290</v>
      </c>
      <c r="I251" s="662" t="s">
        <v>1291</v>
      </c>
      <c r="J251" s="662" t="s">
        <v>1292</v>
      </c>
      <c r="K251" s="662" t="s">
        <v>1293</v>
      </c>
      <c r="L251" s="664">
        <v>397.64</v>
      </c>
      <c r="M251" s="664">
        <v>1</v>
      </c>
      <c r="N251" s="665">
        <v>397.64</v>
      </c>
    </row>
    <row r="252" spans="1:14" ht="14.4" customHeight="1" x14ac:dyDescent="0.3">
      <c r="A252" s="660" t="s">
        <v>533</v>
      </c>
      <c r="B252" s="661" t="s">
        <v>534</v>
      </c>
      <c r="C252" s="662" t="s">
        <v>546</v>
      </c>
      <c r="D252" s="663" t="s">
        <v>1462</v>
      </c>
      <c r="E252" s="662" t="s">
        <v>558</v>
      </c>
      <c r="F252" s="663" t="s">
        <v>1465</v>
      </c>
      <c r="G252" s="662" t="s">
        <v>572</v>
      </c>
      <c r="H252" s="662" t="s">
        <v>1294</v>
      </c>
      <c r="I252" s="662" t="s">
        <v>1295</v>
      </c>
      <c r="J252" s="662" t="s">
        <v>1296</v>
      </c>
      <c r="K252" s="662" t="s">
        <v>1297</v>
      </c>
      <c r="L252" s="664">
        <v>117.68019852481932</v>
      </c>
      <c r="M252" s="664">
        <v>2</v>
      </c>
      <c r="N252" s="665">
        <v>235.36039704963864</v>
      </c>
    </row>
    <row r="253" spans="1:14" ht="14.4" customHeight="1" x14ac:dyDescent="0.3">
      <c r="A253" s="660" t="s">
        <v>533</v>
      </c>
      <c r="B253" s="661" t="s">
        <v>534</v>
      </c>
      <c r="C253" s="662" t="s">
        <v>546</v>
      </c>
      <c r="D253" s="663" t="s">
        <v>1462</v>
      </c>
      <c r="E253" s="662" t="s">
        <v>558</v>
      </c>
      <c r="F253" s="663" t="s">
        <v>1465</v>
      </c>
      <c r="G253" s="662" t="s">
        <v>572</v>
      </c>
      <c r="H253" s="662" t="s">
        <v>1298</v>
      </c>
      <c r="I253" s="662" t="s">
        <v>1299</v>
      </c>
      <c r="J253" s="662" t="s">
        <v>1300</v>
      </c>
      <c r="K253" s="662" t="s">
        <v>1301</v>
      </c>
      <c r="L253" s="664">
        <v>40.31</v>
      </c>
      <c r="M253" s="664">
        <v>2</v>
      </c>
      <c r="N253" s="665">
        <v>80.62</v>
      </c>
    </row>
    <row r="254" spans="1:14" ht="14.4" customHeight="1" x14ac:dyDescent="0.3">
      <c r="A254" s="660" t="s">
        <v>533</v>
      </c>
      <c r="B254" s="661" t="s">
        <v>534</v>
      </c>
      <c r="C254" s="662" t="s">
        <v>546</v>
      </c>
      <c r="D254" s="663" t="s">
        <v>1462</v>
      </c>
      <c r="E254" s="662" t="s">
        <v>558</v>
      </c>
      <c r="F254" s="663" t="s">
        <v>1465</v>
      </c>
      <c r="G254" s="662" t="s">
        <v>572</v>
      </c>
      <c r="H254" s="662" t="s">
        <v>1302</v>
      </c>
      <c r="I254" s="662" t="s">
        <v>1303</v>
      </c>
      <c r="J254" s="662" t="s">
        <v>1304</v>
      </c>
      <c r="K254" s="662" t="s">
        <v>1305</v>
      </c>
      <c r="L254" s="664">
        <v>46.699858119840471</v>
      </c>
      <c r="M254" s="664">
        <v>2</v>
      </c>
      <c r="N254" s="665">
        <v>93.399716239680941</v>
      </c>
    </row>
    <row r="255" spans="1:14" ht="14.4" customHeight="1" x14ac:dyDescent="0.3">
      <c r="A255" s="660" t="s">
        <v>533</v>
      </c>
      <c r="B255" s="661" t="s">
        <v>534</v>
      </c>
      <c r="C255" s="662" t="s">
        <v>546</v>
      </c>
      <c r="D255" s="663" t="s">
        <v>1462</v>
      </c>
      <c r="E255" s="662" t="s">
        <v>558</v>
      </c>
      <c r="F255" s="663" t="s">
        <v>1465</v>
      </c>
      <c r="G255" s="662" t="s">
        <v>572</v>
      </c>
      <c r="H255" s="662" t="s">
        <v>1306</v>
      </c>
      <c r="I255" s="662" t="s">
        <v>1307</v>
      </c>
      <c r="J255" s="662" t="s">
        <v>1308</v>
      </c>
      <c r="K255" s="662" t="s">
        <v>1309</v>
      </c>
      <c r="L255" s="664">
        <v>34.319979890052792</v>
      </c>
      <c r="M255" s="664">
        <v>3</v>
      </c>
      <c r="N255" s="665">
        <v>102.95993967015838</v>
      </c>
    </row>
    <row r="256" spans="1:14" ht="14.4" customHeight="1" x14ac:dyDescent="0.3">
      <c r="A256" s="660" t="s">
        <v>533</v>
      </c>
      <c r="B256" s="661" t="s">
        <v>534</v>
      </c>
      <c r="C256" s="662" t="s">
        <v>546</v>
      </c>
      <c r="D256" s="663" t="s">
        <v>1462</v>
      </c>
      <c r="E256" s="662" t="s">
        <v>558</v>
      </c>
      <c r="F256" s="663" t="s">
        <v>1465</v>
      </c>
      <c r="G256" s="662" t="s">
        <v>572</v>
      </c>
      <c r="H256" s="662" t="s">
        <v>1310</v>
      </c>
      <c r="I256" s="662" t="s">
        <v>1311</v>
      </c>
      <c r="J256" s="662" t="s">
        <v>1312</v>
      </c>
      <c r="K256" s="662" t="s">
        <v>1313</v>
      </c>
      <c r="L256" s="664">
        <v>124.19</v>
      </c>
      <c r="M256" s="664">
        <v>1</v>
      </c>
      <c r="N256" s="665">
        <v>124.19</v>
      </c>
    </row>
    <row r="257" spans="1:14" ht="14.4" customHeight="1" x14ac:dyDescent="0.3">
      <c r="A257" s="660" t="s">
        <v>533</v>
      </c>
      <c r="B257" s="661" t="s">
        <v>534</v>
      </c>
      <c r="C257" s="662" t="s">
        <v>546</v>
      </c>
      <c r="D257" s="663" t="s">
        <v>1462</v>
      </c>
      <c r="E257" s="662" t="s">
        <v>558</v>
      </c>
      <c r="F257" s="663" t="s">
        <v>1465</v>
      </c>
      <c r="G257" s="662" t="s">
        <v>572</v>
      </c>
      <c r="H257" s="662" t="s">
        <v>1029</v>
      </c>
      <c r="I257" s="662" t="s">
        <v>1030</v>
      </c>
      <c r="J257" s="662" t="s">
        <v>1031</v>
      </c>
      <c r="K257" s="662" t="s">
        <v>1032</v>
      </c>
      <c r="L257" s="664">
        <v>929.75</v>
      </c>
      <c r="M257" s="664">
        <v>1</v>
      </c>
      <c r="N257" s="665">
        <v>929.75</v>
      </c>
    </row>
    <row r="258" spans="1:14" ht="14.4" customHeight="1" x14ac:dyDescent="0.3">
      <c r="A258" s="660" t="s">
        <v>533</v>
      </c>
      <c r="B258" s="661" t="s">
        <v>534</v>
      </c>
      <c r="C258" s="662" t="s">
        <v>546</v>
      </c>
      <c r="D258" s="663" t="s">
        <v>1462</v>
      </c>
      <c r="E258" s="662" t="s">
        <v>558</v>
      </c>
      <c r="F258" s="663" t="s">
        <v>1465</v>
      </c>
      <c r="G258" s="662" t="s">
        <v>572</v>
      </c>
      <c r="H258" s="662" t="s">
        <v>1050</v>
      </c>
      <c r="I258" s="662" t="s">
        <v>1051</v>
      </c>
      <c r="J258" s="662" t="s">
        <v>1052</v>
      </c>
      <c r="K258" s="662" t="s">
        <v>1053</v>
      </c>
      <c r="L258" s="664">
        <v>125.1</v>
      </c>
      <c r="M258" s="664">
        <v>2</v>
      </c>
      <c r="N258" s="665">
        <v>250.2</v>
      </c>
    </row>
    <row r="259" spans="1:14" ht="14.4" customHeight="1" x14ac:dyDescent="0.3">
      <c r="A259" s="660" t="s">
        <v>533</v>
      </c>
      <c r="B259" s="661" t="s">
        <v>534</v>
      </c>
      <c r="C259" s="662" t="s">
        <v>546</v>
      </c>
      <c r="D259" s="663" t="s">
        <v>1462</v>
      </c>
      <c r="E259" s="662" t="s">
        <v>558</v>
      </c>
      <c r="F259" s="663" t="s">
        <v>1465</v>
      </c>
      <c r="G259" s="662" t="s">
        <v>572</v>
      </c>
      <c r="H259" s="662" t="s">
        <v>803</v>
      </c>
      <c r="I259" s="662" t="s">
        <v>804</v>
      </c>
      <c r="J259" s="662" t="s">
        <v>805</v>
      </c>
      <c r="K259" s="662" t="s">
        <v>806</v>
      </c>
      <c r="L259" s="664">
        <v>126.75</v>
      </c>
      <c r="M259" s="664">
        <v>3</v>
      </c>
      <c r="N259" s="665">
        <v>380.25</v>
      </c>
    </row>
    <row r="260" spans="1:14" ht="14.4" customHeight="1" x14ac:dyDescent="0.3">
      <c r="A260" s="660" t="s">
        <v>533</v>
      </c>
      <c r="B260" s="661" t="s">
        <v>534</v>
      </c>
      <c r="C260" s="662" t="s">
        <v>546</v>
      </c>
      <c r="D260" s="663" t="s">
        <v>1462</v>
      </c>
      <c r="E260" s="662" t="s">
        <v>558</v>
      </c>
      <c r="F260" s="663" t="s">
        <v>1465</v>
      </c>
      <c r="G260" s="662" t="s">
        <v>572</v>
      </c>
      <c r="H260" s="662" t="s">
        <v>807</v>
      </c>
      <c r="I260" s="662" t="s">
        <v>808</v>
      </c>
      <c r="J260" s="662" t="s">
        <v>809</v>
      </c>
      <c r="K260" s="662" t="s">
        <v>810</v>
      </c>
      <c r="L260" s="664">
        <v>197.36717094003086</v>
      </c>
      <c r="M260" s="664">
        <v>8</v>
      </c>
      <c r="N260" s="665">
        <v>1578.9373675202469</v>
      </c>
    </row>
    <row r="261" spans="1:14" ht="14.4" customHeight="1" x14ac:dyDescent="0.3">
      <c r="A261" s="660" t="s">
        <v>533</v>
      </c>
      <c r="B261" s="661" t="s">
        <v>534</v>
      </c>
      <c r="C261" s="662" t="s">
        <v>546</v>
      </c>
      <c r="D261" s="663" t="s">
        <v>1462</v>
      </c>
      <c r="E261" s="662" t="s">
        <v>558</v>
      </c>
      <c r="F261" s="663" t="s">
        <v>1465</v>
      </c>
      <c r="G261" s="662" t="s">
        <v>572</v>
      </c>
      <c r="H261" s="662" t="s">
        <v>811</v>
      </c>
      <c r="I261" s="662" t="s">
        <v>812</v>
      </c>
      <c r="J261" s="662" t="s">
        <v>813</v>
      </c>
      <c r="K261" s="662" t="s">
        <v>814</v>
      </c>
      <c r="L261" s="664">
        <v>273.45</v>
      </c>
      <c r="M261" s="664">
        <v>2</v>
      </c>
      <c r="N261" s="665">
        <v>546.9</v>
      </c>
    </row>
    <row r="262" spans="1:14" ht="14.4" customHeight="1" x14ac:dyDescent="0.3">
      <c r="A262" s="660" t="s">
        <v>533</v>
      </c>
      <c r="B262" s="661" t="s">
        <v>534</v>
      </c>
      <c r="C262" s="662" t="s">
        <v>546</v>
      </c>
      <c r="D262" s="663" t="s">
        <v>1462</v>
      </c>
      <c r="E262" s="662" t="s">
        <v>558</v>
      </c>
      <c r="F262" s="663" t="s">
        <v>1465</v>
      </c>
      <c r="G262" s="662" t="s">
        <v>572</v>
      </c>
      <c r="H262" s="662" t="s">
        <v>1314</v>
      </c>
      <c r="I262" s="662" t="s">
        <v>1315</v>
      </c>
      <c r="J262" s="662" t="s">
        <v>1023</v>
      </c>
      <c r="K262" s="662" t="s">
        <v>1316</v>
      </c>
      <c r="L262" s="664">
        <v>357.48339009541621</v>
      </c>
      <c r="M262" s="664">
        <v>1</v>
      </c>
      <c r="N262" s="665">
        <v>357.48339009541621</v>
      </c>
    </row>
    <row r="263" spans="1:14" ht="14.4" customHeight="1" x14ac:dyDescent="0.3">
      <c r="A263" s="660" t="s">
        <v>533</v>
      </c>
      <c r="B263" s="661" t="s">
        <v>534</v>
      </c>
      <c r="C263" s="662" t="s">
        <v>546</v>
      </c>
      <c r="D263" s="663" t="s">
        <v>1462</v>
      </c>
      <c r="E263" s="662" t="s">
        <v>558</v>
      </c>
      <c r="F263" s="663" t="s">
        <v>1465</v>
      </c>
      <c r="G263" s="662" t="s">
        <v>572</v>
      </c>
      <c r="H263" s="662" t="s">
        <v>1317</v>
      </c>
      <c r="I263" s="662" t="s">
        <v>1318</v>
      </c>
      <c r="J263" s="662" t="s">
        <v>1319</v>
      </c>
      <c r="K263" s="662" t="s">
        <v>1320</v>
      </c>
      <c r="L263" s="664">
        <v>111.07888481009455</v>
      </c>
      <c r="M263" s="664">
        <v>1</v>
      </c>
      <c r="N263" s="665">
        <v>111.07888481009455</v>
      </c>
    </row>
    <row r="264" spans="1:14" ht="14.4" customHeight="1" x14ac:dyDescent="0.3">
      <c r="A264" s="660" t="s">
        <v>533</v>
      </c>
      <c r="B264" s="661" t="s">
        <v>534</v>
      </c>
      <c r="C264" s="662" t="s">
        <v>546</v>
      </c>
      <c r="D264" s="663" t="s">
        <v>1462</v>
      </c>
      <c r="E264" s="662" t="s">
        <v>558</v>
      </c>
      <c r="F264" s="663" t="s">
        <v>1465</v>
      </c>
      <c r="G264" s="662" t="s">
        <v>572</v>
      </c>
      <c r="H264" s="662" t="s">
        <v>1064</v>
      </c>
      <c r="I264" s="662" t="s">
        <v>1064</v>
      </c>
      <c r="J264" s="662" t="s">
        <v>1065</v>
      </c>
      <c r="K264" s="662" t="s">
        <v>1066</v>
      </c>
      <c r="L264" s="664">
        <v>96.236372811225024</v>
      </c>
      <c r="M264" s="664">
        <v>4</v>
      </c>
      <c r="N264" s="665">
        <v>384.9454912449001</v>
      </c>
    </row>
    <row r="265" spans="1:14" ht="14.4" customHeight="1" x14ac:dyDescent="0.3">
      <c r="A265" s="660" t="s">
        <v>533</v>
      </c>
      <c r="B265" s="661" t="s">
        <v>534</v>
      </c>
      <c r="C265" s="662" t="s">
        <v>546</v>
      </c>
      <c r="D265" s="663" t="s">
        <v>1462</v>
      </c>
      <c r="E265" s="662" t="s">
        <v>558</v>
      </c>
      <c r="F265" s="663" t="s">
        <v>1465</v>
      </c>
      <c r="G265" s="662" t="s">
        <v>572</v>
      </c>
      <c r="H265" s="662" t="s">
        <v>1321</v>
      </c>
      <c r="I265" s="662" t="s">
        <v>1322</v>
      </c>
      <c r="J265" s="662" t="s">
        <v>1323</v>
      </c>
      <c r="K265" s="662" t="s">
        <v>1324</v>
      </c>
      <c r="L265" s="664">
        <v>2291.9220265523986</v>
      </c>
      <c r="M265" s="664">
        <v>3</v>
      </c>
      <c r="N265" s="665">
        <v>6875.7660796571954</v>
      </c>
    </row>
    <row r="266" spans="1:14" ht="14.4" customHeight="1" x14ac:dyDescent="0.3">
      <c r="A266" s="660" t="s">
        <v>533</v>
      </c>
      <c r="B266" s="661" t="s">
        <v>534</v>
      </c>
      <c r="C266" s="662" t="s">
        <v>546</v>
      </c>
      <c r="D266" s="663" t="s">
        <v>1462</v>
      </c>
      <c r="E266" s="662" t="s">
        <v>558</v>
      </c>
      <c r="F266" s="663" t="s">
        <v>1465</v>
      </c>
      <c r="G266" s="662" t="s">
        <v>572</v>
      </c>
      <c r="H266" s="662" t="s">
        <v>1325</v>
      </c>
      <c r="I266" s="662" t="s">
        <v>1325</v>
      </c>
      <c r="J266" s="662" t="s">
        <v>1150</v>
      </c>
      <c r="K266" s="662" t="s">
        <v>1326</v>
      </c>
      <c r="L266" s="664">
        <v>58.509613794519552</v>
      </c>
      <c r="M266" s="664">
        <v>2</v>
      </c>
      <c r="N266" s="665">
        <v>117.0192275890391</v>
      </c>
    </row>
    <row r="267" spans="1:14" ht="14.4" customHeight="1" x14ac:dyDescent="0.3">
      <c r="A267" s="660" t="s">
        <v>533</v>
      </c>
      <c r="B267" s="661" t="s">
        <v>534</v>
      </c>
      <c r="C267" s="662" t="s">
        <v>546</v>
      </c>
      <c r="D267" s="663" t="s">
        <v>1462</v>
      </c>
      <c r="E267" s="662" t="s">
        <v>558</v>
      </c>
      <c r="F267" s="663" t="s">
        <v>1465</v>
      </c>
      <c r="G267" s="662" t="s">
        <v>572</v>
      </c>
      <c r="H267" s="662" t="s">
        <v>841</v>
      </c>
      <c r="I267" s="662" t="s">
        <v>216</v>
      </c>
      <c r="J267" s="662" t="s">
        <v>842</v>
      </c>
      <c r="K267" s="662"/>
      <c r="L267" s="664">
        <v>37.349798381521218</v>
      </c>
      <c r="M267" s="664">
        <v>3</v>
      </c>
      <c r="N267" s="665">
        <v>112.04939514456365</v>
      </c>
    </row>
    <row r="268" spans="1:14" ht="14.4" customHeight="1" x14ac:dyDescent="0.3">
      <c r="A268" s="660" t="s">
        <v>533</v>
      </c>
      <c r="B268" s="661" t="s">
        <v>534</v>
      </c>
      <c r="C268" s="662" t="s">
        <v>546</v>
      </c>
      <c r="D268" s="663" t="s">
        <v>1462</v>
      </c>
      <c r="E268" s="662" t="s">
        <v>558</v>
      </c>
      <c r="F268" s="663" t="s">
        <v>1465</v>
      </c>
      <c r="G268" s="662" t="s">
        <v>572</v>
      </c>
      <c r="H268" s="662" t="s">
        <v>1071</v>
      </c>
      <c r="I268" s="662" t="s">
        <v>1071</v>
      </c>
      <c r="J268" s="662" t="s">
        <v>1072</v>
      </c>
      <c r="K268" s="662" t="s">
        <v>1073</v>
      </c>
      <c r="L268" s="664">
        <v>144.22</v>
      </c>
      <c r="M268" s="664">
        <v>7</v>
      </c>
      <c r="N268" s="665">
        <v>1009.5400000000001</v>
      </c>
    </row>
    <row r="269" spans="1:14" ht="14.4" customHeight="1" x14ac:dyDescent="0.3">
      <c r="A269" s="660" t="s">
        <v>533</v>
      </c>
      <c r="B269" s="661" t="s">
        <v>534</v>
      </c>
      <c r="C269" s="662" t="s">
        <v>546</v>
      </c>
      <c r="D269" s="663" t="s">
        <v>1462</v>
      </c>
      <c r="E269" s="662" t="s">
        <v>558</v>
      </c>
      <c r="F269" s="663" t="s">
        <v>1465</v>
      </c>
      <c r="G269" s="662" t="s">
        <v>572</v>
      </c>
      <c r="H269" s="662" t="s">
        <v>1327</v>
      </c>
      <c r="I269" s="662" t="s">
        <v>1328</v>
      </c>
      <c r="J269" s="662" t="s">
        <v>1329</v>
      </c>
      <c r="K269" s="662" t="s">
        <v>1330</v>
      </c>
      <c r="L269" s="664">
        <v>133.55000000000001</v>
      </c>
      <c r="M269" s="664">
        <v>3</v>
      </c>
      <c r="N269" s="665">
        <v>400.65000000000003</v>
      </c>
    </row>
    <row r="270" spans="1:14" ht="14.4" customHeight="1" x14ac:dyDescent="0.3">
      <c r="A270" s="660" t="s">
        <v>533</v>
      </c>
      <c r="B270" s="661" t="s">
        <v>534</v>
      </c>
      <c r="C270" s="662" t="s">
        <v>546</v>
      </c>
      <c r="D270" s="663" t="s">
        <v>1462</v>
      </c>
      <c r="E270" s="662" t="s">
        <v>558</v>
      </c>
      <c r="F270" s="663" t="s">
        <v>1465</v>
      </c>
      <c r="G270" s="662" t="s">
        <v>572</v>
      </c>
      <c r="H270" s="662" t="s">
        <v>843</v>
      </c>
      <c r="I270" s="662" t="s">
        <v>843</v>
      </c>
      <c r="J270" s="662" t="s">
        <v>844</v>
      </c>
      <c r="K270" s="662" t="s">
        <v>845</v>
      </c>
      <c r="L270" s="664">
        <v>110</v>
      </c>
      <c r="M270" s="664">
        <v>1</v>
      </c>
      <c r="N270" s="665">
        <v>110</v>
      </c>
    </row>
    <row r="271" spans="1:14" ht="14.4" customHeight="1" x14ac:dyDescent="0.3">
      <c r="A271" s="660" t="s">
        <v>533</v>
      </c>
      <c r="B271" s="661" t="s">
        <v>534</v>
      </c>
      <c r="C271" s="662" t="s">
        <v>546</v>
      </c>
      <c r="D271" s="663" t="s">
        <v>1462</v>
      </c>
      <c r="E271" s="662" t="s">
        <v>558</v>
      </c>
      <c r="F271" s="663" t="s">
        <v>1465</v>
      </c>
      <c r="G271" s="662" t="s">
        <v>849</v>
      </c>
      <c r="H271" s="662" t="s">
        <v>1331</v>
      </c>
      <c r="I271" s="662" t="s">
        <v>1332</v>
      </c>
      <c r="J271" s="662" t="s">
        <v>1333</v>
      </c>
      <c r="K271" s="662" t="s">
        <v>1334</v>
      </c>
      <c r="L271" s="664">
        <v>97.3</v>
      </c>
      <c r="M271" s="664">
        <v>1</v>
      </c>
      <c r="N271" s="665">
        <v>97.3</v>
      </c>
    </row>
    <row r="272" spans="1:14" ht="14.4" customHeight="1" x14ac:dyDescent="0.3">
      <c r="A272" s="660" t="s">
        <v>533</v>
      </c>
      <c r="B272" s="661" t="s">
        <v>534</v>
      </c>
      <c r="C272" s="662" t="s">
        <v>546</v>
      </c>
      <c r="D272" s="663" t="s">
        <v>1462</v>
      </c>
      <c r="E272" s="662" t="s">
        <v>558</v>
      </c>
      <c r="F272" s="663" t="s">
        <v>1465</v>
      </c>
      <c r="G272" s="662" t="s">
        <v>849</v>
      </c>
      <c r="H272" s="662" t="s">
        <v>1093</v>
      </c>
      <c r="I272" s="662" t="s">
        <v>1094</v>
      </c>
      <c r="J272" s="662" t="s">
        <v>1095</v>
      </c>
      <c r="K272" s="662" t="s">
        <v>1096</v>
      </c>
      <c r="L272" s="664">
        <v>201.76000000000008</v>
      </c>
      <c r="M272" s="664">
        <v>3</v>
      </c>
      <c r="N272" s="665">
        <v>605.2800000000002</v>
      </c>
    </row>
    <row r="273" spans="1:14" ht="14.4" customHeight="1" x14ac:dyDescent="0.3">
      <c r="A273" s="660" t="s">
        <v>533</v>
      </c>
      <c r="B273" s="661" t="s">
        <v>534</v>
      </c>
      <c r="C273" s="662" t="s">
        <v>546</v>
      </c>
      <c r="D273" s="663" t="s">
        <v>1462</v>
      </c>
      <c r="E273" s="662" t="s">
        <v>558</v>
      </c>
      <c r="F273" s="663" t="s">
        <v>1465</v>
      </c>
      <c r="G273" s="662" t="s">
        <v>849</v>
      </c>
      <c r="H273" s="662" t="s">
        <v>1335</v>
      </c>
      <c r="I273" s="662" t="s">
        <v>1336</v>
      </c>
      <c r="J273" s="662" t="s">
        <v>1337</v>
      </c>
      <c r="K273" s="662" t="s">
        <v>1338</v>
      </c>
      <c r="L273" s="664">
        <v>46.9</v>
      </c>
      <c r="M273" s="664">
        <v>1</v>
      </c>
      <c r="N273" s="665">
        <v>46.9</v>
      </c>
    </row>
    <row r="274" spans="1:14" ht="14.4" customHeight="1" x14ac:dyDescent="0.3">
      <c r="A274" s="660" t="s">
        <v>533</v>
      </c>
      <c r="B274" s="661" t="s">
        <v>534</v>
      </c>
      <c r="C274" s="662" t="s">
        <v>546</v>
      </c>
      <c r="D274" s="663" t="s">
        <v>1462</v>
      </c>
      <c r="E274" s="662" t="s">
        <v>558</v>
      </c>
      <c r="F274" s="663" t="s">
        <v>1465</v>
      </c>
      <c r="G274" s="662" t="s">
        <v>849</v>
      </c>
      <c r="H274" s="662" t="s">
        <v>857</v>
      </c>
      <c r="I274" s="662" t="s">
        <v>858</v>
      </c>
      <c r="J274" s="662" t="s">
        <v>859</v>
      </c>
      <c r="K274" s="662" t="s">
        <v>860</v>
      </c>
      <c r="L274" s="664">
        <v>106.05</v>
      </c>
      <c r="M274" s="664">
        <v>1</v>
      </c>
      <c r="N274" s="665">
        <v>106.05</v>
      </c>
    </row>
    <row r="275" spans="1:14" ht="14.4" customHeight="1" x14ac:dyDescent="0.3">
      <c r="A275" s="660" t="s">
        <v>533</v>
      </c>
      <c r="B275" s="661" t="s">
        <v>534</v>
      </c>
      <c r="C275" s="662" t="s">
        <v>546</v>
      </c>
      <c r="D275" s="663" t="s">
        <v>1462</v>
      </c>
      <c r="E275" s="662" t="s">
        <v>558</v>
      </c>
      <c r="F275" s="663" t="s">
        <v>1465</v>
      </c>
      <c r="G275" s="662" t="s">
        <v>849</v>
      </c>
      <c r="H275" s="662" t="s">
        <v>1339</v>
      </c>
      <c r="I275" s="662" t="s">
        <v>1340</v>
      </c>
      <c r="J275" s="662" t="s">
        <v>1341</v>
      </c>
      <c r="K275" s="662" t="s">
        <v>886</v>
      </c>
      <c r="L275" s="664">
        <v>55.089999999999968</v>
      </c>
      <c r="M275" s="664">
        <v>2</v>
      </c>
      <c r="N275" s="665">
        <v>110.17999999999994</v>
      </c>
    </row>
    <row r="276" spans="1:14" ht="14.4" customHeight="1" x14ac:dyDescent="0.3">
      <c r="A276" s="660" t="s">
        <v>533</v>
      </c>
      <c r="B276" s="661" t="s">
        <v>534</v>
      </c>
      <c r="C276" s="662" t="s">
        <v>546</v>
      </c>
      <c r="D276" s="663" t="s">
        <v>1462</v>
      </c>
      <c r="E276" s="662" t="s">
        <v>558</v>
      </c>
      <c r="F276" s="663" t="s">
        <v>1465</v>
      </c>
      <c r="G276" s="662" t="s">
        <v>849</v>
      </c>
      <c r="H276" s="662" t="s">
        <v>1342</v>
      </c>
      <c r="I276" s="662" t="s">
        <v>1343</v>
      </c>
      <c r="J276" s="662" t="s">
        <v>1344</v>
      </c>
      <c r="K276" s="662" t="s">
        <v>1063</v>
      </c>
      <c r="L276" s="664">
        <v>35.179999999999993</v>
      </c>
      <c r="M276" s="664">
        <v>1</v>
      </c>
      <c r="N276" s="665">
        <v>35.179999999999993</v>
      </c>
    </row>
    <row r="277" spans="1:14" ht="14.4" customHeight="1" x14ac:dyDescent="0.3">
      <c r="A277" s="660" t="s">
        <v>533</v>
      </c>
      <c r="B277" s="661" t="s">
        <v>534</v>
      </c>
      <c r="C277" s="662" t="s">
        <v>546</v>
      </c>
      <c r="D277" s="663" t="s">
        <v>1462</v>
      </c>
      <c r="E277" s="662" t="s">
        <v>558</v>
      </c>
      <c r="F277" s="663" t="s">
        <v>1465</v>
      </c>
      <c r="G277" s="662" t="s">
        <v>849</v>
      </c>
      <c r="H277" s="662" t="s">
        <v>1345</v>
      </c>
      <c r="I277" s="662" t="s">
        <v>1346</v>
      </c>
      <c r="J277" s="662" t="s">
        <v>1347</v>
      </c>
      <c r="K277" s="662" t="s">
        <v>1348</v>
      </c>
      <c r="L277" s="664">
        <v>49.419793056592255</v>
      </c>
      <c r="M277" s="664">
        <v>2</v>
      </c>
      <c r="N277" s="665">
        <v>98.839586113184509</v>
      </c>
    </row>
    <row r="278" spans="1:14" ht="14.4" customHeight="1" x14ac:dyDescent="0.3">
      <c r="A278" s="660" t="s">
        <v>533</v>
      </c>
      <c r="B278" s="661" t="s">
        <v>534</v>
      </c>
      <c r="C278" s="662" t="s">
        <v>546</v>
      </c>
      <c r="D278" s="663" t="s">
        <v>1462</v>
      </c>
      <c r="E278" s="662" t="s">
        <v>558</v>
      </c>
      <c r="F278" s="663" t="s">
        <v>1465</v>
      </c>
      <c r="G278" s="662" t="s">
        <v>849</v>
      </c>
      <c r="H278" s="662" t="s">
        <v>1349</v>
      </c>
      <c r="I278" s="662" t="s">
        <v>1350</v>
      </c>
      <c r="J278" s="662" t="s">
        <v>1351</v>
      </c>
      <c r="K278" s="662" t="s">
        <v>1352</v>
      </c>
      <c r="L278" s="664">
        <v>36.259603642994485</v>
      </c>
      <c r="M278" s="664">
        <v>1</v>
      </c>
      <c r="N278" s="665">
        <v>36.259603642994485</v>
      </c>
    </row>
    <row r="279" spans="1:14" ht="14.4" customHeight="1" x14ac:dyDescent="0.3">
      <c r="A279" s="660" t="s">
        <v>533</v>
      </c>
      <c r="B279" s="661" t="s">
        <v>534</v>
      </c>
      <c r="C279" s="662" t="s">
        <v>546</v>
      </c>
      <c r="D279" s="663" t="s">
        <v>1462</v>
      </c>
      <c r="E279" s="662" t="s">
        <v>558</v>
      </c>
      <c r="F279" s="663" t="s">
        <v>1465</v>
      </c>
      <c r="G279" s="662" t="s">
        <v>849</v>
      </c>
      <c r="H279" s="662" t="s">
        <v>1109</v>
      </c>
      <c r="I279" s="662" t="s">
        <v>1110</v>
      </c>
      <c r="J279" s="662" t="s">
        <v>1111</v>
      </c>
      <c r="K279" s="662" t="s">
        <v>864</v>
      </c>
      <c r="L279" s="664">
        <v>99.45</v>
      </c>
      <c r="M279" s="664">
        <v>1</v>
      </c>
      <c r="N279" s="665">
        <v>99.45</v>
      </c>
    </row>
    <row r="280" spans="1:14" ht="14.4" customHeight="1" x14ac:dyDescent="0.3">
      <c r="A280" s="660" t="s">
        <v>533</v>
      </c>
      <c r="B280" s="661" t="s">
        <v>534</v>
      </c>
      <c r="C280" s="662" t="s">
        <v>546</v>
      </c>
      <c r="D280" s="663" t="s">
        <v>1462</v>
      </c>
      <c r="E280" s="662" t="s">
        <v>558</v>
      </c>
      <c r="F280" s="663" t="s">
        <v>1465</v>
      </c>
      <c r="G280" s="662" t="s">
        <v>849</v>
      </c>
      <c r="H280" s="662" t="s">
        <v>1353</v>
      </c>
      <c r="I280" s="662" t="s">
        <v>1354</v>
      </c>
      <c r="J280" s="662" t="s">
        <v>1355</v>
      </c>
      <c r="K280" s="662" t="s">
        <v>1356</v>
      </c>
      <c r="L280" s="664">
        <v>46.989999999999988</v>
      </c>
      <c r="M280" s="664">
        <v>3</v>
      </c>
      <c r="N280" s="665">
        <v>140.96999999999997</v>
      </c>
    </row>
    <row r="281" spans="1:14" ht="14.4" customHeight="1" x14ac:dyDescent="0.3">
      <c r="A281" s="660" t="s">
        <v>533</v>
      </c>
      <c r="B281" s="661" t="s">
        <v>534</v>
      </c>
      <c r="C281" s="662" t="s">
        <v>546</v>
      </c>
      <c r="D281" s="663" t="s">
        <v>1462</v>
      </c>
      <c r="E281" s="662" t="s">
        <v>558</v>
      </c>
      <c r="F281" s="663" t="s">
        <v>1465</v>
      </c>
      <c r="G281" s="662" t="s">
        <v>849</v>
      </c>
      <c r="H281" s="662" t="s">
        <v>865</v>
      </c>
      <c r="I281" s="662" t="s">
        <v>866</v>
      </c>
      <c r="J281" s="662" t="s">
        <v>867</v>
      </c>
      <c r="K281" s="662" t="s">
        <v>868</v>
      </c>
      <c r="L281" s="664">
        <v>93.719690989410921</v>
      </c>
      <c r="M281" s="664">
        <v>2</v>
      </c>
      <c r="N281" s="665">
        <v>187.43938197882184</v>
      </c>
    </row>
    <row r="282" spans="1:14" ht="14.4" customHeight="1" x14ac:dyDescent="0.3">
      <c r="A282" s="660" t="s">
        <v>533</v>
      </c>
      <c r="B282" s="661" t="s">
        <v>534</v>
      </c>
      <c r="C282" s="662" t="s">
        <v>546</v>
      </c>
      <c r="D282" s="663" t="s">
        <v>1462</v>
      </c>
      <c r="E282" s="662" t="s">
        <v>558</v>
      </c>
      <c r="F282" s="663" t="s">
        <v>1465</v>
      </c>
      <c r="G282" s="662" t="s">
        <v>849</v>
      </c>
      <c r="H282" s="662" t="s">
        <v>1357</v>
      </c>
      <c r="I282" s="662" t="s">
        <v>1358</v>
      </c>
      <c r="J282" s="662" t="s">
        <v>1359</v>
      </c>
      <c r="K282" s="662" t="s">
        <v>1360</v>
      </c>
      <c r="L282" s="664">
        <v>330.79999999999973</v>
      </c>
      <c r="M282" s="664">
        <v>2</v>
      </c>
      <c r="N282" s="665">
        <v>661.59999999999945</v>
      </c>
    </row>
    <row r="283" spans="1:14" ht="14.4" customHeight="1" x14ac:dyDescent="0.3">
      <c r="A283" s="660" t="s">
        <v>533</v>
      </c>
      <c r="B283" s="661" t="s">
        <v>534</v>
      </c>
      <c r="C283" s="662" t="s">
        <v>546</v>
      </c>
      <c r="D283" s="663" t="s">
        <v>1462</v>
      </c>
      <c r="E283" s="662" t="s">
        <v>558</v>
      </c>
      <c r="F283" s="663" t="s">
        <v>1465</v>
      </c>
      <c r="G283" s="662" t="s">
        <v>849</v>
      </c>
      <c r="H283" s="662" t="s">
        <v>1361</v>
      </c>
      <c r="I283" s="662" t="s">
        <v>1362</v>
      </c>
      <c r="J283" s="662" t="s">
        <v>1363</v>
      </c>
      <c r="K283" s="662" t="s">
        <v>656</v>
      </c>
      <c r="L283" s="664">
        <v>80.315000000000026</v>
      </c>
      <c r="M283" s="664">
        <v>2</v>
      </c>
      <c r="N283" s="665">
        <v>160.63000000000005</v>
      </c>
    </row>
    <row r="284" spans="1:14" ht="14.4" customHeight="1" x14ac:dyDescent="0.3">
      <c r="A284" s="660" t="s">
        <v>533</v>
      </c>
      <c r="B284" s="661" t="s">
        <v>534</v>
      </c>
      <c r="C284" s="662" t="s">
        <v>546</v>
      </c>
      <c r="D284" s="663" t="s">
        <v>1462</v>
      </c>
      <c r="E284" s="662" t="s">
        <v>558</v>
      </c>
      <c r="F284" s="663" t="s">
        <v>1465</v>
      </c>
      <c r="G284" s="662" t="s">
        <v>849</v>
      </c>
      <c r="H284" s="662" t="s">
        <v>1364</v>
      </c>
      <c r="I284" s="662" t="s">
        <v>1365</v>
      </c>
      <c r="J284" s="662" t="s">
        <v>1366</v>
      </c>
      <c r="K284" s="662" t="s">
        <v>1367</v>
      </c>
      <c r="L284" s="664">
        <v>49.55985755346056</v>
      </c>
      <c r="M284" s="664">
        <v>2</v>
      </c>
      <c r="N284" s="665">
        <v>99.11971510692112</v>
      </c>
    </row>
    <row r="285" spans="1:14" ht="14.4" customHeight="1" x14ac:dyDescent="0.3">
      <c r="A285" s="660" t="s">
        <v>533</v>
      </c>
      <c r="B285" s="661" t="s">
        <v>534</v>
      </c>
      <c r="C285" s="662" t="s">
        <v>546</v>
      </c>
      <c r="D285" s="663" t="s">
        <v>1462</v>
      </c>
      <c r="E285" s="662" t="s">
        <v>558</v>
      </c>
      <c r="F285" s="663" t="s">
        <v>1465</v>
      </c>
      <c r="G285" s="662" t="s">
        <v>849</v>
      </c>
      <c r="H285" s="662" t="s">
        <v>883</v>
      </c>
      <c r="I285" s="662" t="s">
        <v>884</v>
      </c>
      <c r="J285" s="662" t="s">
        <v>885</v>
      </c>
      <c r="K285" s="662" t="s">
        <v>886</v>
      </c>
      <c r="L285" s="664">
        <v>98.626400139933992</v>
      </c>
      <c r="M285" s="664">
        <v>9</v>
      </c>
      <c r="N285" s="665">
        <v>887.63760125940587</v>
      </c>
    </row>
    <row r="286" spans="1:14" ht="14.4" customHeight="1" x14ac:dyDescent="0.3">
      <c r="A286" s="660" t="s">
        <v>533</v>
      </c>
      <c r="B286" s="661" t="s">
        <v>534</v>
      </c>
      <c r="C286" s="662" t="s">
        <v>546</v>
      </c>
      <c r="D286" s="663" t="s">
        <v>1462</v>
      </c>
      <c r="E286" s="662" t="s">
        <v>558</v>
      </c>
      <c r="F286" s="663" t="s">
        <v>1465</v>
      </c>
      <c r="G286" s="662" t="s">
        <v>849</v>
      </c>
      <c r="H286" s="662" t="s">
        <v>1368</v>
      </c>
      <c r="I286" s="662" t="s">
        <v>1369</v>
      </c>
      <c r="J286" s="662" t="s">
        <v>1370</v>
      </c>
      <c r="K286" s="662" t="s">
        <v>1371</v>
      </c>
      <c r="L286" s="664">
        <v>156.06</v>
      </c>
      <c r="M286" s="664">
        <v>1</v>
      </c>
      <c r="N286" s="665">
        <v>156.06</v>
      </c>
    </row>
    <row r="287" spans="1:14" ht="14.4" customHeight="1" x14ac:dyDescent="0.3">
      <c r="A287" s="660" t="s">
        <v>533</v>
      </c>
      <c r="B287" s="661" t="s">
        <v>534</v>
      </c>
      <c r="C287" s="662" t="s">
        <v>546</v>
      </c>
      <c r="D287" s="663" t="s">
        <v>1462</v>
      </c>
      <c r="E287" s="662" t="s">
        <v>558</v>
      </c>
      <c r="F287" s="663" t="s">
        <v>1465</v>
      </c>
      <c r="G287" s="662" t="s">
        <v>849</v>
      </c>
      <c r="H287" s="662" t="s">
        <v>893</v>
      </c>
      <c r="I287" s="662" t="s">
        <v>894</v>
      </c>
      <c r="J287" s="662" t="s">
        <v>895</v>
      </c>
      <c r="K287" s="662" t="s">
        <v>896</v>
      </c>
      <c r="L287" s="664">
        <v>189.41519849060927</v>
      </c>
      <c r="M287" s="664">
        <v>8</v>
      </c>
      <c r="N287" s="665">
        <v>1515.3215879248742</v>
      </c>
    </row>
    <row r="288" spans="1:14" ht="14.4" customHeight="1" x14ac:dyDescent="0.3">
      <c r="A288" s="660" t="s">
        <v>533</v>
      </c>
      <c r="B288" s="661" t="s">
        <v>534</v>
      </c>
      <c r="C288" s="662" t="s">
        <v>546</v>
      </c>
      <c r="D288" s="663" t="s">
        <v>1462</v>
      </c>
      <c r="E288" s="662" t="s">
        <v>558</v>
      </c>
      <c r="F288" s="663" t="s">
        <v>1465</v>
      </c>
      <c r="G288" s="662" t="s">
        <v>849</v>
      </c>
      <c r="H288" s="662" t="s">
        <v>1372</v>
      </c>
      <c r="I288" s="662" t="s">
        <v>1373</v>
      </c>
      <c r="J288" s="662" t="s">
        <v>1374</v>
      </c>
      <c r="K288" s="662" t="s">
        <v>1375</v>
      </c>
      <c r="L288" s="664">
        <v>78.399999999999991</v>
      </c>
      <c r="M288" s="664">
        <v>1</v>
      </c>
      <c r="N288" s="665">
        <v>78.399999999999991</v>
      </c>
    </row>
    <row r="289" spans="1:14" ht="14.4" customHeight="1" x14ac:dyDescent="0.3">
      <c r="A289" s="660" t="s">
        <v>533</v>
      </c>
      <c r="B289" s="661" t="s">
        <v>534</v>
      </c>
      <c r="C289" s="662" t="s">
        <v>546</v>
      </c>
      <c r="D289" s="663" t="s">
        <v>1462</v>
      </c>
      <c r="E289" s="662" t="s">
        <v>558</v>
      </c>
      <c r="F289" s="663" t="s">
        <v>1465</v>
      </c>
      <c r="G289" s="662" t="s">
        <v>849</v>
      </c>
      <c r="H289" s="662" t="s">
        <v>897</v>
      </c>
      <c r="I289" s="662" t="s">
        <v>898</v>
      </c>
      <c r="J289" s="662" t="s">
        <v>899</v>
      </c>
      <c r="K289" s="662" t="s">
        <v>900</v>
      </c>
      <c r="L289" s="664">
        <v>92.53</v>
      </c>
      <c r="M289" s="664">
        <v>2</v>
      </c>
      <c r="N289" s="665">
        <v>185.06</v>
      </c>
    </row>
    <row r="290" spans="1:14" ht="14.4" customHeight="1" x14ac:dyDescent="0.3">
      <c r="A290" s="660" t="s">
        <v>533</v>
      </c>
      <c r="B290" s="661" t="s">
        <v>534</v>
      </c>
      <c r="C290" s="662" t="s">
        <v>546</v>
      </c>
      <c r="D290" s="663" t="s">
        <v>1462</v>
      </c>
      <c r="E290" s="662" t="s">
        <v>558</v>
      </c>
      <c r="F290" s="663" t="s">
        <v>1465</v>
      </c>
      <c r="G290" s="662" t="s">
        <v>849</v>
      </c>
      <c r="H290" s="662" t="s">
        <v>901</v>
      </c>
      <c r="I290" s="662" t="s">
        <v>902</v>
      </c>
      <c r="J290" s="662" t="s">
        <v>903</v>
      </c>
      <c r="K290" s="662" t="s">
        <v>904</v>
      </c>
      <c r="L290" s="664">
        <v>207.97999432268546</v>
      </c>
      <c r="M290" s="664">
        <v>1</v>
      </c>
      <c r="N290" s="665">
        <v>207.97999432268546</v>
      </c>
    </row>
    <row r="291" spans="1:14" ht="14.4" customHeight="1" x14ac:dyDescent="0.3">
      <c r="A291" s="660" t="s">
        <v>533</v>
      </c>
      <c r="B291" s="661" t="s">
        <v>534</v>
      </c>
      <c r="C291" s="662" t="s">
        <v>546</v>
      </c>
      <c r="D291" s="663" t="s">
        <v>1462</v>
      </c>
      <c r="E291" s="662" t="s">
        <v>558</v>
      </c>
      <c r="F291" s="663" t="s">
        <v>1465</v>
      </c>
      <c r="G291" s="662" t="s">
        <v>849</v>
      </c>
      <c r="H291" s="662" t="s">
        <v>905</v>
      </c>
      <c r="I291" s="662" t="s">
        <v>906</v>
      </c>
      <c r="J291" s="662" t="s">
        <v>907</v>
      </c>
      <c r="K291" s="662" t="s">
        <v>908</v>
      </c>
      <c r="L291" s="664">
        <v>358.01680269479323</v>
      </c>
      <c r="M291" s="664">
        <v>2</v>
      </c>
      <c r="N291" s="665">
        <v>716.03360538958646</v>
      </c>
    </row>
    <row r="292" spans="1:14" ht="14.4" customHeight="1" x14ac:dyDescent="0.3">
      <c r="A292" s="660" t="s">
        <v>533</v>
      </c>
      <c r="B292" s="661" t="s">
        <v>534</v>
      </c>
      <c r="C292" s="662" t="s">
        <v>546</v>
      </c>
      <c r="D292" s="663" t="s">
        <v>1462</v>
      </c>
      <c r="E292" s="662" t="s">
        <v>558</v>
      </c>
      <c r="F292" s="663" t="s">
        <v>1465</v>
      </c>
      <c r="G292" s="662" t="s">
        <v>849</v>
      </c>
      <c r="H292" s="662" t="s">
        <v>909</v>
      </c>
      <c r="I292" s="662" t="s">
        <v>910</v>
      </c>
      <c r="J292" s="662" t="s">
        <v>911</v>
      </c>
      <c r="K292" s="662" t="s">
        <v>912</v>
      </c>
      <c r="L292" s="664">
        <v>199.13796208576579</v>
      </c>
      <c r="M292" s="664">
        <v>1</v>
      </c>
      <c r="N292" s="665">
        <v>199.13796208576579</v>
      </c>
    </row>
    <row r="293" spans="1:14" ht="14.4" customHeight="1" x14ac:dyDescent="0.3">
      <c r="A293" s="660" t="s">
        <v>533</v>
      </c>
      <c r="B293" s="661" t="s">
        <v>534</v>
      </c>
      <c r="C293" s="662" t="s">
        <v>546</v>
      </c>
      <c r="D293" s="663" t="s">
        <v>1462</v>
      </c>
      <c r="E293" s="662" t="s">
        <v>558</v>
      </c>
      <c r="F293" s="663" t="s">
        <v>1465</v>
      </c>
      <c r="G293" s="662" t="s">
        <v>849</v>
      </c>
      <c r="H293" s="662" t="s">
        <v>1376</v>
      </c>
      <c r="I293" s="662" t="s">
        <v>1377</v>
      </c>
      <c r="J293" s="662" t="s">
        <v>1378</v>
      </c>
      <c r="K293" s="662" t="s">
        <v>1379</v>
      </c>
      <c r="L293" s="664">
        <v>127.73000000000003</v>
      </c>
      <c r="M293" s="664">
        <v>1</v>
      </c>
      <c r="N293" s="665">
        <v>127.73000000000003</v>
      </c>
    </row>
    <row r="294" spans="1:14" ht="14.4" customHeight="1" x14ac:dyDescent="0.3">
      <c r="A294" s="660" t="s">
        <v>533</v>
      </c>
      <c r="B294" s="661" t="s">
        <v>534</v>
      </c>
      <c r="C294" s="662" t="s">
        <v>546</v>
      </c>
      <c r="D294" s="663" t="s">
        <v>1462</v>
      </c>
      <c r="E294" s="662" t="s">
        <v>558</v>
      </c>
      <c r="F294" s="663" t="s">
        <v>1465</v>
      </c>
      <c r="G294" s="662" t="s">
        <v>849</v>
      </c>
      <c r="H294" s="662" t="s">
        <v>1380</v>
      </c>
      <c r="I294" s="662" t="s">
        <v>1381</v>
      </c>
      <c r="J294" s="662" t="s">
        <v>1382</v>
      </c>
      <c r="K294" s="662" t="s">
        <v>1383</v>
      </c>
      <c r="L294" s="664">
        <v>65.310000000000031</v>
      </c>
      <c r="M294" s="664">
        <v>1</v>
      </c>
      <c r="N294" s="665">
        <v>65.310000000000031</v>
      </c>
    </row>
    <row r="295" spans="1:14" ht="14.4" customHeight="1" x14ac:dyDescent="0.3">
      <c r="A295" s="660" t="s">
        <v>533</v>
      </c>
      <c r="B295" s="661" t="s">
        <v>534</v>
      </c>
      <c r="C295" s="662" t="s">
        <v>546</v>
      </c>
      <c r="D295" s="663" t="s">
        <v>1462</v>
      </c>
      <c r="E295" s="662" t="s">
        <v>558</v>
      </c>
      <c r="F295" s="663" t="s">
        <v>1465</v>
      </c>
      <c r="G295" s="662" t="s">
        <v>849</v>
      </c>
      <c r="H295" s="662" t="s">
        <v>923</v>
      </c>
      <c r="I295" s="662" t="s">
        <v>924</v>
      </c>
      <c r="J295" s="662" t="s">
        <v>925</v>
      </c>
      <c r="K295" s="662" t="s">
        <v>926</v>
      </c>
      <c r="L295" s="664">
        <v>126.68999999999998</v>
      </c>
      <c r="M295" s="664">
        <v>3</v>
      </c>
      <c r="N295" s="665">
        <v>380.06999999999994</v>
      </c>
    </row>
    <row r="296" spans="1:14" ht="14.4" customHeight="1" x14ac:dyDescent="0.3">
      <c r="A296" s="660" t="s">
        <v>533</v>
      </c>
      <c r="B296" s="661" t="s">
        <v>534</v>
      </c>
      <c r="C296" s="662" t="s">
        <v>546</v>
      </c>
      <c r="D296" s="663" t="s">
        <v>1462</v>
      </c>
      <c r="E296" s="662" t="s">
        <v>558</v>
      </c>
      <c r="F296" s="663" t="s">
        <v>1465</v>
      </c>
      <c r="G296" s="662" t="s">
        <v>849</v>
      </c>
      <c r="H296" s="662" t="s">
        <v>1384</v>
      </c>
      <c r="I296" s="662" t="s">
        <v>1385</v>
      </c>
      <c r="J296" s="662" t="s">
        <v>1386</v>
      </c>
      <c r="K296" s="662" t="s">
        <v>1387</v>
      </c>
      <c r="L296" s="664">
        <v>93.339999999999989</v>
      </c>
      <c r="M296" s="664">
        <v>3</v>
      </c>
      <c r="N296" s="665">
        <v>280.02</v>
      </c>
    </row>
    <row r="297" spans="1:14" ht="14.4" customHeight="1" x14ac:dyDescent="0.3">
      <c r="A297" s="660" t="s">
        <v>533</v>
      </c>
      <c r="B297" s="661" t="s">
        <v>534</v>
      </c>
      <c r="C297" s="662" t="s">
        <v>546</v>
      </c>
      <c r="D297" s="663" t="s">
        <v>1462</v>
      </c>
      <c r="E297" s="662" t="s">
        <v>558</v>
      </c>
      <c r="F297" s="663" t="s">
        <v>1465</v>
      </c>
      <c r="G297" s="662" t="s">
        <v>849</v>
      </c>
      <c r="H297" s="662" t="s">
        <v>1388</v>
      </c>
      <c r="I297" s="662" t="s">
        <v>1389</v>
      </c>
      <c r="J297" s="662" t="s">
        <v>1390</v>
      </c>
      <c r="K297" s="662" t="s">
        <v>1391</v>
      </c>
      <c r="L297" s="664">
        <v>158.1</v>
      </c>
      <c r="M297" s="664">
        <v>1</v>
      </c>
      <c r="N297" s="665">
        <v>158.1</v>
      </c>
    </row>
    <row r="298" spans="1:14" ht="14.4" customHeight="1" x14ac:dyDescent="0.3">
      <c r="A298" s="660" t="s">
        <v>533</v>
      </c>
      <c r="B298" s="661" t="s">
        <v>534</v>
      </c>
      <c r="C298" s="662" t="s">
        <v>546</v>
      </c>
      <c r="D298" s="663" t="s">
        <v>1462</v>
      </c>
      <c r="E298" s="662" t="s">
        <v>558</v>
      </c>
      <c r="F298" s="663" t="s">
        <v>1465</v>
      </c>
      <c r="G298" s="662" t="s">
        <v>849</v>
      </c>
      <c r="H298" s="662" t="s">
        <v>1136</v>
      </c>
      <c r="I298" s="662" t="s">
        <v>1137</v>
      </c>
      <c r="J298" s="662" t="s">
        <v>1138</v>
      </c>
      <c r="K298" s="662" t="s">
        <v>1139</v>
      </c>
      <c r="L298" s="664">
        <v>418.85778254775073</v>
      </c>
      <c r="M298" s="664">
        <v>1</v>
      </c>
      <c r="N298" s="665">
        <v>418.85778254775073</v>
      </c>
    </row>
    <row r="299" spans="1:14" ht="14.4" customHeight="1" x14ac:dyDescent="0.3">
      <c r="A299" s="660" t="s">
        <v>533</v>
      </c>
      <c r="B299" s="661" t="s">
        <v>534</v>
      </c>
      <c r="C299" s="662" t="s">
        <v>546</v>
      </c>
      <c r="D299" s="663" t="s">
        <v>1462</v>
      </c>
      <c r="E299" s="662" t="s">
        <v>558</v>
      </c>
      <c r="F299" s="663" t="s">
        <v>1465</v>
      </c>
      <c r="G299" s="662" t="s">
        <v>849</v>
      </c>
      <c r="H299" s="662" t="s">
        <v>927</v>
      </c>
      <c r="I299" s="662" t="s">
        <v>928</v>
      </c>
      <c r="J299" s="662" t="s">
        <v>929</v>
      </c>
      <c r="K299" s="662" t="s">
        <v>930</v>
      </c>
      <c r="L299" s="664">
        <v>923.61121572872742</v>
      </c>
      <c r="M299" s="664">
        <v>6</v>
      </c>
      <c r="N299" s="665">
        <v>5541.6672943723643</v>
      </c>
    </row>
    <row r="300" spans="1:14" ht="14.4" customHeight="1" x14ac:dyDescent="0.3">
      <c r="A300" s="660" t="s">
        <v>533</v>
      </c>
      <c r="B300" s="661" t="s">
        <v>534</v>
      </c>
      <c r="C300" s="662" t="s">
        <v>546</v>
      </c>
      <c r="D300" s="663" t="s">
        <v>1462</v>
      </c>
      <c r="E300" s="662" t="s">
        <v>558</v>
      </c>
      <c r="F300" s="663" t="s">
        <v>1465</v>
      </c>
      <c r="G300" s="662" t="s">
        <v>849</v>
      </c>
      <c r="H300" s="662" t="s">
        <v>1392</v>
      </c>
      <c r="I300" s="662" t="s">
        <v>1393</v>
      </c>
      <c r="J300" s="662" t="s">
        <v>1394</v>
      </c>
      <c r="K300" s="662" t="s">
        <v>1395</v>
      </c>
      <c r="L300" s="664">
        <v>403.28862085270924</v>
      </c>
      <c r="M300" s="664">
        <v>1</v>
      </c>
      <c r="N300" s="665">
        <v>403.28862085270924</v>
      </c>
    </row>
    <row r="301" spans="1:14" ht="14.4" customHeight="1" x14ac:dyDescent="0.3">
      <c r="A301" s="660" t="s">
        <v>533</v>
      </c>
      <c r="B301" s="661" t="s">
        <v>534</v>
      </c>
      <c r="C301" s="662" t="s">
        <v>546</v>
      </c>
      <c r="D301" s="663" t="s">
        <v>1462</v>
      </c>
      <c r="E301" s="662" t="s">
        <v>558</v>
      </c>
      <c r="F301" s="663" t="s">
        <v>1465</v>
      </c>
      <c r="G301" s="662" t="s">
        <v>849</v>
      </c>
      <c r="H301" s="662" t="s">
        <v>1396</v>
      </c>
      <c r="I301" s="662" t="s">
        <v>1396</v>
      </c>
      <c r="J301" s="662" t="s">
        <v>1397</v>
      </c>
      <c r="K301" s="662" t="s">
        <v>1398</v>
      </c>
      <c r="L301" s="664">
        <v>1979.3299459694249</v>
      </c>
      <c r="M301" s="664">
        <v>1</v>
      </c>
      <c r="N301" s="665">
        <v>1979.3299459694249</v>
      </c>
    </row>
    <row r="302" spans="1:14" ht="14.4" customHeight="1" x14ac:dyDescent="0.3">
      <c r="A302" s="660" t="s">
        <v>533</v>
      </c>
      <c r="B302" s="661" t="s">
        <v>534</v>
      </c>
      <c r="C302" s="662" t="s">
        <v>546</v>
      </c>
      <c r="D302" s="663" t="s">
        <v>1462</v>
      </c>
      <c r="E302" s="662" t="s">
        <v>558</v>
      </c>
      <c r="F302" s="663" t="s">
        <v>1465</v>
      </c>
      <c r="G302" s="662" t="s">
        <v>849</v>
      </c>
      <c r="H302" s="662" t="s">
        <v>1399</v>
      </c>
      <c r="I302" s="662" t="s">
        <v>1400</v>
      </c>
      <c r="J302" s="662" t="s">
        <v>1142</v>
      </c>
      <c r="K302" s="662" t="s">
        <v>1401</v>
      </c>
      <c r="L302" s="664">
        <v>268.13908303068621</v>
      </c>
      <c r="M302" s="664">
        <v>1</v>
      </c>
      <c r="N302" s="665">
        <v>268.13908303068621</v>
      </c>
    </row>
    <row r="303" spans="1:14" ht="14.4" customHeight="1" x14ac:dyDescent="0.3">
      <c r="A303" s="660" t="s">
        <v>533</v>
      </c>
      <c r="B303" s="661" t="s">
        <v>534</v>
      </c>
      <c r="C303" s="662" t="s">
        <v>546</v>
      </c>
      <c r="D303" s="663" t="s">
        <v>1462</v>
      </c>
      <c r="E303" s="662" t="s">
        <v>936</v>
      </c>
      <c r="F303" s="663" t="s">
        <v>1467</v>
      </c>
      <c r="G303" s="662"/>
      <c r="H303" s="662" t="s">
        <v>1402</v>
      </c>
      <c r="I303" s="662" t="s">
        <v>1403</v>
      </c>
      <c r="J303" s="662" t="s">
        <v>1404</v>
      </c>
      <c r="K303" s="662" t="s">
        <v>1405</v>
      </c>
      <c r="L303" s="664">
        <v>31.2</v>
      </c>
      <c r="M303" s="664">
        <v>2</v>
      </c>
      <c r="N303" s="665">
        <v>62.4</v>
      </c>
    </row>
    <row r="304" spans="1:14" ht="14.4" customHeight="1" x14ac:dyDescent="0.3">
      <c r="A304" s="660" t="s">
        <v>533</v>
      </c>
      <c r="B304" s="661" t="s">
        <v>534</v>
      </c>
      <c r="C304" s="662" t="s">
        <v>546</v>
      </c>
      <c r="D304" s="663" t="s">
        <v>1462</v>
      </c>
      <c r="E304" s="662" t="s">
        <v>936</v>
      </c>
      <c r="F304" s="663" t="s">
        <v>1467</v>
      </c>
      <c r="G304" s="662" t="s">
        <v>572</v>
      </c>
      <c r="H304" s="662" t="s">
        <v>1406</v>
      </c>
      <c r="I304" s="662" t="s">
        <v>1407</v>
      </c>
      <c r="J304" s="662" t="s">
        <v>1408</v>
      </c>
      <c r="K304" s="662" t="s">
        <v>1151</v>
      </c>
      <c r="L304" s="664">
        <v>71.12</v>
      </c>
      <c r="M304" s="664">
        <v>1</v>
      </c>
      <c r="N304" s="665">
        <v>71.12</v>
      </c>
    </row>
    <row r="305" spans="1:14" ht="14.4" customHeight="1" x14ac:dyDescent="0.3">
      <c r="A305" s="660" t="s">
        <v>533</v>
      </c>
      <c r="B305" s="661" t="s">
        <v>534</v>
      </c>
      <c r="C305" s="662" t="s">
        <v>546</v>
      </c>
      <c r="D305" s="663" t="s">
        <v>1462</v>
      </c>
      <c r="E305" s="662" t="s">
        <v>936</v>
      </c>
      <c r="F305" s="663" t="s">
        <v>1467</v>
      </c>
      <c r="G305" s="662" t="s">
        <v>572</v>
      </c>
      <c r="H305" s="662" t="s">
        <v>937</v>
      </c>
      <c r="I305" s="662" t="s">
        <v>938</v>
      </c>
      <c r="J305" s="662" t="s">
        <v>939</v>
      </c>
      <c r="K305" s="662" t="s">
        <v>940</v>
      </c>
      <c r="L305" s="664">
        <v>31.959552656947267</v>
      </c>
      <c r="M305" s="664">
        <v>2</v>
      </c>
      <c r="N305" s="665">
        <v>63.919105313894534</v>
      </c>
    </row>
    <row r="306" spans="1:14" ht="14.4" customHeight="1" x14ac:dyDescent="0.3">
      <c r="A306" s="660" t="s">
        <v>533</v>
      </c>
      <c r="B306" s="661" t="s">
        <v>534</v>
      </c>
      <c r="C306" s="662" t="s">
        <v>546</v>
      </c>
      <c r="D306" s="663" t="s">
        <v>1462</v>
      </c>
      <c r="E306" s="662" t="s">
        <v>936</v>
      </c>
      <c r="F306" s="663" t="s">
        <v>1467</v>
      </c>
      <c r="G306" s="662" t="s">
        <v>572</v>
      </c>
      <c r="H306" s="662" t="s">
        <v>1409</v>
      </c>
      <c r="I306" s="662" t="s">
        <v>1410</v>
      </c>
      <c r="J306" s="662" t="s">
        <v>1411</v>
      </c>
      <c r="K306" s="662" t="s">
        <v>1412</v>
      </c>
      <c r="L306" s="664">
        <v>122.24</v>
      </c>
      <c r="M306" s="664">
        <v>1</v>
      </c>
      <c r="N306" s="665">
        <v>122.24</v>
      </c>
    </row>
    <row r="307" spans="1:14" ht="14.4" customHeight="1" x14ac:dyDescent="0.3">
      <c r="A307" s="660" t="s">
        <v>533</v>
      </c>
      <c r="B307" s="661" t="s">
        <v>534</v>
      </c>
      <c r="C307" s="662" t="s">
        <v>546</v>
      </c>
      <c r="D307" s="663" t="s">
        <v>1462</v>
      </c>
      <c r="E307" s="662" t="s">
        <v>936</v>
      </c>
      <c r="F307" s="663" t="s">
        <v>1467</v>
      </c>
      <c r="G307" s="662" t="s">
        <v>572</v>
      </c>
      <c r="H307" s="662" t="s">
        <v>1413</v>
      </c>
      <c r="I307" s="662" t="s">
        <v>1414</v>
      </c>
      <c r="J307" s="662" t="s">
        <v>1415</v>
      </c>
      <c r="K307" s="662" t="s">
        <v>1416</v>
      </c>
      <c r="L307" s="664">
        <v>49.139739851970759</v>
      </c>
      <c r="M307" s="664">
        <v>1</v>
      </c>
      <c r="N307" s="665">
        <v>49.139739851970759</v>
      </c>
    </row>
    <row r="308" spans="1:14" ht="14.4" customHeight="1" x14ac:dyDescent="0.3">
      <c r="A308" s="660" t="s">
        <v>533</v>
      </c>
      <c r="B308" s="661" t="s">
        <v>534</v>
      </c>
      <c r="C308" s="662" t="s">
        <v>549</v>
      </c>
      <c r="D308" s="663" t="s">
        <v>1463</v>
      </c>
      <c r="E308" s="662" t="s">
        <v>558</v>
      </c>
      <c r="F308" s="663" t="s">
        <v>1465</v>
      </c>
      <c r="G308" s="662" t="s">
        <v>572</v>
      </c>
      <c r="H308" s="662" t="s">
        <v>1417</v>
      </c>
      <c r="I308" s="662" t="s">
        <v>1418</v>
      </c>
      <c r="J308" s="662" t="s">
        <v>1419</v>
      </c>
      <c r="K308" s="662" t="s">
        <v>1420</v>
      </c>
      <c r="L308" s="664">
        <v>87.030000000000015</v>
      </c>
      <c r="M308" s="664">
        <v>2</v>
      </c>
      <c r="N308" s="665">
        <v>174.06000000000003</v>
      </c>
    </row>
    <row r="309" spans="1:14" ht="14.4" customHeight="1" x14ac:dyDescent="0.3">
      <c r="A309" s="660" t="s">
        <v>533</v>
      </c>
      <c r="B309" s="661" t="s">
        <v>534</v>
      </c>
      <c r="C309" s="662" t="s">
        <v>549</v>
      </c>
      <c r="D309" s="663" t="s">
        <v>1463</v>
      </c>
      <c r="E309" s="662" t="s">
        <v>558</v>
      </c>
      <c r="F309" s="663" t="s">
        <v>1465</v>
      </c>
      <c r="G309" s="662" t="s">
        <v>572</v>
      </c>
      <c r="H309" s="662" t="s">
        <v>1421</v>
      </c>
      <c r="I309" s="662" t="s">
        <v>1422</v>
      </c>
      <c r="J309" s="662" t="s">
        <v>1423</v>
      </c>
      <c r="K309" s="662" t="s">
        <v>1424</v>
      </c>
      <c r="L309" s="664">
        <v>96.820001797893511</v>
      </c>
      <c r="M309" s="664">
        <v>2</v>
      </c>
      <c r="N309" s="665">
        <v>193.64000359578702</v>
      </c>
    </row>
    <row r="310" spans="1:14" ht="14.4" customHeight="1" x14ac:dyDescent="0.3">
      <c r="A310" s="660" t="s">
        <v>533</v>
      </c>
      <c r="B310" s="661" t="s">
        <v>534</v>
      </c>
      <c r="C310" s="662" t="s">
        <v>549</v>
      </c>
      <c r="D310" s="663" t="s">
        <v>1463</v>
      </c>
      <c r="E310" s="662" t="s">
        <v>558</v>
      </c>
      <c r="F310" s="663" t="s">
        <v>1465</v>
      </c>
      <c r="G310" s="662" t="s">
        <v>572</v>
      </c>
      <c r="H310" s="662" t="s">
        <v>657</v>
      </c>
      <c r="I310" s="662" t="s">
        <v>216</v>
      </c>
      <c r="J310" s="662" t="s">
        <v>658</v>
      </c>
      <c r="K310" s="662"/>
      <c r="L310" s="664">
        <v>97.320500000000024</v>
      </c>
      <c r="M310" s="664">
        <v>3</v>
      </c>
      <c r="N310" s="665">
        <v>291.96150000000006</v>
      </c>
    </row>
    <row r="311" spans="1:14" ht="14.4" customHeight="1" x14ac:dyDescent="0.3">
      <c r="A311" s="660" t="s">
        <v>533</v>
      </c>
      <c r="B311" s="661" t="s">
        <v>534</v>
      </c>
      <c r="C311" s="662" t="s">
        <v>549</v>
      </c>
      <c r="D311" s="663" t="s">
        <v>1463</v>
      </c>
      <c r="E311" s="662" t="s">
        <v>558</v>
      </c>
      <c r="F311" s="663" t="s">
        <v>1465</v>
      </c>
      <c r="G311" s="662" t="s">
        <v>572</v>
      </c>
      <c r="H311" s="662" t="s">
        <v>782</v>
      </c>
      <c r="I311" s="662" t="s">
        <v>783</v>
      </c>
      <c r="J311" s="662" t="s">
        <v>784</v>
      </c>
      <c r="K311" s="662" t="s">
        <v>785</v>
      </c>
      <c r="L311" s="664">
        <v>201.12853259923889</v>
      </c>
      <c r="M311" s="664">
        <v>26</v>
      </c>
      <c r="N311" s="665">
        <v>5229.3418475802109</v>
      </c>
    </row>
    <row r="312" spans="1:14" ht="14.4" customHeight="1" x14ac:dyDescent="0.3">
      <c r="A312" s="660" t="s">
        <v>533</v>
      </c>
      <c r="B312" s="661" t="s">
        <v>534</v>
      </c>
      <c r="C312" s="662" t="s">
        <v>549</v>
      </c>
      <c r="D312" s="663" t="s">
        <v>1463</v>
      </c>
      <c r="E312" s="662" t="s">
        <v>558</v>
      </c>
      <c r="F312" s="663" t="s">
        <v>1465</v>
      </c>
      <c r="G312" s="662" t="s">
        <v>572</v>
      </c>
      <c r="H312" s="662" t="s">
        <v>1425</v>
      </c>
      <c r="I312" s="662" t="s">
        <v>1426</v>
      </c>
      <c r="J312" s="662" t="s">
        <v>1427</v>
      </c>
      <c r="K312" s="662" t="s">
        <v>1428</v>
      </c>
      <c r="L312" s="664">
        <v>687.04500000000007</v>
      </c>
      <c r="M312" s="664">
        <v>2</v>
      </c>
      <c r="N312" s="665">
        <v>1374.0900000000001</v>
      </c>
    </row>
    <row r="313" spans="1:14" ht="14.4" customHeight="1" x14ac:dyDescent="0.3">
      <c r="A313" s="660" t="s">
        <v>533</v>
      </c>
      <c r="B313" s="661" t="s">
        <v>534</v>
      </c>
      <c r="C313" s="662" t="s">
        <v>549</v>
      </c>
      <c r="D313" s="663" t="s">
        <v>1463</v>
      </c>
      <c r="E313" s="662" t="s">
        <v>558</v>
      </c>
      <c r="F313" s="663" t="s">
        <v>1465</v>
      </c>
      <c r="G313" s="662" t="s">
        <v>572</v>
      </c>
      <c r="H313" s="662" t="s">
        <v>1429</v>
      </c>
      <c r="I313" s="662" t="s">
        <v>1430</v>
      </c>
      <c r="J313" s="662" t="s">
        <v>1431</v>
      </c>
      <c r="K313" s="662" t="s">
        <v>1432</v>
      </c>
      <c r="L313" s="664">
        <v>524.17206192565118</v>
      </c>
      <c r="M313" s="664">
        <v>4</v>
      </c>
      <c r="N313" s="665">
        <v>2096.6882477026047</v>
      </c>
    </row>
    <row r="314" spans="1:14" ht="14.4" customHeight="1" x14ac:dyDescent="0.3">
      <c r="A314" s="660" t="s">
        <v>533</v>
      </c>
      <c r="B314" s="661" t="s">
        <v>534</v>
      </c>
      <c r="C314" s="662" t="s">
        <v>549</v>
      </c>
      <c r="D314" s="663" t="s">
        <v>1463</v>
      </c>
      <c r="E314" s="662" t="s">
        <v>558</v>
      </c>
      <c r="F314" s="663" t="s">
        <v>1465</v>
      </c>
      <c r="G314" s="662" t="s">
        <v>572</v>
      </c>
      <c r="H314" s="662" t="s">
        <v>1433</v>
      </c>
      <c r="I314" s="662" t="s">
        <v>1434</v>
      </c>
      <c r="J314" s="662" t="s">
        <v>1435</v>
      </c>
      <c r="K314" s="662" t="s">
        <v>1436</v>
      </c>
      <c r="L314" s="664">
        <v>1821.0572222222222</v>
      </c>
      <c r="M314" s="664">
        <v>18</v>
      </c>
      <c r="N314" s="665">
        <v>32779.03</v>
      </c>
    </row>
    <row r="315" spans="1:14" ht="14.4" customHeight="1" x14ac:dyDescent="0.3">
      <c r="A315" s="660" t="s">
        <v>533</v>
      </c>
      <c r="B315" s="661" t="s">
        <v>534</v>
      </c>
      <c r="C315" s="662" t="s">
        <v>549</v>
      </c>
      <c r="D315" s="663" t="s">
        <v>1463</v>
      </c>
      <c r="E315" s="662" t="s">
        <v>558</v>
      </c>
      <c r="F315" s="663" t="s">
        <v>1465</v>
      </c>
      <c r="G315" s="662" t="s">
        <v>572</v>
      </c>
      <c r="H315" s="662" t="s">
        <v>1437</v>
      </c>
      <c r="I315" s="662" t="s">
        <v>1437</v>
      </c>
      <c r="J315" s="662" t="s">
        <v>1438</v>
      </c>
      <c r="K315" s="662" t="s">
        <v>1439</v>
      </c>
      <c r="L315" s="664">
        <v>7999.2199999999984</v>
      </c>
      <c r="M315" s="664">
        <v>5</v>
      </c>
      <c r="N315" s="665">
        <v>39996.099999999991</v>
      </c>
    </row>
    <row r="316" spans="1:14" ht="14.4" customHeight="1" x14ac:dyDescent="0.3">
      <c r="A316" s="660" t="s">
        <v>533</v>
      </c>
      <c r="B316" s="661" t="s">
        <v>534</v>
      </c>
      <c r="C316" s="662" t="s">
        <v>549</v>
      </c>
      <c r="D316" s="663" t="s">
        <v>1463</v>
      </c>
      <c r="E316" s="662" t="s">
        <v>558</v>
      </c>
      <c r="F316" s="663" t="s">
        <v>1465</v>
      </c>
      <c r="G316" s="662" t="s">
        <v>572</v>
      </c>
      <c r="H316" s="662" t="s">
        <v>1440</v>
      </c>
      <c r="I316" s="662" t="s">
        <v>1441</v>
      </c>
      <c r="J316" s="662" t="s">
        <v>1442</v>
      </c>
      <c r="K316" s="662" t="s">
        <v>1443</v>
      </c>
      <c r="L316" s="664">
        <v>2202.8999999999996</v>
      </c>
      <c r="M316" s="664">
        <v>2</v>
      </c>
      <c r="N316" s="665">
        <v>4405.7999999999993</v>
      </c>
    </row>
    <row r="317" spans="1:14" ht="14.4" customHeight="1" x14ac:dyDescent="0.3">
      <c r="A317" s="660" t="s">
        <v>533</v>
      </c>
      <c r="B317" s="661" t="s">
        <v>534</v>
      </c>
      <c r="C317" s="662" t="s">
        <v>549</v>
      </c>
      <c r="D317" s="663" t="s">
        <v>1463</v>
      </c>
      <c r="E317" s="662" t="s">
        <v>558</v>
      </c>
      <c r="F317" s="663" t="s">
        <v>1465</v>
      </c>
      <c r="G317" s="662" t="s">
        <v>572</v>
      </c>
      <c r="H317" s="662" t="s">
        <v>1444</v>
      </c>
      <c r="I317" s="662" t="s">
        <v>1445</v>
      </c>
      <c r="J317" s="662" t="s">
        <v>1446</v>
      </c>
      <c r="K317" s="662" t="s">
        <v>1447</v>
      </c>
      <c r="L317" s="664">
        <v>2961.2293105406789</v>
      </c>
      <c r="M317" s="664">
        <v>14</v>
      </c>
      <c r="N317" s="665">
        <v>41457.210347569504</v>
      </c>
    </row>
    <row r="318" spans="1:14" ht="14.4" customHeight="1" x14ac:dyDescent="0.3">
      <c r="A318" s="660" t="s">
        <v>533</v>
      </c>
      <c r="B318" s="661" t="s">
        <v>534</v>
      </c>
      <c r="C318" s="662" t="s">
        <v>549</v>
      </c>
      <c r="D318" s="663" t="s">
        <v>1463</v>
      </c>
      <c r="E318" s="662" t="s">
        <v>558</v>
      </c>
      <c r="F318" s="663" t="s">
        <v>1465</v>
      </c>
      <c r="G318" s="662" t="s">
        <v>572</v>
      </c>
      <c r="H318" s="662" t="s">
        <v>1448</v>
      </c>
      <c r="I318" s="662" t="s">
        <v>1449</v>
      </c>
      <c r="J318" s="662" t="s">
        <v>1450</v>
      </c>
      <c r="K318" s="662" t="s">
        <v>1451</v>
      </c>
      <c r="L318" s="664">
        <v>3990.1963545158296</v>
      </c>
      <c r="M318" s="664">
        <v>2</v>
      </c>
      <c r="N318" s="665">
        <v>7980.3927090316593</v>
      </c>
    </row>
    <row r="319" spans="1:14" ht="14.4" customHeight="1" x14ac:dyDescent="0.3">
      <c r="A319" s="660" t="s">
        <v>533</v>
      </c>
      <c r="B319" s="661" t="s">
        <v>534</v>
      </c>
      <c r="C319" s="662" t="s">
        <v>549</v>
      </c>
      <c r="D319" s="663" t="s">
        <v>1463</v>
      </c>
      <c r="E319" s="662" t="s">
        <v>558</v>
      </c>
      <c r="F319" s="663" t="s">
        <v>1465</v>
      </c>
      <c r="G319" s="662" t="s">
        <v>572</v>
      </c>
      <c r="H319" s="662" t="s">
        <v>846</v>
      </c>
      <c r="I319" s="662" t="s">
        <v>846</v>
      </c>
      <c r="J319" s="662" t="s">
        <v>847</v>
      </c>
      <c r="K319" s="662" t="s">
        <v>848</v>
      </c>
      <c r="L319" s="664">
        <v>369.74999999999994</v>
      </c>
      <c r="M319" s="664">
        <v>6</v>
      </c>
      <c r="N319" s="665">
        <v>2218.4999999999995</v>
      </c>
    </row>
    <row r="320" spans="1:14" ht="14.4" customHeight="1" x14ac:dyDescent="0.3">
      <c r="A320" s="660" t="s">
        <v>533</v>
      </c>
      <c r="B320" s="661" t="s">
        <v>534</v>
      </c>
      <c r="C320" s="662" t="s">
        <v>549</v>
      </c>
      <c r="D320" s="663" t="s">
        <v>1463</v>
      </c>
      <c r="E320" s="662" t="s">
        <v>558</v>
      </c>
      <c r="F320" s="663" t="s">
        <v>1465</v>
      </c>
      <c r="G320" s="662" t="s">
        <v>849</v>
      </c>
      <c r="H320" s="662" t="s">
        <v>1452</v>
      </c>
      <c r="I320" s="662" t="s">
        <v>1453</v>
      </c>
      <c r="J320" s="662" t="s">
        <v>1454</v>
      </c>
      <c r="K320" s="662" t="s">
        <v>1455</v>
      </c>
      <c r="L320" s="664">
        <v>167.51955900540352</v>
      </c>
      <c r="M320" s="664">
        <v>1</v>
      </c>
      <c r="N320" s="665">
        <v>167.51955900540352</v>
      </c>
    </row>
    <row r="321" spans="1:14" ht="14.4" customHeight="1" x14ac:dyDescent="0.3">
      <c r="A321" s="660" t="s">
        <v>533</v>
      </c>
      <c r="B321" s="661" t="s">
        <v>534</v>
      </c>
      <c r="C321" s="662" t="s">
        <v>552</v>
      </c>
      <c r="D321" s="663" t="s">
        <v>1464</v>
      </c>
      <c r="E321" s="662" t="s">
        <v>558</v>
      </c>
      <c r="F321" s="663" t="s">
        <v>1465</v>
      </c>
      <c r="G321" s="662" t="s">
        <v>572</v>
      </c>
      <c r="H321" s="662" t="s">
        <v>1417</v>
      </c>
      <c r="I321" s="662" t="s">
        <v>1418</v>
      </c>
      <c r="J321" s="662" t="s">
        <v>1419</v>
      </c>
      <c r="K321" s="662" t="s">
        <v>1420</v>
      </c>
      <c r="L321" s="664">
        <v>87.029425543275281</v>
      </c>
      <c r="M321" s="664">
        <v>1</v>
      </c>
      <c r="N321" s="665">
        <v>87.029425543275281</v>
      </c>
    </row>
    <row r="322" spans="1:14" ht="14.4" customHeight="1" x14ac:dyDescent="0.3">
      <c r="A322" s="660" t="s">
        <v>533</v>
      </c>
      <c r="B322" s="661" t="s">
        <v>534</v>
      </c>
      <c r="C322" s="662" t="s">
        <v>552</v>
      </c>
      <c r="D322" s="663" t="s">
        <v>1464</v>
      </c>
      <c r="E322" s="662" t="s">
        <v>558</v>
      </c>
      <c r="F322" s="663" t="s">
        <v>1465</v>
      </c>
      <c r="G322" s="662" t="s">
        <v>572</v>
      </c>
      <c r="H322" s="662" t="s">
        <v>1456</v>
      </c>
      <c r="I322" s="662" t="s">
        <v>216</v>
      </c>
      <c r="J322" s="662" t="s">
        <v>1457</v>
      </c>
      <c r="K322" s="662"/>
      <c r="L322" s="664">
        <v>192.4055970688878</v>
      </c>
      <c r="M322" s="664">
        <v>42</v>
      </c>
      <c r="N322" s="665">
        <v>8081.0350768932876</v>
      </c>
    </row>
    <row r="323" spans="1:14" ht="14.4" customHeight="1" thickBot="1" x14ac:dyDescent="0.35">
      <c r="A323" s="666" t="s">
        <v>533</v>
      </c>
      <c r="B323" s="667" t="s">
        <v>534</v>
      </c>
      <c r="C323" s="668" t="s">
        <v>552</v>
      </c>
      <c r="D323" s="669" t="s">
        <v>1464</v>
      </c>
      <c r="E323" s="668" t="s">
        <v>558</v>
      </c>
      <c r="F323" s="669" t="s">
        <v>1465</v>
      </c>
      <c r="G323" s="668" t="s">
        <v>572</v>
      </c>
      <c r="H323" s="668" t="s">
        <v>1458</v>
      </c>
      <c r="I323" s="668" t="s">
        <v>216</v>
      </c>
      <c r="J323" s="668" t="s">
        <v>1459</v>
      </c>
      <c r="K323" s="668"/>
      <c r="L323" s="670">
        <v>8.8306000000000022</v>
      </c>
      <c r="M323" s="670">
        <v>50</v>
      </c>
      <c r="N323" s="671">
        <v>441.53000000000009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1468</v>
      </c>
      <c r="B5" s="658">
        <v>2571.8336220033198</v>
      </c>
      <c r="C5" s="676">
        <v>0.20941548384363062</v>
      </c>
      <c r="D5" s="658">
        <v>9709.1762383931236</v>
      </c>
      <c r="E5" s="676">
        <v>0.79058451615636938</v>
      </c>
      <c r="F5" s="659">
        <v>12281.009860396443</v>
      </c>
    </row>
    <row r="6" spans="1:6" ht="14.4" customHeight="1" x14ac:dyDescent="0.3">
      <c r="A6" s="687" t="s">
        <v>1469</v>
      </c>
      <c r="B6" s="664">
        <v>1516.2276958434168</v>
      </c>
      <c r="C6" s="677">
        <v>0.17059751636920456</v>
      </c>
      <c r="D6" s="664">
        <v>7371.5200751265884</v>
      </c>
      <c r="E6" s="677">
        <v>0.8294024836307955</v>
      </c>
      <c r="F6" s="665">
        <v>8887.7477709700051</v>
      </c>
    </row>
    <row r="7" spans="1:6" ht="14.4" customHeight="1" x14ac:dyDescent="0.3">
      <c r="A7" s="687" t="s">
        <v>1470</v>
      </c>
      <c r="B7" s="664">
        <v>1067.0079686271977</v>
      </c>
      <c r="C7" s="677">
        <v>6.2323958637160497E-2</v>
      </c>
      <c r="D7" s="664">
        <v>16053.341764597179</v>
      </c>
      <c r="E7" s="677">
        <v>0.93767604136283955</v>
      </c>
      <c r="F7" s="665">
        <v>17120.349733224375</v>
      </c>
    </row>
    <row r="8" spans="1:6" ht="14.4" customHeight="1" thickBot="1" x14ac:dyDescent="0.35">
      <c r="A8" s="688" t="s">
        <v>1471</v>
      </c>
      <c r="B8" s="679"/>
      <c r="C8" s="680">
        <v>0</v>
      </c>
      <c r="D8" s="679">
        <v>167.51955900540352</v>
      </c>
      <c r="E8" s="680">
        <v>1</v>
      </c>
      <c r="F8" s="681">
        <v>167.51955900540352</v>
      </c>
    </row>
    <row r="9" spans="1:6" ht="14.4" customHeight="1" thickBot="1" x14ac:dyDescent="0.35">
      <c r="A9" s="682" t="s">
        <v>3</v>
      </c>
      <c r="B9" s="683">
        <v>5155.069286473934</v>
      </c>
      <c r="C9" s="684">
        <v>0.1340489194935317</v>
      </c>
      <c r="D9" s="683">
        <v>33301.5576371223</v>
      </c>
      <c r="E9" s="684">
        <v>0.86595108050646852</v>
      </c>
      <c r="F9" s="685">
        <v>38456.626923596225</v>
      </c>
    </row>
    <row r="10" spans="1:6" ht="14.4" customHeight="1" thickBot="1" x14ac:dyDescent="0.35"/>
    <row r="11" spans="1:6" ht="14.4" customHeight="1" x14ac:dyDescent="0.3">
      <c r="A11" s="686" t="s">
        <v>1472</v>
      </c>
      <c r="B11" s="658">
        <v>4526.1992864739341</v>
      </c>
      <c r="C11" s="676">
        <v>1</v>
      </c>
      <c r="D11" s="658"/>
      <c r="E11" s="676">
        <v>0</v>
      </c>
      <c r="F11" s="659">
        <v>4526.1992864739341</v>
      </c>
    </row>
    <row r="12" spans="1:6" ht="14.4" customHeight="1" x14ac:dyDescent="0.3">
      <c r="A12" s="687" t="s">
        <v>1473</v>
      </c>
      <c r="B12" s="664">
        <v>566.47</v>
      </c>
      <c r="C12" s="677">
        <v>0.1012889021636772</v>
      </c>
      <c r="D12" s="664">
        <v>5026.1466430811561</v>
      </c>
      <c r="E12" s="677">
        <v>0.89871109783632275</v>
      </c>
      <c r="F12" s="665">
        <v>5592.6166430811563</v>
      </c>
    </row>
    <row r="13" spans="1:6" ht="14.4" customHeight="1" x14ac:dyDescent="0.3">
      <c r="A13" s="687" t="s">
        <v>1474</v>
      </c>
      <c r="B13" s="664">
        <v>62.4</v>
      </c>
      <c r="C13" s="677">
        <v>1</v>
      </c>
      <c r="D13" s="664"/>
      <c r="E13" s="677">
        <v>0</v>
      </c>
      <c r="F13" s="665">
        <v>62.4</v>
      </c>
    </row>
    <row r="14" spans="1:6" ht="14.4" customHeight="1" x14ac:dyDescent="0.3">
      <c r="A14" s="687" t="s">
        <v>1475</v>
      </c>
      <c r="B14" s="664"/>
      <c r="C14" s="677">
        <v>0</v>
      </c>
      <c r="D14" s="664">
        <v>1490.0071994245441</v>
      </c>
      <c r="E14" s="677">
        <v>1</v>
      </c>
      <c r="F14" s="665">
        <v>1490.0071994245441</v>
      </c>
    </row>
    <row r="15" spans="1:6" ht="14.4" customHeight="1" x14ac:dyDescent="0.3">
      <c r="A15" s="687" t="s">
        <v>1476</v>
      </c>
      <c r="B15" s="664"/>
      <c r="C15" s="677">
        <v>0</v>
      </c>
      <c r="D15" s="664">
        <v>308.48955900540352</v>
      </c>
      <c r="E15" s="677">
        <v>1</v>
      </c>
      <c r="F15" s="665">
        <v>308.48955900540352</v>
      </c>
    </row>
    <row r="16" spans="1:6" ht="14.4" customHeight="1" x14ac:dyDescent="0.3">
      <c r="A16" s="687" t="s">
        <v>1477</v>
      </c>
      <c r="B16" s="664"/>
      <c r="C16" s="677">
        <v>0</v>
      </c>
      <c r="D16" s="664">
        <v>2384.3200000000002</v>
      </c>
      <c r="E16" s="677">
        <v>1</v>
      </c>
      <c r="F16" s="665">
        <v>2384.3200000000002</v>
      </c>
    </row>
    <row r="17" spans="1:6" ht="14.4" customHeight="1" x14ac:dyDescent="0.3">
      <c r="A17" s="687" t="s">
        <v>1478</v>
      </c>
      <c r="B17" s="664"/>
      <c r="C17" s="677">
        <v>0</v>
      </c>
      <c r="D17" s="664">
        <v>2574.6793309962959</v>
      </c>
      <c r="E17" s="677">
        <v>1</v>
      </c>
      <c r="F17" s="665">
        <v>2574.6793309962959</v>
      </c>
    </row>
    <row r="18" spans="1:6" ht="14.4" customHeight="1" x14ac:dyDescent="0.3">
      <c r="A18" s="687" t="s">
        <v>1479</v>
      </c>
      <c r="B18" s="664"/>
      <c r="C18" s="677">
        <v>0</v>
      </c>
      <c r="D18" s="664">
        <v>1577.9676048912174</v>
      </c>
      <c r="E18" s="677">
        <v>1</v>
      </c>
      <c r="F18" s="665">
        <v>1577.9676048912174</v>
      </c>
    </row>
    <row r="19" spans="1:6" ht="14.4" customHeight="1" x14ac:dyDescent="0.3">
      <c r="A19" s="687" t="s">
        <v>1480</v>
      </c>
      <c r="B19" s="664"/>
      <c r="C19" s="677">
        <v>0</v>
      </c>
      <c r="D19" s="664">
        <v>1149.42</v>
      </c>
      <c r="E19" s="677">
        <v>1</v>
      </c>
      <c r="F19" s="665">
        <v>1149.42</v>
      </c>
    </row>
    <row r="20" spans="1:6" ht="14.4" customHeight="1" x14ac:dyDescent="0.3">
      <c r="A20" s="687" t="s">
        <v>1481</v>
      </c>
      <c r="B20" s="664"/>
      <c r="C20" s="677">
        <v>0</v>
      </c>
      <c r="D20" s="664">
        <v>331.83824323317003</v>
      </c>
      <c r="E20" s="677">
        <v>1</v>
      </c>
      <c r="F20" s="665">
        <v>331.83824323317003</v>
      </c>
    </row>
    <row r="21" spans="1:6" ht="14.4" customHeight="1" x14ac:dyDescent="0.3">
      <c r="A21" s="687" t="s">
        <v>1482</v>
      </c>
      <c r="B21" s="664"/>
      <c r="C21" s="677">
        <v>0</v>
      </c>
      <c r="D21" s="664">
        <v>153.8397428857802</v>
      </c>
      <c r="E21" s="677">
        <v>1</v>
      </c>
      <c r="F21" s="665">
        <v>153.8397428857802</v>
      </c>
    </row>
    <row r="22" spans="1:6" ht="14.4" customHeight="1" x14ac:dyDescent="0.3">
      <c r="A22" s="687" t="s">
        <v>1483</v>
      </c>
      <c r="B22" s="664"/>
      <c r="C22" s="677">
        <v>0</v>
      </c>
      <c r="D22" s="664">
        <v>8315.2101749817248</v>
      </c>
      <c r="E22" s="677">
        <v>1</v>
      </c>
      <c r="F22" s="665">
        <v>8315.2101749817248</v>
      </c>
    </row>
    <row r="23" spans="1:6" ht="14.4" customHeight="1" x14ac:dyDescent="0.3">
      <c r="A23" s="687" t="s">
        <v>1484</v>
      </c>
      <c r="B23" s="664"/>
      <c r="C23" s="677">
        <v>0</v>
      </c>
      <c r="D23" s="664">
        <v>103.31</v>
      </c>
      <c r="E23" s="677">
        <v>1</v>
      </c>
      <c r="F23" s="665">
        <v>103.31</v>
      </c>
    </row>
    <row r="24" spans="1:6" ht="14.4" customHeight="1" x14ac:dyDescent="0.3">
      <c r="A24" s="687" t="s">
        <v>1485</v>
      </c>
      <c r="B24" s="664"/>
      <c r="C24" s="677">
        <v>0</v>
      </c>
      <c r="D24" s="664">
        <v>113.28925220955598</v>
      </c>
      <c r="E24" s="677">
        <v>1</v>
      </c>
      <c r="F24" s="665">
        <v>113.28925220955598</v>
      </c>
    </row>
    <row r="25" spans="1:6" ht="14.4" customHeight="1" x14ac:dyDescent="0.3">
      <c r="A25" s="687" t="s">
        <v>1486</v>
      </c>
      <c r="B25" s="664"/>
      <c r="C25" s="677">
        <v>0</v>
      </c>
      <c r="D25" s="664">
        <v>132.77972571349011</v>
      </c>
      <c r="E25" s="677">
        <v>1</v>
      </c>
      <c r="F25" s="665">
        <v>132.77972571349011</v>
      </c>
    </row>
    <row r="26" spans="1:6" ht="14.4" customHeight="1" x14ac:dyDescent="0.3">
      <c r="A26" s="687" t="s">
        <v>1487</v>
      </c>
      <c r="B26" s="664"/>
      <c r="C26" s="677">
        <v>0</v>
      </c>
      <c r="D26" s="664">
        <v>262.47958164623697</v>
      </c>
      <c r="E26" s="677">
        <v>1</v>
      </c>
      <c r="F26" s="665">
        <v>262.47958164623697</v>
      </c>
    </row>
    <row r="27" spans="1:6" ht="14.4" customHeight="1" x14ac:dyDescent="0.3">
      <c r="A27" s="687" t="s">
        <v>1488</v>
      </c>
      <c r="B27" s="664"/>
      <c r="C27" s="677">
        <v>0</v>
      </c>
      <c r="D27" s="664">
        <v>189.01999741766534</v>
      </c>
      <c r="E27" s="677">
        <v>1</v>
      </c>
      <c r="F27" s="665">
        <v>189.01999741766534</v>
      </c>
    </row>
    <row r="28" spans="1:6" ht="14.4" customHeight="1" x14ac:dyDescent="0.3">
      <c r="A28" s="687" t="s">
        <v>1489</v>
      </c>
      <c r="B28" s="664"/>
      <c r="C28" s="677">
        <v>0</v>
      </c>
      <c r="D28" s="664">
        <v>1059.4580072909596</v>
      </c>
      <c r="E28" s="677">
        <v>1</v>
      </c>
      <c r="F28" s="665">
        <v>1059.4580072909596</v>
      </c>
    </row>
    <row r="29" spans="1:6" ht="14.4" customHeight="1" x14ac:dyDescent="0.3">
      <c r="A29" s="687" t="s">
        <v>1490</v>
      </c>
      <c r="B29" s="664"/>
      <c r="C29" s="677">
        <v>0</v>
      </c>
      <c r="D29" s="664">
        <v>325.16000000000008</v>
      </c>
      <c r="E29" s="677">
        <v>1</v>
      </c>
      <c r="F29" s="665">
        <v>325.16000000000008</v>
      </c>
    </row>
    <row r="30" spans="1:6" ht="14.4" customHeight="1" x14ac:dyDescent="0.3">
      <c r="A30" s="687" t="s">
        <v>1491</v>
      </c>
      <c r="B30" s="664"/>
      <c r="C30" s="677">
        <v>0</v>
      </c>
      <c r="D30" s="664">
        <v>1979.3299459694249</v>
      </c>
      <c r="E30" s="677">
        <v>1</v>
      </c>
      <c r="F30" s="665">
        <v>1979.3299459694249</v>
      </c>
    </row>
    <row r="31" spans="1:6" ht="14.4" customHeight="1" x14ac:dyDescent="0.3">
      <c r="A31" s="687" t="s">
        <v>1492</v>
      </c>
      <c r="B31" s="664"/>
      <c r="C31" s="677">
        <v>0</v>
      </c>
      <c r="D31" s="664">
        <v>1590.558613886252</v>
      </c>
      <c r="E31" s="677">
        <v>1</v>
      </c>
      <c r="F31" s="665">
        <v>1590.558613886252</v>
      </c>
    </row>
    <row r="32" spans="1:6" ht="14.4" customHeight="1" x14ac:dyDescent="0.3">
      <c r="A32" s="687" t="s">
        <v>1493</v>
      </c>
      <c r="B32" s="664"/>
      <c r="C32" s="677">
        <v>0</v>
      </c>
      <c r="D32" s="664">
        <v>97.3</v>
      </c>
      <c r="E32" s="677">
        <v>1</v>
      </c>
      <c r="F32" s="665">
        <v>97.3</v>
      </c>
    </row>
    <row r="33" spans="1:6" ht="14.4" customHeight="1" x14ac:dyDescent="0.3">
      <c r="A33" s="687" t="s">
        <v>1494</v>
      </c>
      <c r="B33" s="664"/>
      <c r="C33" s="677">
        <v>0</v>
      </c>
      <c r="D33" s="664">
        <v>295.30000000000007</v>
      </c>
      <c r="E33" s="677">
        <v>1</v>
      </c>
      <c r="F33" s="665">
        <v>295.30000000000007</v>
      </c>
    </row>
    <row r="34" spans="1:6" ht="14.4" customHeight="1" x14ac:dyDescent="0.3">
      <c r="A34" s="687" t="s">
        <v>1495</v>
      </c>
      <c r="B34" s="664"/>
      <c r="C34" s="677">
        <v>0</v>
      </c>
      <c r="D34" s="664">
        <v>1110.6299999999999</v>
      </c>
      <c r="E34" s="677">
        <v>1</v>
      </c>
      <c r="F34" s="665">
        <v>1110.6299999999999</v>
      </c>
    </row>
    <row r="35" spans="1:6" ht="14.4" customHeight="1" x14ac:dyDescent="0.3">
      <c r="A35" s="687" t="s">
        <v>1496</v>
      </c>
      <c r="B35" s="664"/>
      <c r="C35" s="677">
        <v>0</v>
      </c>
      <c r="D35" s="664">
        <v>46.9</v>
      </c>
      <c r="E35" s="677">
        <v>1</v>
      </c>
      <c r="F35" s="665">
        <v>46.9</v>
      </c>
    </row>
    <row r="36" spans="1:6" ht="14.4" customHeight="1" x14ac:dyDescent="0.3">
      <c r="A36" s="687" t="s">
        <v>1497</v>
      </c>
      <c r="B36" s="664"/>
      <c r="C36" s="677">
        <v>0</v>
      </c>
      <c r="D36" s="664">
        <v>912.17971510692132</v>
      </c>
      <c r="E36" s="677">
        <v>1</v>
      </c>
      <c r="F36" s="665">
        <v>912.17971510692132</v>
      </c>
    </row>
    <row r="37" spans="1:6" ht="14.4" customHeight="1" x14ac:dyDescent="0.3">
      <c r="A37" s="687" t="s">
        <v>1498</v>
      </c>
      <c r="B37" s="664"/>
      <c r="C37" s="677">
        <v>0</v>
      </c>
      <c r="D37" s="664">
        <v>78.399999999999991</v>
      </c>
      <c r="E37" s="677">
        <v>1</v>
      </c>
      <c r="F37" s="665">
        <v>78.399999999999991</v>
      </c>
    </row>
    <row r="38" spans="1:6" ht="14.4" customHeight="1" x14ac:dyDescent="0.3">
      <c r="A38" s="687" t="s">
        <v>1499</v>
      </c>
      <c r="B38" s="664"/>
      <c r="C38" s="677">
        <v>0</v>
      </c>
      <c r="D38" s="664">
        <v>224.9090391976909</v>
      </c>
      <c r="E38" s="677">
        <v>1</v>
      </c>
      <c r="F38" s="665">
        <v>224.9090391976909</v>
      </c>
    </row>
    <row r="39" spans="1:6" ht="14.4" customHeight="1" x14ac:dyDescent="0.3">
      <c r="A39" s="687" t="s">
        <v>1500</v>
      </c>
      <c r="B39" s="664"/>
      <c r="C39" s="677">
        <v>0</v>
      </c>
      <c r="D39" s="664">
        <v>171.8694589554421</v>
      </c>
      <c r="E39" s="677">
        <v>1</v>
      </c>
      <c r="F39" s="665">
        <v>171.8694589554421</v>
      </c>
    </row>
    <row r="40" spans="1:6" ht="14.4" customHeight="1" x14ac:dyDescent="0.3">
      <c r="A40" s="687" t="s">
        <v>1501</v>
      </c>
      <c r="B40" s="664"/>
      <c r="C40" s="677">
        <v>0</v>
      </c>
      <c r="D40" s="664">
        <v>601.60839120096443</v>
      </c>
      <c r="E40" s="677">
        <v>1</v>
      </c>
      <c r="F40" s="665">
        <v>601.60839120096443</v>
      </c>
    </row>
    <row r="41" spans="1:6" ht="14.4" customHeight="1" x14ac:dyDescent="0.3">
      <c r="A41" s="687" t="s">
        <v>1502</v>
      </c>
      <c r="B41" s="664"/>
      <c r="C41" s="677">
        <v>0</v>
      </c>
      <c r="D41" s="664">
        <v>403.28862085270924</v>
      </c>
      <c r="E41" s="677">
        <v>1</v>
      </c>
      <c r="F41" s="665">
        <v>403.28862085270924</v>
      </c>
    </row>
    <row r="42" spans="1:6" ht="14.4" customHeight="1" x14ac:dyDescent="0.3">
      <c r="A42" s="687" t="s">
        <v>1503</v>
      </c>
      <c r="B42" s="664"/>
      <c r="C42" s="677">
        <v>0</v>
      </c>
      <c r="D42" s="664">
        <v>149.78878917568673</v>
      </c>
      <c r="E42" s="677">
        <v>1</v>
      </c>
      <c r="F42" s="665">
        <v>149.78878917568673</v>
      </c>
    </row>
    <row r="43" spans="1:6" ht="14.4" customHeight="1" x14ac:dyDescent="0.3">
      <c r="A43" s="687" t="s">
        <v>1504</v>
      </c>
      <c r="B43" s="664"/>
      <c r="C43" s="677">
        <v>0</v>
      </c>
      <c r="D43" s="664">
        <v>35.179999999999993</v>
      </c>
      <c r="E43" s="677">
        <v>1</v>
      </c>
      <c r="F43" s="665">
        <v>35.179999999999993</v>
      </c>
    </row>
    <row r="44" spans="1:6" ht="14.4" customHeight="1" thickBot="1" x14ac:dyDescent="0.35">
      <c r="A44" s="688" t="s">
        <v>1505</v>
      </c>
      <c r="B44" s="679"/>
      <c r="C44" s="680">
        <v>0</v>
      </c>
      <c r="D44" s="679">
        <v>106.9</v>
      </c>
      <c r="E44" s="680">
        <v>1</v>
      </c>
      <c r="F44" s="681">
        <v>106.9</v>
      </c>
    </row>
    <row r="45" spans="1:6" ht="14.4" customHeight="1" thickBot="1" x14ac:dyDescent="0.35">
      <c r="A45" s="682" t="s">
        <v>3</v>
      </c>
      <c r="B45" s="683">
        <v>5155.069286473934</v>
      </c>
      <c r="C45" s="684">
        <v>0.1340489194935317</v>
      </c>
      <c r="D45" s="683">
        <v>33301.5576371223</v>
      </c>
      <c r="E45" s="684">
        <v>0.86595108050646852</v>
      </c>
      <c r="F45" s="685">
        <v>38456.626923596225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1580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36</v>
      </c>
      <c r="G3" s="47">
        <f>SUBTOTAL(9,G6:G1048576)</f>
        <v>5155.0692864739349</v>
      </c>
      <c r="H3" s="48">
        <f>IF(M3=0,0,G3/M3)</f>
        <v>0.13404891949353173</v>
      </c>
      <c r="I3" s="47">
        <f>SUBTOTAL(9,I6:I1048576)</f>
        <v>141</v>
      </c>
      <c r="J3" s="47">
        <f>SUBTOTAL(9,J6:J1048576)</f>
        <v>33301.557637122292</v>
      </c>
      <c r="K3" s="48">
        <f>IF(M3=0,0,J3/M3)</f>
        <v>0.8659510805064683</v>
      </c>
      <c r="L3" s="47">
        <f>SUBTOTAL(9,L6:L1048576)</f>
        <v>177</v>
      </c>
      <c r="M3" s="49">
        <f>SUBTOTAL(9,M6:M1048576)</f>
        <v>38456.626923596225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538</v>
      </c>
      <c r="B6" s="655" t="s">
        <v>1506</v>
      </c>
      <c r="C6" s="655" t="s">
        <v>858</v>
      </c>
      <c r="D6" s="655" t="s">
        <v>859</v>
      </c>
      <c r="E6" s="655" t="s">
        <v>860</v>
      </c>
      <c r="F6" s="658"/>
      <c r="G6" s="658"/>
      <c r="H6" s="676">
        <v>0</v>
      </c>
      <c r="I6" s="658">
        <v>1</v>
      </c>
      <c r="J6" s="658">
        <v>118.85903919769092</v>
      </c>
      <c r="K6" s="676">
        <v>1</v>
      </c>
      <c r="L6" s="658">
        <v>1</v>
      </c>
      <c r="M6" s="659">
        <v>118.85903919769092</v>
      </c>
    </row>
    <row r="7" spans="1:13" ht="14.4" customHeight="1" x14ac:dyDescent="0.3">
      <c r="A7" s="660" t="s">
        <v>538</v>
      </c>
      <c r="B7" s="661" t="s">
        <v>1507</v>
      </c>
      <c r="C7" s="661" t="s">
        <v>888</v>
      </c>
      <c r="D7" s="661" t="s">
        <v>855</v>
      </c>
      <c r="E7" s="661" t="s">
        <v>889</v>
      </c>
      <c r="F7" s="664"/>
      <c r="G7" s="664"/>
      <c r="H7" s="677">
        <v>0</v>
      </c>
      <c r="I7" s="664">
        <v>3</v>
      </c>
      <c r="J7" s="664">
        <v>904.40966126721628</v>
      </c>
      <c r="K7" s="677">
        <v>1</v>
      </c>
      <c r="L7" s="664">
        <v>3</v>
      </c>
      <c r="M7" s="665">
        <v>904.40966126721628</v>
      </c>
    </row>
    <row r="8" spans="1:13" ht="14.4" customHeight="1" x14ac:dyDescent="0.3">
      <c r="A8" s="660" t="s">
        <v>538</v>
      </c>
      <c r="B8" s="661" t="s">
        <v>1507</v>
      </c>
      <c r="C8" s="661" t="s">
        <v>891</v>
      </c>
      <c r="D8" s="661" t="s">
        <v>855</v>
      </c>
      <c r="E8" s="661" t="s">
        <v>892</v>
      </c>
      <c r="F8" s="664"/>
      <c r="G8" s="664"/>
      <c r="H8" s="677">
        <v>0</v>
      </c>
      <c r="I8" s="664">
        <v>1</v>
      </c>
      <c r="J8" s="664">
        <v>408.94666972908016</v>
      </c>
      <c r="K8" s="677">
        <v>1</v>
      </c>
      <c r="L8" s="664">
        <v>1</v>
      </c>
      <c r="M8" s="665">
        <v>408.94666972908016</v>
      </c>
    </row>
    <row r="9" spans="1:13" ht="14.4" customHeight="1" x14ac:dyDescent="0.3">
      <c r="A9" s="660" t="s">
        <v>538</v>
      </c>
      <c r="B9" s="661" t="s">
        <v>1507</v>
      </c>
      <c r="C9" s="661" t="s">
        <v>854</v>
      </c>
      <c r="D9" s="661" t="s">
        <v>855</v>
      </c>
      <c r="E9" s="661" t="s">
        <v>856</v>
      </c>
      <c r="F9" s="664"/>
      <c r="G9" s="664"/>
      <c r="H9" s="677">
        <v>0</v>
      </c>
      <c r="I9" s="664">
        <v>2</v>
      </c>
      <c r="J9" s="664">
        <v>1261.3229999999999</v>
      </c>
      <c r="K9" s="677">
        <v>1</v>
      </c>
      <c r="L9" s="664">
        <v>2</v>
      </c>
      <c r="M9" s="665">
        <v>1261.3229999999999</v>
      </c>
    </row>
    <row r="10" spans="1:13" ht="14.4" customHeight="1" x14ac:dyDescent="0.3">
      <c r="A10" s="660" t="s">
        <v>538</v>
      </c>
      <c r="B10" s="661" t="s">
        <v>1508</v>
      </c>
      <c r="C10" s="661" t="s">
        <v>880</v>
      </c>
      <c r="D10" s="661" t="s">
        <v>881</v>
      </c>
      <c r="E10" s="661" t="s">
        <v>882</v>
      </c>
      <c r="F10" s="664"/>
      <c r="G10" s="664"/>
      <c r="H10" s="677">
        <v>0</v>
      </c>
      <c r="I10" s="664">
        <v>1</v>
      </c>
      <c r="J10" s="664">
        <v>1149.42</v>
      </c>
      <c r="K10" s="677">
        <v>1</v>
      </c>
      <c r="L10" s="664">
        <v>1</v>
      </c>
      <c r="M10" s="665">
        <v>1149.42</v>
      </c>
    </row>
    <row r="11" spans="1:13" ht="14.4" customHeight="1" x14ac:dyDescent="0.3">
      <c r="A11" s="660" t="s">
        <v>538</v>
      </c>
      <c r="B11" s="661" t="s">
        <v>1509</v>
      </c>
      <c r="C11" s="661" t="s">
        <v>877</v>
      </c>
      <c r="D11" s="661" t="s">
        <v>878</v>
      </c>
      <c r="E11" s="661" t="s">
        <v>879</v>
      </c>
      <c r="F11" s="664"/>
      <c r="G11" s="664"/>
      <c r="H11" s="677">
        <v>0</v>
      </c>
      <c r="I11" s="664">
        <v>2</v>
      </c>
      <c r="J11" s="664">
        <v>103.31</v>
      </c>
      <c r="K11" s="677">
        <v>1</v>
      </c>
      <c r="L11" s="664">
        <v>2</v>
      </c>
      <c r="M11" s="665">
        <v>103.31</v>
      </c>
    </row>
    <row r="12" spans="1:13" ht="14.4" customHeight="1" x14ac:dyDescent="0.3">
      <c r="A12" s="660" t="s">
        <v>538</v>
      </c>
      <c r="B12" s="661" t="s">
        <v>1510</v>
      </c>
      <c r="C12" s="661" t="s">
        <v>850</v>
      </c>
      <c r="D12" s="661" t="s">
        <v>851</v>
      </c>
      <c r="E12" s="661" t="s">
        <v>852</v>
      </c>
      <c r="F12" s="664"/>
      <c r="G12" s="664"/>
      <c r="H12" s="677">
        <v>0</v>
      </c>
      <c r="I12" s="664">
        <v>2</v>
      </c>
      <c r="J12" s="664">
        <v>24.16</v>
      </c>
      <c r="K12" s="677">
        <v>1</v>
      </c>
      <c r="L12" s="664">
        <v>2</v>
      </c>
      <c r="M12" s="665">
        <v>24.16</v>
      </c>
    </row>
    <row r="13" spans="1:13" ht="14.4" customHeight="1" x14ac:dyDescent="0.3">
      <c r="A13" s="660" t="s">
        <v>538</v>
      </c>
      <c r="B13" s="661" t="s">
        <v>1511</v>
      </c>
      <c r="C13" s="661" t="s">
        <v>870</v>
      </c>
      <c r="D13" s="661" t="s">
        <v>871</v>
      </c>
      <c r="E13" s="661" t="s">
        <v>656</v>
      </c>
      <c r="F13" s="664"/>
      <c r="G13" s="664"/>
      <c r="H13" s="677">
        <v>0</v>
      </c>
      <c r="I13" s="664">
        <v>2</v>
      </c>
      <c r="J13" s="664">
        <v>189.01999741766534</v>
      </c>
      <c r="K13" s="677">
        <v>1</v>
      </c>
      <c r="L13" s="664">
        <v>2</v>
      </c>
      <c r="M13" s="665">
        <v>189.01999741766534</v>
      </c>
    </row>
    <row r="14" spans="1:13" ht="14.4" customHeight="1" x14ac:dyDescent="0.3">
      <c r="A14" s="660" t="s">
        <v>538</v>
      </c>
      <c r="B14" s="661" t="s">
        <v>1512</v>
      </c>
      <c r="C14" s="661" t="s">
        <v>921</v>
      </c>
      <c r="D14" s="661" t="s">
        <v>922</v>
      </c>
      <c r="E14" s="661" t="s">
        <v>656</v>
      </c>
      <c r="F14" s="664"/>
      <c r="G14" s="664"/>
      <c r="H14" s="677">
        <v>0</v>
      </c>
      <c r="I14" s="664">
        <v>1</v>
      </c>
      <c r="J14" s="664">
        <v>164.53000000000003</v>
      </c>
      <c r="K14" s="677">
        <v>1</v>
      </c>
      <c r="L14" s="664">
        <v>1</v>
      </c>
      <c r="M14" s="665">
        <v>164.53000000000003</v>
      </c>
    </row>
    <row r="15" spans="1:13" ht="14.4" customHeight="1" x14ac:dyDescent="0.3">
      <c r="A15" s="660" t="s">
        <v>538</v>
      </c>
      <c r="B15" s="661" t="s">
        <v>1513</v>
      </c>
      <c r="C15" s="661" t="s">
        <v>862</v>
      </c>
      <c r="D15" s="661" t="s">
        <v>1370</v>
      </c>
      <c r="E15" s="661" t="s">
        <v>886</v>
      </c>
      <c r="F15" s="664"/>
      <c r="G15" s="664"/>
      <c r="H15" s="677">
        <v>0</v>
      </c>
      <c r="I15" s="664">
        <v>1</v>
      </c>
      <c r="J15" s="664">
        <v>46.829999999999991</v>
      </c>
      <c r="K15" s="677">
        <v>1</v>
      </c>
      <c r="L15" s="664">
        <v>1</v>
      </c>
      <c r="M15" s="665">
        <v>46.829999999999991</v>
      </c>
    </row>
    <row r="16" spans="1:13" ht="14.4" customHeight="1" x14ac:dyDescent="0.3">
      <c r="A16" s="660" t="s">
        <v>538</v>
      </c>
      <c r="B16" s="661" t="s">
        <v>1513</v>
      </c>
      <c r="C16" s="661" t="s">
        <v>866</v>
      </c>
      <c r="D16" s="661" t="s">
        <v>1359</v>
      </c>
      <c r="E16" s="661" t="s">
        <v>1135</v>
      </c>
      <c r="F16" s="664"/>
      <c r="G16" s="664"/>
      <c r="H16" s="677">
        <v>0</v>
      </c>
      <c r="I16" s="664">
        <v>1</v>
      </c>
      <c r="J16" s="664">
        <v>93.810000000000016</v>
      </c>
      <c r="K16" s="677">
        <v>1</v>
      </c>
      <c r="L16" s="664">
        <v>1</v>
      </c>
      <c r="M16" s="665">
        <v>93.810000000000016</v>
      </c>
    </row>
    <row r="17" spans="1:13" ht="14.4" customHeight="1" x14ac:dyDescent="0.3">
      <c r="A17" s="660" t="s">
        <v>538</v>
      </c>
      <c r="B17" s="661" t="s">
        <v>1514</v>
      </c>
      <c r="C17" s="661" t="s">
        <v>950</v>
      </c>
      <c r="D17" s="661" t="s">
        <v>1515</v>
      </c>
      <c r="E17" s="661" t="s">
        <v>1516</v>
      </c>
      <c r="F17" s="664"/>
      <c r="G17" s="664"/>
      <c r="H17" s="677">
        <v>0</v>
      </c>
      <c r="I17" s="664">
        <v>1</v>
      </c>
      <c r="J17" s="664">
        <v>106.9</v>
      </c>
      <c r="K17" s="677">
        <v>1</v>
      </c>
      <c r="L17" s="664">
        <v>1</v>
      </c>
      <c r="M17" s="665">
        <v>106.9</v>
      </c>
    </row>
    <row r="18" spans="1:13" ht="14.4" customHeight="1" x14ac:dyDescent="0.3">
      <c r="A18" s="660" t="s">
        <v>538</v>
      </c>
      <c r="B18" s="661" t="s">
        <v>1517</v>
      </c>
      <c r="C18" s="661" t="s">
        <v>946</v>
      </c>
      <c r="D18" s="661" t="s">
        <v>947</v>
      </c>
      <c r="E18" s="661" t="s">
        <v>1518</v>
      </c>
      <c r="F18" s="664"/>
      <c r="G18" s="664"/>
      <c r="H18" s="677">
        <v>0</v>
      </c>
      <c r="I18" s="664">
        <v>1</v>
      </c>
      <c r="J18" s="664">
        <v>149.78878917568673</v>
      </c>
      <c r="K18" s="677">
        <v>1</v>
      </c>
      <c r="L18" s="664">
        <v>1</v>
      </c>
      <c r="M18" s="665">
        <v>149.78878917568673</v>
      </c>
    </row>
    <row r="19" spans="1:13" ht="14.4" customHeight="1" x14ac:dyDescent="0.3">
      <c r="A19" s="660" t="s">
        <v>538</v>
      </c>
      <c r="B19" s="661" t="s">
        <v>1519</v>
      </c>
      <c r="C19" s="661" t="s">
        <v>906</v>
      </c>
      <c r="D19" s="661" t="s">
        <v>1520</v>
      </c>
      <c r="E19" s="661" t="s">
        <v>1521</v>
      </c>
      <c r="F19" s="664"/>
      <c r="G19" s="664"/>
      <c r="H19" s="677">
        <v>0</v>
      </c>
      <c r="I19" s="664">
        <v>1</v>
      </c>
      <c r="J19" s="664">
        <v>358.01360538958653</v>
      </c>
      <c r="K19" s="677">
        <v>1</v>
      </c>
      <c r="L19" s="664">
        <v>1</v>
      </c>
      <c r="M19" s="665">
        <v>358.01360538958653</v>
      </c>
    </row>
    <row r="20" spans="1:13" ht="14.4" customHeight="1" x14ac:dyDescent="0.3">
      <c r="A20" s="660" t="s">
        <v>538</v>
      </c>
      <c r="B20" s="661" t="s">
        <v>1519</v>
      </c>
      <c r="C20" s="661" t="s">
        <v>902</v>
      </c>
      <c r="D20" s="661" t="s">
        <v>1522</v>
      </c>
      <c r="E20" s="661" t="s">
        <v>1523</v>
      </c>
      <c r="F20" s="664"/>
      <c r="G20" s="664"/>
      <c r="H20" s="677">
        <v>0</v>
      </c>
      <c r="I20" s="664">
        <v>1</v>
      </c>
      <c r="J20" s="664">
        <v>207.97999432268546</v>
      </c>
      <c r="K20" s="677">
        <v>1</v>
      </c>
      <c r="L20" s="664">
        <v>1</v>
      </c>
      <c r="M20" s="665">
        <v>207.97999432268546</v>
      </c>
    </row>
    <row r="21" spans="1:13" ht="14.4" customHeight="1" x14ac:dyDescent="0.3">
      <c r="A21" s="660" t="s">
        <v>538</v>
      </c>
      <c r="B21" s="661" t="s">
        <v>1524</v>
      </c>
      <c r="C21" s="661" t="s">
        <v>563</v>
      </c>
      <c r="D21" s="661" t="s">
        <v>564</v>
      </c>
      <c r="E21" s="661" t="s">
        <v>565</v>
      </c>
      <c r="F21" s="664">
        <v>4</v>
      </c>
      <c r="G21" s="664">
        <v>736.63449283672389</v>
      </c>
      <c r="H21" s="677">
        <v>1</v>
      </c>
      <c r="I21" s="664"/>
      <c r="J21" s="664"/>
      <c r="K21" s="677">
        <v>0</v>
      </c>
      <c r="L21" s="664">
        <v>4</v>
      </c>
      <c r="M21" s="665">
        <v>736.63449283672389</v>
      </c>
    </row>
    <row r="22" spans="1:13" ht="14.4" customHeight="1" x14ac:dyDescent="0.3">
      <c r="A22" s="660" t="s">
        <v>538</v>
      </c>
      <c r="B22" s="661" t="s">
        <v>1524</v>
      </c>
      <c r="C22" s="661" t="s">
        <v>559</v>
      </c>
      <c r="D22" s="661" t="s">
        <v>560</v>
      </c>
      <c r="E22" s="661" t="s">
        <v>561</v>
      </c>
      <c r="F22" s="664">
        <v>4</v>
      </c>
      <c r="G22" s="664">
        <v>194.57955156624217</v>
      </c>
      <c r="H22" s="677">
        <v>1</v>
      </c>
      <c r="I22" s="664"/>
      <c r="J22" s="664"/>
      <c r="K22" s="677">
        <v>0</v>
      </c>
      <c r="L22" s="664">
        <v>4</v>
      </c>
      <c r="M22" s="665">
        <v>194.57955156624217</v>
      </c>
    </row>
    <row r="23" spans="1:13" ht="14.4" customHeight="1" x14ac:dyDescent="0.3">
      <c r="A23" s="660" t="s">
        <v>538</v>
      </c>
      <c r="B23" s="661" t="s">
        <v>1524</v>
      </c>
      <c r="C23" s="661" t="s">
        <v>566</v>
      </c>
      <c r="D23" s="661" t="s">
        <v>567</v>
      </c>
      <c r="E23" s="661" t="s">
        <v>568</v>
      </c>
      <c r="F23" s="664">
        <v>2</v>
      </c>
      <c r="G23" s="664">
        <v>221.73957760035373</v>
      </c>
      <c r="H23" s="677">
        <v>1</v>
      </c>
      <c r="I23" s="664"/>
      <c r="J23" s="664"/>
      <c r="K23" s="677">
        <v>0</v>
      </c>
      <c r="L23" s="664">
        <v>2</v>
      </c>
      <c r="M23" s="665">
        <v>221.73957760035373</v>
      </c>
    </row>
    <row r="24" spans="1:13" ht="14.4" customHeight="1" x14ac:dyDescent="0.3">
      <c r="A24" s="660" t="s">
        <v>538</v>
      </c>
      <c r="B24" s="661" t="s">
        <v>1524</v>
      </c>
      <c r="C24" s="661" t="s">
        <v>569</v>
      </c>
      <c r="D24" s="661" t="s">
        <v>570</v>
      </c>
      <c r="E24" s="661" t="s">
        <v>571</v>
      </c>
      <c r="F24" s="664">
        <v>1</v>
      </c>
      <c r="G24" s="664">
        <v>1418.88</v>
      </c>
      <c r="H24" s="677">
        <v>1</v>
      </c>
      <c r="I24" s="664"/>
      <c r="J24" s="664"/>
      <c r="K24" s="677">
        <v>0</v>
      </c>
      <c r="L24" s="664">
        <v>1</v>
      </c>
      <c r="M24" s="665">
        <v>1418.88</v>
      </c>
    </row>
    <row r="25" spans="1:13" ht="14.4" customHeight="1" x14ac:dyDescent="0.3">
      <c r="A25" s="660" t="s">
        <v>538</v>
      </c>
      <c r="B25" s="661" t="s">
        <v>1525</v>
      </c>
      <c r="C25" s="661" t="s">
        <v>928</v>
      </c>
      <c r="D25" s="661" t="s">
        <v>929</v>
      </c>
      <c r="E25" s="661" t="s">
        <v>1526</v>
      </c>
      <c r="F25" s="664"/>
      <c r="G25" s="664"/>
      <c r="H25" s="677">
        <v>0</v>
      </c>
      <c r="I25" s="664">
        <v>3</v>
      </c>
      <c r="J25" s="664">
        <v>2773.5428806093591</v>
      </c>
      <c r="K25" s="677">
        <v>1</v>
      </c>
      <c r="L25" s="664">
        <v>3</v>
      </c>
      <c r="M25" s="665">
        <v>2773.5428806093591</v>
      </c>
    </row>
    <row r="26" spans="1:13" ht="14.4" customHeight="1" x14ac:dyDescent="0.3">
      <c r="A26" s="660" t="s">
        <v>538</v>
      </c>
      <c r="B26" s="661" t="s">
        <v>1527</v>
      </c>
      <c r="C26" s="661" t="s">
        <v>918</v>
      </c>
      <c r="D26" s="661" t="s">
        <v>919</v>
      </c>
      <c r="E26" s="661" t="s">
        <v>1528</v>
      </c>
      <c r="F26" s="664"/>
      <c r="G26" s="664"/>
      <c r="H26" s="677">
        <v>0</v>
      </c>
      <c r="I26" s="664">
        <v>1</v>
      </c>
      <c r="J26" s="664">
        <v>69.989999999999995</v>
      </c>
      <c r="K26" s="677">
        <v>1</v>
      </c>
      <c r="L26" s="664">
        <v>1</v>
      </c>
      <c r="M26" s="665">
        <v>69.989999999999995</v>
      </c>
    </row>
    <row r="27" spans="1:13" ht="14.4" customHeight="1" x14ac:dyDescent="0.3">
      <c r="A27" s="660" t="s">
        <v>538</v>
      </c>
      <c r="B27" s="661" t="s">
        <v>1527</v>
      </c>
      <c r="C27" s="661" t="s">
        <v>924</v>
      </c>
      <c r="D27" s="661" t="s">
        <v>925</v>
      </c>
      <c r="E27" s="661" t="s">
        <v>926</v>
      </c>
      <c r="F27" s="664"/>
      <c r="G27" s="664"/>
      <c r="H27" s="677">
        <v>0</v>
      </c>
      <c r="I27" s="664">
        <v>3</v>
      </c>
      <c r="J27" s="664">
        <v>380.55000000000007</v>
      </c>
      <c r="K27" s="677">
        <v>1</v>
      </c>
      <c r="L27" s="664">
        <v>3</v>
      </c>
      <c r="M27" s="665">
        <v>380.55000000000007</v>
      </c>
    </row>
    <row r="28" spans="1:13" ht="14.4" customHeight="1" x14ac:dyDescent="0.3">
      <c r="A28" s="660" t="s">
        <v>538</v>
      </c>
      <c r="B28" s="661" t="s">
        <v>1529</v>
      </c>
      <c r="C28" s="661" t="s">
        <v>873</v>
      </c>
      <c r="D28" s="661" t="s">
        <v>874</v>
      </c>
      <c r="E28" s="661" t="s">
        <v>875</v>
      </c>
      <c r="F28" s="664"/>
      <c r="G28" s="664"/>
      <c r="H28" s="677">
        <v>0</v>
      </c>
      <c r="I28" s="664">
        <v>2</v>
      </c>
      <c r="J28" s="664">
        <v>198.28221581511781</v>
      </c>
      <c r="K28" s="677">
        <v>1</v>
      </c>
      <c r="L28" s="664">
        <v>2</v>
      </c>
      <c r="M28" s="665">
        <v>198.28221581511781</v>
      </c>
    </row>
    <row r="29" spans="1:13" ht="14.4" customHeight="1" x14ac:dyDescent="0.3">
      <c r="A29" s="660" t="s">
        <v>538</v>
      </c>
      <c r="B29" s="661" t="s">
        <v>1529</v>
      </c>
      <c r="C29" s="661" t="s">
        <v>910</v>
      </c>
      <c r="D29" s="661" t="s">
        <v>911</v>
      </c>
      <c r="E29" s="661" t="s">
        <v>912</v>
      </c>
      <c r="F29" s="664"/>
      <c r="G29" s="664"/>
      <c r="H29" s="677">
        <v>0</v>
      </c>
      <c r="I29" s="664">
        <v>1</v>
      </c>
      <c r="J29" s="664">
        <v>199.1444508515489</v>
      </c>
      <c r="K29" s="677">
        <v>1</v>
      </c>
      <c r="L29" s="664">
        <v>1</v>
      </c>
      <c r="M29" s="665">
        <v>199.1444508515489</v>
      </c>
    </row>
    <row r="30" spans="1:13" ht="14.4" customHeight="1" x14ac:dyDescent="0.3">
      <c r="A30" s="660" t="s">
        <v>538</v>
      </c>
      <c r="B30" s="661" t="s">
        <v>1529</v>
      </c>
      <c r="C30" s="661" t="s">
        <v>898</v>
      </c>
      <c r="D30" s="661" t="s">
        <v>960</v>
      </c>
      <c r="E30" s="661" t="s">
        <v>1530</v>
      </c>
      <c r="F30" s="664"/>
      <c r="G30" s="664"/>
      <c r="H30" s="677">
        <v>0</v>
      </c>
      <c r="I30" s="664">
        <v>1</v>
      </c>
      <c r="J30" s="664">
        <v>92.529718882844506</v>
      </c>
      <c r="K30" s="677">
        <v>1</v>
      </c>
      <c r="L30" s="664">
        <v>1</v>
      </c>
      <c r="M30" s="665">
        <v>92.529718882844506</v>
      </c>
    </row>
    <row r="31" spans="1:13" ht="14.4" customHeight="1" x14ac:dyDescent="0.3">
      <c r="A31" s="660" t="s">
        <v>538</v>
      </c>
      <c r="B31" s="661" t="s">
        <v>1529</v>
      </c>
      <c r="C31" s="661" t="s">
        <v>894</v>
      </c>
      <c r="D31" s="661" t="s">
        <v>1531</v>
      </c>
      <c r="E31" s="661" t="s">
        <v>1532</v>
      </c>
      <c r="F31" s="664"/>
      <c r="G31" s="664"/>
      <c r="H31" s="677">
        <v>0</v>
      </c>
      <c r="I31" s="664">
        <v>2</v>
      </c>
      <c r="J31" s="664">
        <v>370.31621573464281</v>
      </c>
      <c r="K31" s="677">
        <v>1</v>
      </c>
      <c r="L31" s="664">
        <v>2</v>
      </c>
      <c r="M31" s="665">
        <v>370.31621573464281</v>
      </c>
    </row>
    <row r="32" spans="1:13" ht="14.4" customHeight="1" x14ac:dyDescent="0.3">
      <c r="A32" s="660" t="s">
        <v>538</v>
      </c>
      <c r="B32" s="661" t="s">
        <v>1533</v>
      </c>
      <c r="C32" s="661" t="s">
        <v>884</v>
      </c>
      <c r="D32" s="661" t="s">
        <v>885</v>
      </c>
      <c r="E32" s="661" t="s">
        <v>886</v>
      </c>
      <c r="F32" s="664"/>
      <c r="G32" s="664"/>
      <c r="H32" s="677">
        <v>0</v>
      </c>
      <c r="I32" s="664">
        <v>2</v>
      </c>
      <c r="J32" s="664">
        <v>197.9</v>
      </c>
      <c r="K32" s="677">
        <v>1</v>
      </c>
      <c r="L32" s="664">
        <v>2</v>
      </c>
      <c r="M32" s="665">
        <v>197.9</v>
      </c>
    </row>
    <row r="33" spans="1:13" ht="14.4" customHeight="1" x14ac:dyDescent="0.3">
      <c r="A33" s="660" t="s">
        <v>538</v>
      </c>
      <c r="B33" s="661" t="s">
        <v>1534</v>
      </c>
      <c r="C33" s="661" t="s">
        <v>914</v>
      </c>
      <c r="D33" s="661" t="s">
        <v>1535</v>
      </c>
      <c r="E33" s="661" t="s">
        <v>916</v>
      </c>
      <c r="F33" s="664"/>
      <c r="G33" s="664"/>
      <c r="H33" s="677">
        <v>0</v>
      </c>
      <c r="I33" s="664">
        <v>1</v>
      </c>
      <c r="J33" s="664">
        <v>139.61999999999998</v>
      </c>
      <c r="K33" s="677">
        <v>1</v>
      </c>
      <c r="L33" s="664">
        <v>1</v>
      </c>
      <c r="M33" s="665">
        <v>139.61999999999998</v>
      </c>
    </row>
    <row r="34" spans="1:13" ht="14.4" customHeight="1" x14ac:dyDescent="0.3">
      <c r="A34" s="660" t="s">
        <v>543</v>
      </c>
      <c r="B34" s="661" t="s">
        <v>1536</v>
      </c>
      <c r="C34" s="661" t="s">
        <v>1102</v>
      </c>
      <c r="D34" s="661" t="s">
        <v>1103</v>
      </c>
      <c r="E34" s="661" t="s">
        <v>1537</v>
      </c>
      <c r="F34" s="664"/>
      <c r="G34" s="664"/>
      <c r="H34" s="677">
        <v>0</v>
      </c>
      <c r="I34" s="664">
        <v>2</v>
      </c>
      <c r="J34" s="664">
        <v>163.63999553305243</v>
      </c>
      <c r="K34" s="677">
        <v>1</v>
      </c>
      <c r="L34" s="664">
        <v>2</v>
      </c>
      <c r="M34" s="665">
        <v>163.63999553305243</v>
      </c>
    </row>
    <row r="35" spans="1:13" ht="14.4" customHeight="1" x14ac:dyDescent="0.3">
      <c r="A35" s="660" t="s">
        <v>543</v>
      </c>
      <c r="B35" s="661" t="s">
        <v>1538</v>
      </c>
      <c r="C35" s="661" t="s">
        <v>1098</v>
      </c>
      <c r="D35" s="661" t="s">
        <v>1099</v>
      </c>
      <c r="E35" s="661" t="s">
        <v>1100</v>
      </c>
      <c r="F35" s="664"/>
      <c r="G35" s="664"/>
      <c r="H35" s="677">
        <v>0</v>
      </c>
      <c r="I35" s="664">
        <v>1</v>
      </c>
      <c r="J35" s="664">
        <v>43.659742885780261</v>
      </c>
      <c r="K35" s="677">
        <v>1</v>
      </c>
      <c r="L35" s="664">
        <v>1</v>
      </c>
      <c r="M35" s="665">
        <v>43.659742885780261</v>
      </c>
    </row>
    <row r="36" spans="1:13" ht="14.4" customHeight="1" x14ac:dyDescent="0.3">
      <c r="A36" s="660" t="s">
        <v>543</v>
      </c>
      <c r="B36" s="661" t="s">
        <v>1510</v>
      </c>
      <c r="C36" s="661" t="s">
        <v>1091</v>
      </c>
      <c r="D36" s="661" t="s">
        <v>1539</v>
      </c>
      <c r="E36" s="661" t="s">
        <v>670</v>
      </c>
      <c r="F36" s="664"/>
      <c r="G36" s="664"/>
      <c r="H36" s="677">
        <v>0</v>
      </c>
      <c r="I36" s="664">
        <v>1</v>
      </c>
      <c r="J36" s="664">
        <v>72.360122070495621</v>
      </c>
      <c r="K36" s="677">
        <v>1</v>
      </c>
      <c r="L36" s="664">
        <v>1</v>
      </c>
      <c r="M36" s="665">
        <v>72.360122070495621</v>
      </c>
    </row>
    <row r="37" spans="1:13" ht="14.4" customHeight="1" x14ac:dyDescent="0.3">
      <c r="A37" s="660" t="s">
        <v>543</v>
      </c>
      <c r="B37" s="661" t="s">
        <v>1513</v>
      </c>
      <c r="C37" s="661" t="s">
        <v>1141</v>
      </c>
      <c r="D37" s="661" t="s">
        <v>1142</v>
      </c>
      <c r="E37" s="661" t="s">
        <v>1135</v>
      </c>
      <c r="F37" s="664"/>
      <c r="G37" s="664"/>
      <c r="H37" s="677">
        <v>0</v>
      </c>
      <c r="I37" s="664">
        <v>2</v>
      </c>
      <c r="J37" s="664">
        <v>176.6801488767446</v>
      </c>
      <c r="K37" s="677">
        <v>1</v>
      </c>
      <c r="L37" s="664">
        <v>2</v>
      </c>
      <c r="M37" s="665">
        <v>176.6801488767446</v>
      </c>
    </row>
    <row r="38" spans="1:13" ht="14.4" customHeight="1" x14ac:dyDescent="0.3">
      <c r="A38" s="660" t="s">
        <v>543</v>
      </c>
      <c r="B38" s="661" t="s">
        <v>1540</v>
      </c>
      <c r="C38" s="661" t="s">
        <v>1106</v>
      </c>
      <c r="D38" s="661" t="s">
        <v>1107</v>
      </c>
      <c r="E38" s="661" t="s">
        <v>1541</v>
      </c>
      <c r="F38" s="664"/>
      <c r="G38" s="664"/>
      <c r="H38" s="677">
        <v>0</v>
      </c>
      <c r="I38" s="664">
        <v>1</v>
      </c>
      <c r="J38" s="664">
        <v>167.57000000000002</v>
      </c>
      <c r="K38" s="677">
        <v>1</v>
      </c>
      <c r="L38" s="664">
        <v>1</v>
      </c>
      <c r="M38" s="665">
        <v>167.57000000000002</v>
      </c>
    </row>
    <row r="39" spans="1:13" ht="14.4" customHeight="1" x14ac:dyDescent="0.3">
      <c r="A39" s="660" t="s">
        <v>543</v>
      </c>
      <c r="B39" s="661" t="s">
        <v>1542</v>
      </c>
      <c r="C39" s="661" t="s">
        <v>1137</v>
      </c>
      <c r="D39" s="661" t="s">
        <v>1138</v>
      </c>
      <c r="E39" s="661" t="s">
        <v>1139</v>
      </c>
      <c r="F39" s="664"/>
      <c r="G39" s="664"/>
      <c r="H39" s="677">
        <v>0</v>
      </c>
      <c r="I39" s="664">
        <v>1</v>
      </c>
      <c r="J39" s="664">
        <v>438.75</v>
      </c>
      <c r="K39" s="677">
        <v>1</v>
      </c>
      <c r="L39" s="664">
        <v>1</v>
      </c>
      <c r="M39" s="665">
        <v>438.75</v>
      </c>
    </row>
    <row r="40" spans="1:13" ht="14.4" customHeight="1" x14ac:dyDescent="0.3">
      <c r="A40" s="660" t="s">
        <v>543</v>
      </c>
      <c r="B40" s="661" t="s">
        <v>1542</v>
      </c>
      <c r="C40" s="661" t="s">
        <v>1121</v>
      </c>
      <c r="D40" s="661" t="s">
        <v>1122</v>
      </c>
      <c r="E40" s="661" t="s">
        <v>1123</v>
      </c>
      <c r="F40" s="664"/>
      <c r="G40" s="664"/>
      <c r="H40" s="677">
        <v>0</v>
      </c>
      <c r="I40" s="664">
        <v>1</v>
      </c>
      <c r="J40" s="664">
        <v>136.54022474320885</v>
      </c>
      <c r="K40" s="677">
        <v>1</v>
      </c>
      <c r="L40" s="664">
        <v>1</v>
      </c>
      <c r="M40" s="665">
        <v>136.54022474320885</v>
      </c>
    </row>
    <row r="41" spans="1:13" ht="14.4" customHeight="1" x14ac:dyDescent="0.3">
      <c r="A41" s="660" t="s">
        <v>543</v>
      </c>
      <c r="B41" s="661" t="s">
        <v>1543</v>
      </c>
      <c r="C41" s="661" t="s">
        <v>1113</v>
      </c>
      <c r="D41" s="661" t="s">
        <v>1544</v>
      </c>
      <c r="E41" s="661" t="s">
        <v>1545</v>
      </c>
      <c r="F41" s="664"/>
      <c r="G41" s="664"/>
      <c r="H41" s="677">
        <v>0</v>
      </c>
      <c r="I41" s="664">
        <v>1</v>
      </c>
      <c r="J41" s="664">
        <v>331.83824323317003</v>
      </c>
      <c r="K41" s="677">
        <v>1</v>
      </c>
      <c r="L41" s="664">
        <v>1</v>
      </c>
      <c r="M41" s="665">
        <v>331.83824323317003</v>
      </c>
    </row>
    <row r="42" spans="1:13" ht="14.4" customHeight="1" x14ac:dyDescent="0.3">
      <c r="A42" s="660" t="s">
        <v>543</v>
      </c>
      <c r="B42" s="661" t="s">
        <v>1546</v>
      </c>
      <c r="C42" s="661" t="s">
        <v>1117</v>
      </c>
      <c r="D42" s="661" t="s">
        <v>1118</v>
      </c>
      <c r="E42" s="661" t="s">
        <v>1547</v>
      </c>
      <c r="F42" s="664"/>
      <c r="G42" s="664"/>
      <c r="H42" s="677">
        <v>0</v>
      </c>
      <c r="I42" s="664">
        <v>1</v>
      </c>
      <c r="J42" s="664">
        <v>958.57</v>
      </c>
      <c r="K42" s="677">
        <v>1</v>
      </c>
      <c r="L42" s="664">
        <v>1</v>
      </c>
      <c r="M42" s="665">
        <v>958.57</v>
      </c>
    </row>
    <row r="43" spans="1:13" ht="14.4" customHeight="1" x14ac:dyDescent="0.3">
      <c r="A43" s="660" t="s">
        <v>543</v>
      </c>
      <c r="B43" s="661" t="s">
        <v>1546</v>
      </c>
      <c r="C43" s="661" t="s">
        <v>1129</v>
      </c>
      <c r="D43" s="661" t="s">
        <v>1130</v>
      </c>
      <c r="E43" s="661" t="s">
        <v>1548</v>
      </c>
      <c r="F43" s="664"/>
      <c r="G43" s="664"/>
      <c r="H43" s="677">
        <v>0</v>
      </c>
      <c r="I43" s="664">
        <v>1</v>
      </c>
      <c r="J43" s="664">
        <v>1425.75</v>
      </c>
      <c r="K43" s="677">
        <v>1</v>
      </c>
      <c r="L43" s="664">
        <v>1</v>
      </c>
      <c r="M43" s="665">
        <v>1425.75</v>
      </c>
    </row>
    <row r="44" spans="1:13" ht="14.4" customHeight="1" x14ac:dyDescent="0.3">
      <c r="A44" s="660" t="s">
        <v>543</v>
      </c>
      <c r="B44" s="661" t="s">
        <v>1524</v>
      </c>
      <c r="C44" s="661" t="s">
        <v>559</v>
      </c>
      <c r="D44" s="661" t="s">
        <v>560</v>
      </c>
      <c r="E44" s="661" t="s">
        <v>561</v>
      </c>
      <c r="F44" s="664">
        <v>4</v>
      </c>
      <c r="G44" s="664">
        <v>198.80926398439652</v>
      </c>
      <c r="H44" s="677">
        <v>1</v>
      </c>
      <c r="I44" s="664"/>
      <c r="J44" s="664"/>
      <c r="K44" s="677">
        <v>0</v>
      </c>
      <c r="L44" s="664">
        <v>4</v>
      </c>
      <c r="M44" s="665">
        <v>198.80926398439652</v>
      </c>
    </row>
    <row r="45" spans="1:13" ht="14.4" customHeight="1" x14ac:dyDescent="0.3">
      <c r="A45" s="660" t="s">
        <v>543</v>
      </c>
      <c r="B45" s="661" t="s">
        <v>1524</v>
      </c>
      <c r="C45" s="661" t="s">
        <v>566</v>
      </c>
      <c r="D45" s="661" t="s">
        <v>567</v>
      </c>
      <c r="E45" s="661" t="s">
        <v>568</v>
      </c>
      <c r="F45" s="664">
        <v>2</v>
      </c>
      <c r="G45" s="664">
        <v>221.74</v>
      </c>
      <c r="H45" s="677">
        <v>1</v>
      </c>
      <c r="I45" s="664"/>
      <c r="J45" s="664"/>
      <c r="K45" s="677">
        <v>0</v>
      </c>
      <c r="L45" s="664">
        <v>2</v>
      </c>
      <c r="M45" s="665">
        <v>221.74</v>
      </c>
    </row>
    <row r="46" spans="1:13" ht="14.4" customHeight="1" x14ac:dyDescent="0.3">
      <c r="A46" s="660" t="s">
        <v>543</v>
      </c>
      <c r="B46" s="661" t="s">
        <v>1524</v>
      </c>
      <c r="C46" s="661" t="s">
        <v>953</v>
      </c>
      <c r="D46" s="661" t="s">
        <v>954</v>
      </c>
      <c r="E46" s="661" t="s">
        <v>955</v>
      </c>
      <c r="F46" s="664">
        <v>1</v>
      </c>
      <c r="G46" s="664">
        <v>296.20843185902027</v>
      </c>
      <c r="H46" s="677">
        <v>1</v>
      </c>
      <c r="I46" s="664"/>
      <c r="J46" s="664"/>
      <c r="K46" s="677">
        <v>0</v>
      </c>
      <c r="L46" s="664">
        <v>1</v>
      </c>
      <c r="M46" s="665">
        <v>296.20843185902027</v>
      </c>
    </row>
    <row r="47" spans="1:13" ht="14.4" customHeight="1" x14ac:dyDescent="0.3">
      <c r="A47" s="660" t="s">
        <v>543</v>
      </c>
      <c r="B47" s="661" t="s">
        <v>1524</v>
      </c>
      <c r="C47" s="661" t="s">
        <v>956</v>
      </c>
      <c r="D47" s="661" t="s">
        <v>957</v>
      </c>
      <c r="E47" s="661" t="s">
        <v>958</v>
      </c>
      <c r="F47" s="664">
        <v>1</v>
      </c>
      <c r="G47" s="664">
        <v>233.00000000000006</v>
      </c>
      <c r="H47" s="677">
        <v>1</v>
      </c>
      <c r="I47" s="664"/>
      <c r="J47" s="664"/>
      <c r="K47" s="677">
        <v>0</v>
      </c>
      <c r="L47" s="664">
        <v>1</v>
      </c>
      <c r="M47" s="665">
        <v>233.00000000000006</v>
      </c>
    </row>
    <row r="48" spans="1:13" ht="14.4" customHeight="1" x14ac:dyDescent="0.3">
      <c r="A48" s="660" t="s">
        <v>543</v>
      </c>
      <c r="B48" s="661" t="s">
        <v>1549</v>
      </c>
      <c r="C48" s="661" t="s">
        <v>1094</v>
      </c>
      <c r="D48" s="661" t="s">
        <v>1095</v>
      </c>
      <c r="E48" s="661" t="s">
        <v>1550</v>
      </c>
      <c r="F48" s="664"/>
      <c r="G48" s="664"/>
      <c r="H48" s="677">
        <v>0</v>
      </c>
      <c r="I48" s="664">
        <v>1</v>
      </c>
      <c r="J48" s="664">
        <v>207.78000000000003</v>
      </c>
      <c r="K48" s="677">
        <v>1</v>
      </c>
      <c r="L48" s="664">
        <v>1</v>
      </c>
      <c r="M48" s="665">
        <v>207.78000000000003</v>
      </c>
    </row>
    <row r="49" spans="1:13" ht="14.4" customHeight="1" x14ac:dyDescent="0.3">
      <c r="A49" s="660" t="s">
        <v>543</v>
      </c>
      <c r="B49" s="661" t="s">
        <v>1551</v>
      </c>
      <c r="C49" s="661" t="s">
        <v>1133</v>
      </c>
      <c r="D49" s="661" t="s">
        <v>1134</v>
      </c>
      <c r="E49" s="661" t="s">
        <v>1135</v>
      </c>
      <c r="F49" s="664"/>
      <c r="G49" s="664"/>
      <c r="H49" s="677">
        <v>0</v>
      </c>
      <c r="I49" s="664">
        <v>1</v>
      </c>
      <c r="J49" s="664">
        <v>113.28925220955598</v>
      </c>
      <c r="K49" s="677">
        <v>1</v>
      </c>
      <c r="L49" s="664">
        <v>1</v>
      </c>
      <c r="M49" s="665">
        <v>113.28925220955598</v>
      </c>
    </row>
    <row r="50" spans="1:13" ht="14.4" customHeight="1" x14ac:dyDescent="0.3">
      <c r="A50" s="660" t="s">
        <v>543</v>
      </c>
      <c r="B50" s="661" t="s">
        <v>1529</v>
      </c>
      <c r="C50" s="661" t="s">
        <v>910</v>
      </c>
      <c r="D50" s="661" t="s">
        <v>911</v>
      </c>
      <c r="E50" s="661" t="s">
        <v>912</v>
      </c>
      <c r="F50" s="664"/>
      <c r="G50" s="664"/>
      <c r="H50" s="677">
        <v>0</v>
      </c>
      <c r="I50" s="664">
        <v>2</v>
      </c>
      <c r="J50" s="664">
        <v>398.28890170309779</v>
      </c>
      <c r="K50" s="677">
        <v>1</v>
      </c>
      <c r="L50" s="664">
        <v>2</v>
      </c>
      <c r="M50" s="665">
        <v>398.28890170309779</v>
      </c>
    </row>
    <row r="51" spans="1:13" ht="14.4" customHeight="1" x14ac:dyDescent="0.3">
      <c r="A51" s="660" t="s">
        <v>543</v>
      </c>
      <c r="B51" s="661" t="s">
        <v>1529</v>
      </c>
      <c r="C51" s="661" t="s">
        <v>959</v>
      </c>
      <c r="D51" s="661" t="s">
        <v>960</v>
      </c>
      <c r="E51" s="661" t="s">
        <v>961</v>
      </c>
      <c r="F51" s="664">
        <v>1</v>
      </c>
      <c r="G51" s="664">
        <v>566.47</v>
      </c>
      <c r="H51" s="677">
        <v>1</v>
      </c>
      <c r="I51" s="664"/>
      <c r="J51" s="664"/>
      <c r="K51" s="677">
        <v>0</v>
      </c>
      <c r="L51" s="664">
        <v>1</v>
      </c>
      <c r="M51" s="665">
        <v>566.47</v>
      </c>
    </row>
    <row r="52" spans="1:13" ht="14.4" customHeight="1" x14ac:dyDescent="0.3">
      <c r="A52" s="660" t="s">
        <v>543</v>
      </c>
      <c r="B52" s="661" t="s">
        <v>1529</v>
      </c>
      <c r="C52" s="661" t="s">
        <v>898</v>
      </c>
      <c r="D52" s="661" t="s">
        <v>960</v>
      </c>
      <c r="E52" s="661" t="s">
        <v>1530</v>
      </c>
      <c r="F52" s="664"/>
      <c r="G52" s="664"/>
      <c r="H52" s="677">
        <v>0</v>
      </c>
      <c r="I52" s="664">
        <v>4</v>
      </c>
      <c r="J52" s="664">
        <v>369.94951104452628</v>
      </c>
      <c r="K52" s="677">
        <v>1</v>
      </c>
      <c r="L52" s="664">
        <v>4</v>
      </c>
      <c r="M52" s="665">
        <v>369.94951104452628</v>
      </c>
    </row>
    <row r="53" spans="1:13" ht="14.4" customHeight="1" x14ac:dyDescent="0.3">
      <c r="A53" s="660" t="s">
        <v>543</v>
      </c>
      <c r="B53" s="661" t="s">
        <v>1529</v>
      </c>
      <c r="C53" s="661" t="s">
        <v>894</v>
      </c>
      <c r="D53" s="661" t="s">
        <v>1531</v>
      </c>
      <c r="E53" s="661" t="s">
        <v>1532</v>
      </c>
      <c r="F53" s="664"/>
      <c r="G53" s="664"/>
      <c r="H53" s="677">
        <v>0</v>
      </c>
      <c r="I53" s="664">
        <v>8</v>
      </c>
      <c r="J53" s="664">
        <v>1498.1160790387385</v>
      </c>
      <c r="K53" s="677">
        <v>1</v>
      </c>
      <c r="L53" s="664">
        <v>8</v>
      </c>
      <c r="M53" s="665">
        <v>1498.1160790387385</v>
      </c>
    </row>
    <row r="54" spans="1:13" ht="14.4" customHeight="1" x14ac:dyDescent="0.3">
      <c r="A54" s="660" t="s">
        <v>543</v>
      </c>
      <c r="B54" s="661" t="s">
        <v>1533</v>
      </c>
      <c r="C54" s="661" t="s">
        <v>884</v>
      </c>
      <c r="D54" s="661" t="s">
        <v>885</v>
      </c>
      <c r="E54" s="661" t="s">
        <v>886</v>
      </c>
      <c r="F54" s="664"/>
      <c r="G54" s="664"/>
      <c r="H54" s="677">
        <v>0</v>
      </c>
      <c r="I54" s="664">
        <v>5</v>
      </c>
      <c r="J54" s="664">
        <v>492.4300036318117</v>
      </c>
      <c r="K54" s="677">
        <v>1</v>
      </c>
      <c r="L54" s="664">
        <v>5</v>
      </c>
      <c r="M54" s="665">
        <v>492.4300036318117</v>
      </c>
    </row>
    <row r="55" spans="1:13" ht="14.4" customHeight="1" x14ac:dyDescent="0.3">
      <c r="A55" s="660" t="s">
        <v>543</v>
      </c>
      <c r="B55" s="661" t="s">
        <v>1534</v>
      </c>
      <c r="C55" s="661" t="s">
        <v>1125</v>
      </c>
      <c r="D55" s="661" t="s">
        <v>1126</v>
      </c>
      <c r="E55" s="661" t="s">
        <v>1127</v>
      </c>
      <c r="F55" s="664"/>
      <c r="G55" s="664"/>
      <c r="H55" s="677">
        <v>0</v>
      </c>
      <c r="I55" s="664">
        <v>1</v>
      </c>
      <c r="J55" s="664">
        <v>303.88839120096446</v>
      </c>
      <c r="K55" s="677">
        <v>1</v>
      </c>
      <c r="L55" s="664">
        <v>1</v>
      </c>
      <c r="M55" s="665">
        <v>303.88839120096446</v>
      </c>
    </row>
    <row r="56" spans="1:13" ht="14.4" customHeight="1" x14ac:dyDescent="0.3">
      <c r="A56" s="660" t="s">
        <v>543</v>
      </c>
      <c r="B56" s="661" t="s">
        <v>1552</v>
      </c>
      <c r="C56" s="661" t="s">
        <v>1110</v>
      </c>
      <c r="D56" s="661" t="s">
        <v>1111</v>
      </c>
      <c r="E56" s="661" t="s">
        <v>886</v>
      </c>
      <c r="F56" s="664"/>
      <c r="G56" s="664"/>
      <c r="H56" s="677">
        <v>0</v>
      </c>
      <c r="I56" s="664">
        <v>1</v>
      </c>
      <c r="J56" s="664">
        <v>72.419458955442082</v>
      </c>
      <c r="K56" s="677">
        <v>1</v>
      </c>
      <c r="L56" s="664">
        <v>1</v>
      </c>
      <c r="M56" s="665">
        <v>72.419458955442082</v>
      </c>
    </row>
    <row r="57" spans="1:13" ht="14.4" customHeight="1" x14ac:dyDescent="0.3">
      <c r="A57" s="660" t="s">
        <v>546</v>
      </c>
      <c r="B57" s="661" t="s">
        <v>1553</v>
      </c>
      <c r="C57" s="661" t="s">
        <v>1343</v>
      </c>
      <c r="D57" s="661" t="s">
        <v>1344</v>
      </c>
      <c r="E57" s="661" t="s">
        <v>1554</v>
      </c>
      <c r="F57" s="664"/>
      <c r="G57" s="664"/>
      <c r="H57" s="677">
        <v>0</v>
      </c>
      <c r="I57" s="664">
        <v>1</v>
      </c>
      <c r="J57" s="664">
        <v>35.179999999999993</v>
      </c>
      <c r="K57" s="677">
        <v>1</v>
      </c>
      <c r="L57" s="664">
        <v>1</v>
      </c>
      <c r="M57" s="665">
        <v>35.179999999999993</v>
      </c>
    </row>
    <row r="58" spans="1:13" ht="14.4" customHeight="1" x14ac:dyDescent="0.3">
      <c r="A58" s="660" t="s">
        <v>546</v>
      </c>
      <c r="B58" s="661" t="s">
        <v>1555</v>
      </c>
      <c r="C58" s="661" t="s">
        <v>1332</v>
      </c>
      <c r="D58" s="661" t="s">
        <v>1556</v>
      </c>
      <c r="E58" s="661" t="s">
        <v>1557</v>
      </c>
      <c r="F58" s="664"/>
      <c r="G58" s="664"/>
      <c r="H58" s="677">
        <v>0</v>
      </c>
      <c r="I58" s="664">
        <v>1</v>
      </c>
      <c r="J58" s="664">
        <v>97.3</v>
      </c>
      <c r="K58" s="677">
        <v>1</v>
      </c>
      <c r="L58" s="664">
        <v>1</v>
      </c>
      <c r="M58" s="665">
        <v>97.3</v>
      </c>
    </row>
    <row r="59" spans="1:13" ht="14.4" customHeight="1" x14ac:dyDescent="0.3">
      <c r="A59" s="660" t="s">
        <v>546</v>
      </c>
      <c r="B59" s="661" t="s">
        <v>1506</v>
      </c>
      <c r="C59" s="661" t="s">
        <v>858</v>
      </c>
      <c r="D59" s="661" t="s">
        <v>859</v>
      </c>
      <c r="E59" s="661" t="s">
        <v>860</v>
      </c>
      <c r="F59" s="664"/>
      <c r="G59" s="664"/>
      <c r="H59" s="677">
        <v>0</v>
      </c>
      <c r="I59" s="664">
        <v>1</v>
      </c>
      <c r="J59" s="664">
        <v>106.05</v>
      </c>
      <c r="K59" s="677">
        <v>1</v>
      </c>
      <c r="L59" s="664">
        <v>1</v>
      </c>
      <c r="M59" s="665">
        <v>106.05</v>
      </c>
    </row>
    <row r="60" spans="1:13" ht="14.4" customHeight="1" x14ac:dyDescent="0.3">
      <c r="A60" s="660" t="s">
        <v>546</v>
      </c>
      <c r="B60" s="661" t="s">
        <v>1536</v>
      </c>
      <c r="C60" s="661" t="s">
        <v>1346</v>
      </c>
      <c r="D60" s="661" t="s">
        <v>1347</v>
      </c>
      <c r="E60" s="661" t="s">
        <v>1558</v>
      </c>
      <c r="F60" s="664"/>
      <c r="G60" s="664"/>
      <c r="H60" s="677">
        <v>0</v>
      </c>
      <c r="I60" s="664">
        <v>2</v>
      </c>
      <c r="J60" s="664">
        <v>98.839586113184509</v>
      </c>
      <c r="K60" s="677">
        <v>1</v>
      </c>
      <c r="L60" s="664">
        <v>2</v>
      </c>
      <c r="M60" s="665">
        <v>98.839586113184509</v>
      </c>
    </row>
    <row r="61" spans="1:13" ht="14.4" customHeight="1" x14ac:dyDescent="0.3">
      <c r="A61" s="660" t="s">
        <v>546</v>
      </c>
      <c r="B61" s="661" t="s">
        <v>1538</v>
      </c>
      <c r="C61" s="661" t="s">
        <v>1340</v>
      </c>
      <c r="D61" s="661" t="s">
        <v>1341</v>
      </c>
      <c r="E61" s="661" t="s">
        <v>886</v>
      </c>
      <c r="F61" s="664"/>
      <c r="G61" s="664"/>
      <c r="H61" s="677">
        <v>0</v>
      </c>
      <c r="I61" s="664">
        <v>2</v>
      </c>
      <c r="J61" s="664">
        <v>110.17999999999994</v>
      </c>
      <c r="K61" s="677">
        <v>1</v>
      </c>
      <c r="L61" s="664">
        <v>2</v>
      </c>
      <c r="M61" s="665">
        <v>110.17999999999994</v>
      </c>
    </row>
    <row r="62" spans="1:13" ht="14.4" customHeight="1" x14ac:dyDescent="0.3">
      <c r="A62" s="660" t="s">
        <v>546</v>
      </c>
      <c r="B62" s="661" t="s">
        <v>1510</v>
      </c>
      <c r="C62" s="661" t="s">
        <v>1350</v>
      </c>
      <c r="D62" s="661" t="s">
        <v>1559</v>
      </c>
      <c r="E62" s="661" t="s">
        <v>1560</v>
      </c>
      <c r="F62" s="664"/>
      <c r="G62" s="664"/>
      <c r="H62" s="677">
        <v>0</v>
      </c>
      <c r="I62" s="664">
        <v>1</v>
      </c>
      <c r="J62" s="664">
        <v>36.259603642994485</v>
      </c>
      <c r="K62" s="677">
        <v>1</v>
      </c>
      <c r="L62" s="664">
        <v>1</v>
      </c>
      <c r="M62" s="665">
        <v>36.259603642994485</v>
      </c>
    </row>
    <row r="63" spans="1:13" ht="14.4" customHeight="1" x14ac:dyDescent="0.3">
      <c r="A63" s="660" t="s">
        <v>546</v>
      </c>
      <c r="B63" s="661" t="s">
        <v>1512</v>
      </c>
      <c r="C63" s="661" t="s">
        <v>1362</v>
      </c>
      <c r="D63" s="661" t="s">
        <v>1363</v>
      </c>
      <c r="E63" s="661" t="s">
        <v>656</v>
      </c>
      <c r="F63" s="664"/>
      <c r="G63" s="664"/>
      <c r="H63" s="677">
        <v>0</v>
      </c>
      <c r="I63" s="664">
        <v>2</v>
      </c>
      <c r="J63" s="664">
        <v>160.63000000000005</v>
      </c>
      <c r="K63" s="677">
        <v>1</v>
      </c>
      <c r="L63" s="664">
        <v>2</v>
      </c>
      <c r="M63" s="665">
        <v>160.63000000000005</v>
      </c>
    </row>
    <row r="64" spans="1:13" ht="14.4" customHeight="1" x14ac:dyDescent="0.3">
      <c r="A64" s="660" t="s">
        <v>546</v>
      </c>
      <c r="B64" s="661" t="s">
        <v>1513</v>
      </c>
      <c r="C64" s="661" t="s">
        <v>1400</v>
      </c>
      <c r="D64" s="661" t="s">
        <v>1142</v>
      </c>
      <c r="E64" s="661" t="s">
        <v>1401</v>
      </c>
      <c r="F64" s="664"/>
      <c r="G64" s="664"/>
      <c r="H64" s="677">
        <v>0</v>
      </c>
      <c r="I64" s="664">
        <v>1</v>
      </c>
      <c r="J64" s="664">
        <v>268.13908303068621</v>
      </c>
      <c r="K64" s="677">
        <v>1</v>
      </c>
      <c r="L64" s="664">
        <v>1</v>
      </c>
      <c r="M64" s="665">
        <v>268.13908303068621</v>
      </c>
    </row>
    <row r="65" spans="1:13" ht="14.4" customHeight="1" x14ac:dyDescent="0.3">
      <c r="A65" s="660" t="s">
        <v>546</v>
      </c>
      <c r="B65" s="661" t="s">
        <v>1513</v>
      </c>
      <c r="C65" s="661" t="s">
        <v>1369</v>
      </c>
      <c r="D65" s="661" t="s">
        <v>1370</v>
      </c>
      <c r="E65" s="661" t="s">
        <v>845</v>
      </c>
      <c r="F65" s="664"/>
      <c r="G65" s="664"/>
      <c r="H65" s="677">
        <v>0</v>
      </c>
      <c r="I65" s="664">
        <v>1</v>
      </c>
      <c r="J65" s="664">
        <v>156.06</v>
      </c>
      <c r="K65" s="677">
        <v>1</v>
      </c>
      <c r="L65" s="664">
        <v>1</v>
      </c>
      <c r="M65" s="665">
        <v>156.06</v>
      </c>
    </row>
    <row r="66" spans="1:13" ht="14.4" customHeight="1" x14ac:dyDescent="0.3">
      <c r="A66" s="660" t="s">
        <v>546</v>
      </c>
      <c r="B66" s="661" t="s">
        <v>1513</v>
      </c>
      <c r="C66" s="661" t="s">
        <v>866</v>
      </c>
      <c r="D66" s="661" t="s">
        <v>1359</v>
      </c>
      <c r="E66" s="661" t="s">
        <v>1135</v>
      </c>
      <c r="F66" s="664"/>
      <c r="G66" s="664"/>
      <c r="H66" s="677">
        <v>0</v>
      </c>
      <c r="I66" s="664">
        <v>2</v>
      </c>
      <c r="J66" s="664">
        <v>187.43938197882184</v>
      </c>
      <c r="K66" s="677">
        <v>1</v>
      </c>
      <c r="L66" s="664">
        <v>2</v>
      </c>
      <c r="M66" s="665">
        <v>187.43938197882184</v>
      </c>
    </row>
    <row r="67" spans="1:13" ht="14.4" customHeight="1" x14ac:dyDescent="0.3">
      <c r="A67" s="660" t="s">
        <v>546</v>
      </c>
      <c r="B67" s="661" t="s">
        <v>1513</v>
      </c>
      <c r="C67" s="661" t="s">
        <v>1358</v>
      </c>
      <c r="D67" s="661" t="s">
        <v>1359</v>
      </c>
      <c r="E67" s="661" t="s">
        <v>1561</v>
      </c>
      <c r="F67" s="664"/>
      <c r="G67" s="664"/>
      <c r="H67" s="677">
        <v>0</v>
      </c>
      <c r="I67" s="664">
        <v>2</v>
      </c>
      <c r="J67" s="664">
        <v>661.59999999999945</v>
      </c>
      <c r="K67" s="677">
        <v>1</v>
      </c>
      <c r="L67" s="664">
        <v>2</v>
      </c>
      <c r="M67" s="665">
        <v>661.59999999999945</v>
      </c>
    </row>
    <row r="68" spans="1:13" ht="14.4" customHeight="1" x14ac:dyDescent="0.3">
      <c r="A68" s="660" t="s">
        <v>546</v>
      </c>
      <c r="B68" s="661" t="s">
        <v>1540</v>
      </c>
      <c r="C68" s="661" t="s">
        <v>1377</v>
      </c>
      <c r="D68" s="661" t="s">
        <v>1378</v>
      </c>
      <c r="E68" s="661" t="s">
        <v>1379</v>
      </c>
      <c r="F68" s="664"/>
      <c r="G68" s="664"/>
      <c r="H68" s="677">
        <v>0</v>
      </c>
      <c r="I68" s="664">
        <v>1</v>
      </c>
      <c r="J68" s="664">
        <v>127.73000000000003</v>
      </c>
      <c r="K68" s="677">
        <v>1</v>
      </c>
      <c r="L68" s="664">
        <v>1</v>
      </c>
      <c r="M68" s="665">
        <v>127.73000000000003</v>
      </c>
    </row>
    <row r="69" spans="1:13" ht="14.4" customHeight="1" x14ac:dyDescent="0.3">
      <c r="A69" s="660" t="s">
        <v>546</v>
      </c>
      <c r="B69" s="661" t="s">
        <v>1562</v>
      </c>
      <c r="C69" s="661" t="s">
        <v>1336</v>
      </c>
      <c r="D69" s="661" t="s">
        <v>1337</v>
      </c>
      <c r="E69" s="661" t="s">
        <v>879</v>
      </c>
      <c r="F69" s="664"/>
      <c r="G69" s="664"/>
      <c r="H69" s="677">
        <v>0</v>
      </c>
      <c r="I69" s="664">
        <v>1</v>
      </c>
      <c r="J69" s="664">
        <v>46.9</v>
      </c>
      <c r="K69" s="677">
        <v>1</v>
      </c>
      <c r="L69" s="664">
        <v>1</v>
      </c>
      <c r="M69" s="665">
        <v>46.9</v>
      </c>
    </row>
    <row r="70" spans="1:13" ht="14.4" customHeight="1" x14ac:dyDescent="0.3">
      <c r="A70" s="660" t="s">
        <v>546</v>
      </c>
      <c r="B70" s="661" t="s">
        <v>1563</v>
      </c>
      <c r="C70" s="661" t="s">
        <v>1373</v>
      </c>
      <c r="D70" s="661" t="s">
        <v>1564</v>
      </c>
      <c r="E70" s="661" t="s">
        <v>1565</v>
      </c>
      <c r="F70" s="664"/>
      <c r="G70" s="664"/>
      <c r="H70" s="677">
        <v>0</v>
      </c>
      <c r="I70" s="664">
        <v>1</v>
      </c>
      <c r="J70" s="664">
        <v>78.399999999999991</v>
      </c>
      <c r="K70" s="677">
        <v>1</v>
      </c>
      <c r="L70" s="664">
        <v>1</v>
      </c>
      <c r="M70" s="665">
        <v>78.399999999999991</v>
      </c>
    </row>
    <row r="71" spans="1:13" ht="14.4" customHeight="1" x14ac:dyDescent="0.3">
      <c r="A71" s="660" t="s">
        <v>546</v>
      </c>
      <c r="B71" s="661" t="s">
        <v>1566</v>
      </c>
      <c r="C71" s="661" t="s">
        <v>1403</v>
      </c>
      <c r="D71" s="661" t="s">
        <v>1567</v>
      </c>
      <c r="E71" s="661" t="s">
        <v>1568</v>
      </c>
      <c r="F71" s="664">
        <v>2</v>
      </c>
      <c r="G71" s="664">
        <v>62.4</v>
      </c>
      <c r="H71" s="677">
        <v>1</v>
      </c>
      <c r="I71" s="664"/>
      <c r="J71" s="664"/>
      <c r="K71" s="677">
        <v>0</v>
      </c>
      <c r="L71" s="664">
        <v>2</v>
      </c>
      <c r="M71" s="665">
        <v>62.4</v>
      </c>
    </row>
    <row r="72" spans="1:13" ht="14.4" customHeight="1" x14ac:dyDescent="0.3">
      <c r="A72" s="660" t="s">
        <v>546</v>
      </c>
      <c r="B72" s="661" t="s">
        <v>1569</v>
      </c>
      <c r="C72" s="661" t="s">
        <v>1393</v>
      </c>
      <c r="D72" s="661" t="s">
        <v>1570</v>
      </c>
      <c r="E72" s="661" t="s">
        <v>1571</v>
      </c>
      <c r="F72" s="664"/>
      <c r="G72" s="664"/>
      <c r="H72" s="677">
        <v>0</v>
      </c>
      <c r="I72" s="664">
        <v>1</v>
      </c>
      <c r="J72" s="664">
        <v>403.28862085270924</v>
      </c>
      <c r="K72" s="677">
        <v>1</v>
      </c>
      <c r="L72" s="664">
        <v>1</v>
      </c>
      <c r="M72" s="665">
        <v>403.28862085270924</v>
      </c>
    </row>
    <row r="73" spans="1:13" ht="14.4" customHeight="1" x14ac:dyDescent="0.3">
      <c r="A73" s="660" t="s">
        <v>546</v>
      </c>
      <c r="B73" s="661" t="s">
        <v>1519</v>
      </c>
      <c r="C73" s="661" t="s">
        <v>906</v>
      </c>
      <c r="D73" s="661" t="s">
        <v>1520</v>
      </c>
      <c r="E73" s="661" t="s">
        <v>1521</v>
      </c>
      <c r="F73" s="664"/>
      <c r="G73" s="664"/>
      <c r="H73" s="677">
        <v>0</v>
      </c>
      <c r="I73" s="664">
        <v>2</v>
      </c>
      <c r="J73" s="664">
        <v>716.03360538958646</v>
      </c>
      <c r="K73" s="677">
        <v>1</v>
      </c>
      <c r="L73" s="664">
        <v>2</v>
      </c>
      <c r="M73" s="665">
        <v>716.03360538958646</v>
      </c>
    </row>
    <row r="74" spans="1:13" ht="14.4" customHeight="1" x14ac:dyDescent="0.3">
      <c r="A74" s="660" t="s">
        <v>546</v>
      </c>
      <c r="B74" s="661" t="s">
        <v>1519</v>
      </c>
      <c r="C74" s="661" t="s">
        <v>902</v>
      </c>
      <c r="D74" s="661" t="s">
        <v>1522</v>
      </c>
      <c r="E74" s="661" t="s">
        <v>1523</v>
      </c>
      <c r="F74" s="664"/>
      <c r="G74" s="664"/>
      <c r="H74" s="677">
        <v>0</v>
      </c>
      <c r="I74" s="664">
        <v>1</v>
      </c>
      <c r="J74" s="664">
        <v>207.97999432268546</v>
      </c>
      <c r="K74" s="677">
        <v>1</v>
      </c>
      <c r="L74" s="664">
        <v>1</v>
      </c>
      <c r="M74" s="665">
        <v>207.97999432268546</v>
      </c>
    </row>
    <row r="75" spans="1:13" ht="14.4" customHeight="1" x14ac:dyDescent="0.3">
      <c r="A75" s="660" t="s">
        <v>546</v>
      </c>
      <c r="B75" s="661" t="s">
        <v>1542</v>
      </c>
      <c r="C75" s="661" t="s">
        <v>1137</v>
      </c>
      <c r="D75" s="661" t="s">
        <v>1138</v>
      </c>
      <c r="E75" s="661" t="s">
        <v>1139</v>
      </c>
      <c r="F75" s="664"/>
      <c r="G75" s="664"/>
      <c r="H75" s="677">
        <v>0</v>
      </c>
      <c r="I75" s="664">
        <v>1</v>
      </c>
      <c r="J75" s="664">
        <v>418.85778254775073</v>
      </c>
      <c r="K75" s="677">
        <v>1</v>
      </c>
      <c r="L75" s="664">
        <v>1</v>
      </c>
      <c r="M75" s="665">
        <v>418.85778254775073</v>
      </c>
    </row>
    <row r="76" spans="1:13" ht="14.4" customHeight="1" x14ac:dyDescent="0.3">
      <c r="A76" s="660" t="s">
        <v>546</v>
      </c>
      <c r="B76" s="661" t="s">
        <v>1542</v>
      </c>
      <c r="C76" s="661" t="s">
        <v>1381</v>
      </c>
      <c r="D76" s="661" t="s">
        <v>1382</v>
      </c>
      <c r="E76" s="661" t="s">
        <v>1383</v>
      </c>
      <c r="F76" s="664"/>
      <c r="G76" s="664"/>
      <c r="H76" s="677">
        <v>0</v>
      </c>
      <c r="I76" s="664">
        <v>1</v>
      </c>
      <c r="J76" s="664">
        <v>65.310000000000031</v>
      </c>
      <c r="K76" s="677">
        <v>1</v>
      </c>
      <c r="L76" s="664">
        <v>1</v>
      </c>
      <c r="M76" s="665">
        <v>65.310000000000031</v>
      </c>
    </row>
    <row r="77" spans="1:13" ht="14.4" customHeight="1" x14ac:dyDescent="0.3">
      <c r="A77" s="660" t="s">
        <v>546</v>
      </c>
      <c r="B77" s="661" t="s">
        <v>1572</v>
      </c>
      <c r="C77" s="661" t="s">
        <v>1396</v>
      </c>
      <c r="D77" s="661" t="s">
        <v>1397</v>
      </c>
      <c r="E77" s="661" t="s">
        <v>1398</v>
      </c>
      <c r="F77" s="664"/>
      <c r="G77" s="664"/>
      <c r="H77" s="677">
        <v>0</v>
      </c>
      <c r="I77" s="664">
        <v>1</v>
      </c>
      <c r="J77" s="664">
        <v>1979.3299459694249</v>
      </c>
      <c r="K77" s="677">
        <v>1</v>
      </c>
      <c r="L77" s="664">
        <v>1</v>
      </c>
      <c r="M77" s="665">
        <v>1979.3299459694249</v>
      </c>
    </row>
    <row r="78" spans="1:13" ht="14.4" customHeight="1" x14ac:dyDescent="0.3">
      <c r="A78" s="660" t="s">
        <v>546</v>
      </c>
      <c r="B78" s="661" t="s">
        <v>1524</v>
      </c>
      <c r="C78" s="661" t="s">
        <v>563</v>
      </c>
      <c r="D78" s="661" t="s">
        <v>564</v>
      </c>
      <c r="E78" s="661" t="s">
        <v>565</v>
      </c>
      <c r="F78" s="664">
        <v>2</v>
      </c>
      <c r="G78" s="664">
        <v>367.96000000000004</v>
      </c>
      <c r="H78" s="677">
        <v>1</v>
      </c>
      <c r="I78" s="664"/>
      <c r="J78" s="664"/>
      <c r="K78" s="677">
        <v>0</v>
      </c>
      <c r="L78" s="664">
        <v>2</v>
      </c>
      <c r="M78" s="665">
        <v>367.96000000000004</v>
      </c>
    </row>
    <row r="79" spans="1:13" ht="14.4" customHeight="1" x14ac:dyDescent="0.3">
      <c r="A79" s="660" t="s">
        <v>546</v>
      </c>
      <c r="B79" s="661" t="s">
        <v>1524</v>
      </c>
      <c r="C79" s="661" t="s">
        <v>559</v>
      </c>
      <c r="D79" s="661" t="s">
        <v>560</v>
      </c>
      <c r="E79" s="661" t="s">
        <v>561</v>
      </c>
      <c r="F79" s="664">
        <v>11</v>
      </c>
      <c r="G79" s="664">
        <v>525.77834124247829</v>
      </c>
      <c r="H79" s="677">
        <v>1</v>
      </c>
      <c r="I79" s="664"/>
      <c r="J79" s="664"/>
      <c r="K79" s="677">
        <v>0</v>
      </c>
      <c r="L79" s="664">
        <v>11</v>
      </c>
      <c r="M79" s="665">
        <v>525.77834124247829</v>
      </c>
    </row>
    <row r="80" spans="1:13" ht="14.4" customHeight="1" x14ac:dyDescent="0.3">
      <c r="A80" s="660" t="s">
        <v>546</v>
      </c>
      <c r="B80" s="661" t="s">
        <v>1524</v>
      </c>
      <c r="C80" s="661" t="s">
        <v>566</v>
      </c>
      <c r="D80" s="661" t="s">
        <v>567</v>
      </c>
      <c r="E80" s="661" t="s">
        <v>568</v>
      </c>
      <c r="F80" s="664">
        <v>1</v>
      </c>
      <c r="G80" s="664">
        <v>110.86962738471932</v>
      </c>
      <c r="H80" s="677">
        <v>1</v>
      </c>
      <c r="I80" s="664"/>
      <c r="J80" s="664"/>
      <c r="K80" s="677">
        <v>0</v>
      </c>
      <c r="L80" s="664">
        <v>1</v>
      </c>
      <c r="M80" s="665">
        <v>110.86962738471932</v>
      </c>
    </row>
    <row r="81" spans="1:13" ht="14.4" customHeight="1" x14ac:dyDescent="0.3">
      <c r="A81" s="660" t="s">
        <v>546</v>
      </c>
      <c r="B81" s="661" t="s">
        <v>1525</v>
      </c>
      <c r="C81" s="661" t="s">
        <v>928</v>
      </c>
      <c r="D81" s="661" t="s">
        <v>929</v>
      </c>
      <c r="E81" s="661" t="s">
        <v>1526</v>
      </c>
      <c r="F81" s="664"/>
      <c r="G81" s="664"/>
      <c r="H81" s="677">
        <v>0</v>
      </c>
      <c r="I81" s="664">
        <v>6</v>
      </c>
      <c r="J81" s="664">
        <v>5541.6672943723643</v>
      </c>
      <c r="K81" s="677">
        <v>1</v>
      </c>
      <c r="L81" s="664">
        <v>6</v>
      </c>
      <c r="M81" s="665">
        <v>5541.6672943723643</v>
      </c>
    </row>
    <row r="82" spans="1:13" ht="14.4" customHeight="1" x14ac:dyDescent="0.3">
      <c r="A82" s="660" t="s">
        <v>546</v>
      </c>
      <c r="B82" s="661" t="s">
        <v>1527</v>
      </c>
      <c r="C82" s="661" t="s">
        <v>1385</v>
      </c>
      <c r="D82" s="661" t="s">
        <v>1386</v>
      </c>
      <c r="E82" s="661" t="s">
        <v>1387</v>
      </c>
      <c r="F82" s="664"/>
      <c r="G82" s="664"/>
      <c r="H82" s="677">
        <v>0</v>
      </c>
      <c r="I82" s="664">
        <v>3</v>
      </c>
      <c r="J82" s="664">
        <v>280.02</v>
      </c>
      <c r="K82" s="677">
        <v>1</v>
      </c>
      <c r="L82" s="664">
        <v>3</v>
      </c>
      <c r="M82" s="665">
        <v>280.02</v>
      </c>
    </row>
    <row r="83" spans="1:13" ht="14.4" customHeight="1" x14ac:dyDescent="0.3">
      <c r="A83" s="660" t="s">
        <v>546</v>
      </c>
      <c r="B83" s="661" t="s">
        <v>1527</v>
      </c>
      <c r="C83" s="661" t="s">
        <v>924</v>
      </c>
      <c r="D83" s="661" t="s">
        <v>925</v>
      </c>
      <c r="E83" s="661" t="s">
        <v>926</v>
      </c>
      <c r="F83" s="664"/>
      <c r="G83" s="664"/>
      <c r="H83" s="677">
        <v>0</v>
      </c>
      <c r="I83" s="664">
        <v>3</v>
      </c>
      <c r="J83" s="664">
        <v>380.06999999999994</v>
      </c>
      <c r="K83" s="677">
        <v>1</v>
      </c>
      <c r="L83" s="664">
        <v>3</v>
      </c>
      <c r="M83" s="665">
        <v>380.06999999999994</v>
      </c>
    </row>
    <row r="84" spans="1:13" ht="14.4" customHeight="1" x14ac:dyDescent="0.3">
      <c r="A84" s="660" t="s">
        <v>546</v>
      </c>
      <c r="B84" s="661" t="s">
        <v>1573</v>
      </c>
      <c r="C84" s="661" t="s">
        <v>1354</v>
      </c>
      <c r="D84" s="661" t="s">
        <v>1574</v>
      </c>
      <c r="E84" s="661" t="s">
        <v>1575</v>
      </c>
      <c r="F84" s="664"/>
      <c r="G84" s="664"/>
      <c r="H84" s="677">
        <v>0</v>
      </c>
      <c r="I84" s="664">
        <v>3</v>
      </c>
      <c r="J84" s="664">
        <v>140.96999999999997</v>
      </c>
      <c r="K84" s="677">
        <v>1</v>
      </c>
      <c r="L84" s="664">
        <v>3</v>
      </c>
      <c r="M84" s="665">
        <v>140.96999999999997</v>
      </c>
    </row>
    <row r="85" spans="1:13" ht="14.4" customHeight="1" x14ac:dyDescent="0.3">
      <c r="A85" s="660" t="s">
        <v>546</v>
      </c>
      <c r="B85" s="661" t="s">
        <v>1549</v>
      </c>
      <c r="C85" s="661" t="s">
        <v>1365</v>
      </c>
      <c r="D85" s="661" t="s">
        <v>1366</v>
      </c>
      <c r="E85" s="661" t="s">
        <v>1576</v>
      </c>
      <c r="F85" s="664"/>
      <c r="G85" s="664"/>
      <c r="H85" s="677">
        <v>0</v>
      </c>
      <c r="I85" s="664">
        <v>2</v>
      </c>
      <c r="J85" s="664">
        <v>99.11971510692112</v>
      </c>
      <c r="K85" s="677">
        <v>1</v>
      </c>
      <c r="L85" s="664">
        <v>2</v>
      </c>
      <c r="M85" s="665">
        <v>99.11971510692112</v>
      </c>
    </row>
    <row r="86" spans="1:13" ht="14.4" customHeight="1" x14ac:dyDescent="0.3">
      <c r="A86" s="660" t="s">
        <v>546</v>
      </c>
      <c r="B86" s="661" t="s">
        <v>1549</v>
      </c>
      <c r="C86" s="661" t="s">
        <v>1094</v>
      </c>
      <c r="D86" s="661" t="s">
        <v>1095</v>
      </c>
      <c r="E86" s="661" t="s">
        <v>1550</v>
      </c>
      <c r="F86" s="664"/>
      <c r="G86" s="664"/>
      <c r="H86" s="677">
        <v>0</v>
      </c>
      <c r="I86" s="664">
        <v>3</v>
      </c>
      <c r="J86" s="664">
        <v>605.2800000000002</v>
      </c>
      <c r="K86" s="677">
        <v>1</v>
      </c>
      <c r="L86" s="664">
        <v>3</v>
      </c>
      <c r="M86" s="665">
        <v>605.2800000000002</v>
      </c>
    </row>
    <row r="87" spans="1:13" ht="14.4" customHeight="1" x14ac:dyDescent="0.3">
      <c r="A87" s="660" t="s">
        <v>546</v>
      </c>
      <c r="B87" s="661" t="s">
        <v>1529</v>
      </c>
      <c r="C87" s="661" t="s">
        <v>910</v>
      </c>
      <c r="D87" s="661" t="s">
        <v>911</v>
      </c>
      <c r="E87" s="661" t="s">
        <v>912</v>
      </c>
      <c r="F87" s="664"/>
      <c r="G87" s="664"/>
      <c r="H87" s="677">
        <v>0</v>
      </c>
      <c r="I87" s="664">
        <v>1</v>
      </c>
      <c r="J87" s="664">
        <v>199.13796208576579</v>
      </c>
      <c r="K87" s="677">
        <v>1</v>
      </c>
      <c r="L87" s="664">
        <v>1</v>
      </c>
      <c r="M87" s="665">
        <v>199.13796208576579</v>
      </c>
    </row>
    <row r="88" spans="1:13" ht="14.4" customHeight="1" x14ac:dyDescent="0.3">
      <c r="A88" s="660" t="s">
        <v>546</v>
      </c>
      <c r="B88" s="661" t="s">
        <v>1529</v>
      </c>
      <c r="C88" s="661" t="s">
        <v>898</v>
      </c>
      <c r="D88" s="661" t="s">
        <v>960</v>
      </c>
      <c r="E88" s="661" t="s">
        <v>1530</v>
      </c>
      <c r="F88" s="664"/>
      <c r="G88" s="664"/>
      <c r="H88" s="677">
        <v>0</v>
      </c>
      <c r="I88" s="664">
        <v>2</v>
      </c>
      <c r="J88" s="664">
        <v>185.06</v>
      </c>
      <c r="K88" s="677">
        <v>1</v>
      </c>
      <c r="L88" s="664">
        <v>2</v>
      </c>
      <c r="M88" s="665">
        <v>185.06</v>
      </c>
    </row>
    <row r="89" spans="1:13" ht="14.4" customHeight="1" x14ac:dyDescent="0.3">
      <c r="A89" s="660" t="s">
        <v>546</v>
      </c>
      <c r="B89" s="661" t="s">
        <v>1529</v>
      </c>
      <c r="C89" s="661" t="s">
        <v>894</v>
      </c>
      <c r="D89" s="661" t="s">
        <v>1531</v>
      </c>
      <c r="E89" s="661" t="s">
        <v>1532</v>
      </c>
      <c r="F89" s="664"/>
      <c r="G89" s="664"/>
      <c r="H89" s="677">
        <v>0</v>
      </c>
      <c r="I89" s="664">
        <v>8</v>
      </c>
      <c r="J89" s="664">
        <v>1515.3215879248744</v>
      </c>
      <c r="K89" s="677">
        <v>1</v>
      </c>
      <c r="L89" s="664">
        <v>8</v>
      </c>
      <c r="M89" s="665">
        <v>1515.3215879248744</v>
      </c>
    </row>
    <row r="90" spans="1:13" ht="14.4" customHeight="1" x14ac:dyDescent="0.3">
      <c r="A90" s="660" t="s">
        <v>546</v>
      </c>
      <c r="B90" s="661" t="s">
        <v>1533</v>
      </c>
      <c r="C90" s="661" t="s">
        <v>884</v>
      </c>
      <c r="D90" s="661" t="s">
        <v>885</v>
      </c>
      <c r="E90" s="661" t="s">
        <v>886</v>
      </c>
      <c r="F90" s="664"/>
      <c r="G90" s="664"/>
      <c r="H90" s="677">
        <v>0</v>
      </c>
      <c r="I90" s="664">
        <v>9</v>
      </c>
      <c r="J90" s="664">
        <v>887.63760125940587</v>
      </c>
      <c r="K90" s="677">
        <v>1</v>
      </c>
      <c r="L90" s="664">
        <v>9</v>
      </c>
      <c r="M90" s="665">
        <v>887.63760125940587</v>
      </c>
    </row>
    <row r="91" spans="1:13" ht="14.4" customHeight="1" x14ac:dyDescent="0.3">
      <c r="A91" s="660" t="s">
        <v>546</v>
      </c>
      <c r="B91" s="661" t="s">
        <v>1534</v>
      </c>
      <c r="C91" s="661" t="s">
        <v>1389</v>
      </c>
      <c r="D91" s="661" t="s">
        <v>1577</v>
      </c>
      <c r="E91" s="661" t="s">
        <v>1391</v>
      </c>
      <c r="F91" s="664"/>
      <c r="G91" s="664"/>
      <c r="H91" s="677">
        <v>0</v>
      </c>
      <c r="I91" s="664">
        <v>1</v>
      </c>
      <c r="J91" s="664">
        <v>158.1</v>
      </c>
      <c r="K91" s="677">
        <v>1</v>
      </c>
      <c r="L91" s="664">
        <v>1</v>
      </c>
      <c r="M91" s="665">
        <v>158.1</v>
      </c>
    </row>
    <row r="92" spans="1:13" ht="14.4" customHeight="1" x14ac:dyDescent="0.3">
      <c r="A92" s="660" t="s">
        <v>546</v>
      </c>
      <c r="B92" s="661" t="s">
        <v>1552</v>
      </c>
      <c r="C92" s="661" t="s">
        <v>1110</v>
      </c>
      <c r="D92" s="661" t="s">
        <v>1111</v>
      </c>
      <c r="E92" s="661" t="s">
        <v>886</v>
      </c>
      <c r="F92" s="664"/>
      <c r="G92" s="664"/>
      <c r="H92" s="677">
        <v>0</v>
      </c>
      <c r="I92" s="664">
        <v>1</v>
      </c>
      <c r="J92" s="664">
        <v>99.45</v>
      </c>
      <c r="K92" s="677">
        <v>1</v>
      </c>
      <c r="L92" s="664">
        <v>1</v>
      </c>
      <c r="M92" s="665">
        <v>99.45</v>
      </c>
    </row>
    <row r="93" spans="1:13" ht="14.4" customHeight="1" thickBot="1" x14ac:dyDescent="0.35">
      <c r="A93" s="666" t="s">
        <v>549</v>
      </c>
      <c r="B93" s="667" t="s">
        <v>1573</v>
      </c>
      <c r="C93" s="667" t="s">
        <v>1453</v>
      </c>
      <c r="D93" s="667" t="s">
        <v>1578</v>
      </c>
      <c r="E93" s="667" t="s">
        <v>1579</v>
      </c>
      <c r="F93" s="670"/>
      <c r="G93" s="670"/>
      <c r="H93" s="678">
        <v>0</v>
      </c>
      <c r="I93" s="670">
        <v>1</v>
      </c>
      <c r="J93" s="670">
        <v>167.51955900540352</v>
      </c>
      <c r="K93" s="678">
        <v>1</v>
      </c>
      <c r="L93" s="670">
        <v>1</v>
      </c>
      <c r="M93" s="671">
        <v>167.51955900540352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356</v>
      </c>
      <c r="C3" s="460">
        <f>SUM(C6:C1048576)</f>
        <v>150</v>
      </c>
      <c r="D3" s="460">
        <f>SUM(D6:D1048576)</f>
        <v>0</v>
      </c>
      <c r="E3" s="461">
        <f>SUM(E6:E1048576)</f>
        <v>0</v>
      </c>
      <c r="F3" s="458">
        <f>IF(SUM($B3:$E3)=0,"",B3/SUM($B3:$E3))</f>
        <v>0.70355731225296447</v>
      </c>
      <c r="G3" s="456">
        <f t="shared" ref="G3:I3" si="0">IF(SUM($B3:$E3)=0,"",C3/SUM($B3:$E3))</f>
        <v>0.29644268774703558</v>
      </c>
      <c r="H3" s="456">
        <f t="shared" si="0"/>
        <v>0</v>
      </c>
      <c r="I3" s="457">
        <f t="shared" si="0"/>
        <v>0</v>
      </c>
      <c r="J3" s="460">
        <f>SUM(J6:J1048576)</f>
        <v>44</v>
      </c>
      <c r="K3" s="460">
        <f>SUM(K6:K1048576)</f>
        <v>46</v>
      </c>
      <c r="L3" s="460">
        <f>SUM(L6:L1048576)</f>
        <v>0</v>
      </c>
      <c r="M3" s="461">
        <f>SUM(M6:M1048576)</f>
        <v>0</v>
      </c>
      <c r="N3" s="458">
        <f>IF(SUM($J3:$M3)=0,"",J3/SUM($J3:$M3))</f>
        <v>0.48888888888888887</v>
      </c>
      <c r="O3" s="456">
        <f t="shared" ref="O3:Q3" si="1">IF(SUM($J3:$M3)=0,"",K3/SUM($J3:$M3))</f>
        <v>0.51111111111111107</v>
      </c>
      <c r="P3" s="456">
        <f t="shared" si="1"/>
        <v>0</v>
      </c>
      <c r="Q3" s="457">
        <f t="shared" si="1"/>
        <v>0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1581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1582</v>
      </c>
      <c r="B7" s="709">
        <v>89</v>
      </c>
      <c r="C7" s="664">
        <v>67</v>
      </c>
      <c r="D7" s="664"/>
      <c r="E7" s="665"/>
      <c r="F7" s="706">
        <v>0.57051282051282048</v>
      </c>
      <c r="G7" s="677">
        <v>0.42948717948717946</v>
      </c>
      <c r="H7" s="677">
        <v>0</v>
      </c>
      <c r="I7" s="712">
        <v>0</v>
      </c>
      <c r="J7" s="709">
        <v>12</v>
      </c>
      <c r="K7" s="664">
        <v>27</v>
      </c>
      <c r="L7" s="664"/>
      <c r="M7" s="665"/>
      <c r="N7" s="706">
        <v>0.30769230769230771</v>
      </c>
      <c r="O7" s="677">
        <v>0.69230769230769229</v>
      </c>
      <c r="P7" s="677">
        <v>0</v>
      </c>
      <c r="Q7" s="700">
        <v>0</v>
      </c>
    </row>
    <row r="8" spans="1:17" ht="14.4" customHeight="1" x14ac:dyDescent="0.3">
      <c r="A8" s="703" t="s">
        <v>1583</v>
      </c>
      <c r="B8" s="709">
        <v>81</v>
      </c>
      <c r="C8" s="664">
        <v>1</v>
      </c>
      <c r="D8" s="664"/>
      <c r="E8" s="665"/>
      <c r="F8" s="706">
        <v>0.98780487804878048</v>
      </c>
      <c r="G8" s="677">
        <v>1.2195121951219513E-2</v>
      </c>
      <c r="H8" s="677">
        <v>0</v>
      </c>
      <c r="I8" s="712">
        <v>0</v>
      </c>
      <c r="J8" s="709">
        <v>4</v>
      </c>
      <c r="K8" s="664">
        <v>1</v>
      </c>
      <c r="L8" s="664"/>
      <c r="M8" s="665"/>
      <c r="N8" s="706">
        <v>0.8</v>
      </c>
      <c r="O8" s="677">
        <v>0.2</v>
      </c>
      <c r="P8" s="677">
        <v>0</v>
      </c>
      <c r="Q8" s="700">
        <v>0</v>
      </c>
    </row>
    <row r="9" spans="1:17" ht="14.4" customHeight="1" x14ac:dyDescent="0.3">
      <c r="A9" s="703" t="s">
        <v>1584</v>
      </c>
      <c r="B9" s="709">
        <v>160</v>
      </c>
      <c r="C9" s="664">
        <v>77</v>
      </c>
      <c r="D9" s="664"/>
      <c r="E9" s="665"/>
      <c r="F9" s="706">
        <v>0.67510548523206748</v>
      </c>
      <c r="G9" s="677">
        <v>0.32489451476793246</v>
      </c>
      <c r="H9" s="677">
        <v>0</v>
      </c>
      <c r="I9" s="712">
        <v>0</v>
      </c>
      <c r="J9" s="709">
        <v>14</v>
      </c>
      <c r="K9" s="664">
        <v>16</v>
      </c>
      <c r="L9" s="664"/>
      <c r="M9" s="665"/>
      <c r="N9" s="706">
        <v>0.46666666666666667</v>
      </c>
      <c r="O9" s="677">
        <v>0.53333333333333333</v>
      </c>
      <c r="P9" s="677">
        <v>0</v>
      </c>
      <c r="Q9" s="700">
        <v>0</v>
      </c>
    </row>
    <row r="10" spans="1:17" ht="14.4" customHeight="1" x14ac:dyDescent="0.3">
      <c r="A10" s="703" t="s">
        <v>1585</v>
      </c>
      <c r="B10" s="709">
        <v>23</v>
      </c>
      <c r="C10" s="664">
        <v>5</v>
      </c>
      <c r="D10" s="664"/>
      <c r="E10" s="665"/>
      <c r="F10" s="706">
        <v>0.8214285714285714</v>
      </c>
      <c r="G10" s="677">
        <v>0.17857142857142858</v>
      </c>
      <c r="H10" s="677">
        <v>0</v>
      </c>
      <c r="I10" s="712">
        <v>0</v>
      </c>
      <c r="J10" s="709">
        <v>11</v>
      </c>
      <c r="K10" s="664">
        <v>2</v>
      </c>
      <c r="L10" s="664"/>
      <c r="M10" s="665"/>
      <c r="N10" s="706">
        <v>0.84615384615384615</v>
      </c>
      <c r="O10" s="677">
        <v>0.15384615384615385</v>
      </c>
      <c r="P10" s="677">
        <v>0</v>
      </c>
      <c r="Q10" s="700">
        <v>0</v>
      </c>
    </row>
    <row r="11" spans="1:17" ht="14.4" customHeight="1" thickBot="1" x14ac:dyDescent="0.35">
      <c r="A11" s="704" t="s">
        <v>1586</v>
      </c>
      <c r="B11" s="710">
        <v>3</v>
      </c>
      <c r="C11" s="670"/>
      <c r="D11" s="670"/>
      <c r="E11" s="671"/>
      <c r="F11" s="707">
        <v>1</v>
      </c>
      <c r="G11" s="678">
        <v>0</v>
      </c>
      <c r="H11" s="678">
        <v>0</v>
      </c>
      <c r="I11" s="713">
        <v>0</v>
      </c>
      <c r="J11" s="710">
        <v>3</v>
      </c>
      <c r="K11" s="670"/>
      <c r="L11" s="670"/>
      <c r="M11" s="671"/>
      <c r="N11" s="707">
        <v>1</v>
      </c>
      <c r="O11" s="678">
        <v>0</v>
      </c>
      <c r="P11" s="678">
        <v>0</v>
      </c>
      <c r="Q11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18</v>
      </c>
      <c r="B5" s="645" t="s">
        <v>534</v>
      </c>
      <c r="C5" s="648">
        <v>1542682</v>
      </c>
      <c r="D5" s="648">
        <v>2388</v>
      </c>
      <c r="E5" s="648">
        <v>521424.55999999971</v>
      </c>
      <c r="F5" s="714">
        <v>0.33799873207828945</v>
      </c>
      <c r="G5" s="648">
        <v>784</v>
      </c>
      <c r="H5" s="714">
        <v>0.32830820770519265</v>
      </c>
      <c r="I5" s="648">
        <v>1021257.4400000003</v>
      </c>
      <c r="J5" s="714">
        <v>0.66200126792171055</v>
      </c>
      <c r="K5" s="648">
        <v>1604</v>
      </c>
      <c r="L5" s="714">
        <v>0.67169179229480735</v>
      </c>
      <c r="M5" s="648" t="s">
        <v>74</v>
      </c>
      <c r="N5" s="277"/>
    </row>
    <row r="6" spans="1:14" ht="14.4" customHeight="1" x14ac:dyDescent="0.3">
      <c r="A6" s="644">
        <v>18</v>
      </c>
      <c r="B6" s="645" t="s">
        <v>1587</v>
      </c>
      <c r="C6" s="648">
        <v>1542682</v>
      </c>
      <c r="D6" s="648">
        <v>2378.5</v>
      </c>
      <c r="E6" s="648">
        <v>521424.55999999971</v>
      </c>
      <c r="F6" s="714">
        <v>0.33799873207828945</v>
      </c>
      <c r="G6" s="648">
        <v>779</v>
      </c>
      <c r="H6" s="714">
        <v>0.32751734286314904</v>
      </c>
      <c r="I6" s="648">
        <v>1021257.4400000003</v>
      </c>
      <c r="J6" s="714">
        <v>0.66200126792171055</v>
      </c>
      <c r="K6" s="648">
        <v>1599.5</v>
      </c>
      <c r="L6" s="714">
        <v>0.67248265713685096</v>
      </c>
      <c r="M6" s="648" t="s">
        <v>1</v>
      </c>
      <c r="N6" s="277"/>
    </row>
    <row r="7" spans="1:14" ht="14.4" customHeight="1" x14ac:dyDescent="0.3">
      <c r="A7" s="644">
        <v>18</v>
      </c>
      <c r="B7" s="645" t="s">
        <v>1588</v>
      </c>
      <c r="C7" s="648">
        <v>0</v>
      </c>
      <c r="D7" s="648">
        <v>9.5</v>
      </c>
      <c r="E7" s="648">
        <v>0</v>
      </c>
      <c r="F7" s="714" t="s">
        <v>535</v>
      </c>
      <c r="G7" s="648">
        <v>5</v>
      </c>
      <c r="H7" s="714">
        <v>0.52631578947368418</v>
      </c>
      <c r="I7" s="648">
        <v>0</v>
      </c>
      <c r="J7" s="714" t="s">
        <v>535</v>
      </c>
      <c r="K7" s="648">
        <v>4.5</v>
      </c>
      <c r="L7" s="714">
        <v>0.47368421052631576</v>
      </c>
      <c r="M7" s="648" t="s">
        <v>1</v>
      </c>
      <c r="N7" s="277"/>
    </row>
    <row r="8" spans="1:14" ht="14.4" customHeight="1" x14ac:dyDescent="0.3">
      <c r="A8" s="644" t="s">
        <v>533</v>
      </c>
      <c r="B8" s="645" t="s">
        <v>3</v>
      </c>
      <c r="C8" s="648">
        <v>1542682</v>
      </c>
      <c r="D8" s="648">
        <v>2388</v>
      </c>
      <c r="E8" s="648">
        <v>521424.55999999971</v>
      </c>
      <c r="F8" s="714">
        <v>0.33799873207828945</v>
      </c>
      <c r="G8" s="648">
        <v>784</v>
      </c>
      <c r="H8" s="714">
        <v>0.32830820770519265</v>
      </c>
      <c r="I8" s="648">
        <v>1021257.4400000003</v>
      </c>
      <c r="J8" s="714">
        <v>0.66200126792171055</v>
      </c>
      <c r="K8" s="648">
        <v>1604</v>
      </c>
      <c r="L8" s="714">
        <v>0.67169179229480735</v>
      </c>
      <c r="M8" s="648" t="s">
        <v>537</v>
      </c>
      <c r="N8" s="277"/>
    </row>
    <row r="10" spans="1:14" ht="14.4" customHeight="1" x14ac:dyDescent="0.3">
      <c r="A10" s="644">
        <v>18</v>
      </c>
      <c r="B10" s="645" t="s">
        <v>534</v>
      </c>
      <c r="C10" s="648" t="s">
        <v>535</v>
      </c>
      <c r="D10" s="648" t="s">
        <v>535</v>
      </c>
      <c r="E10" s="648" t="s">
        <v>535</v>
      </c>
      <c r="F10" s="714" t="s">
        <v>535</v>
      </c>
      <c r="G10" s="648" t="s">
        <v>535</v>
      </c>
      <c r="H10" s="714" t="s">
        <v>535</v>
      </c>
      <c r="I10" s="648" t="s">
        <v>535</v>
      </c>
      <c r="J10" s="714" t="s">
        <v>535</v>
      </c>
      <c r="K10" s="648" t="s">
        <v>535</v>
      </c>
      <c r="L10" s="714" t="s">
        <v>535</v>
      </c>
      <c r="M10" s="648" t="s">
        <v>74</v>
      </c>
      <c r="N10" s="277"/>
    </row>
    <row r="11" spans="1:14" ht="14.4" customHeight="1" x14ac:dyDescent="0.3">
      <c r="A11" s="644">
        <v>1821</v>
      </c>
      <c r="B11" s="645" t="s">
        <v>1587</v>
      </c>
      <c r="C11" s="648">
        <v>1507.28</v>
      </c>
      <c r="D11" s="648">
        <v>1</v>
      </c>
      <c r="E11" s="648" t="s">
        <v>535</v>
      </c>
      <c r="F11" s="714">
        <v>0</v>
      </c>
      <c r="G11" s="648" t="s">
        <v>535</v>
      </c>
      <c r="H11" s="714">
        <v>0</v>
      </c>
      <c r="I11" s="648">
        <v>1507.28</v>
      </c>
      <c r="J11" s="714">
        <v>1</v>
      </c>
      <c r="K11" s="648">
        <v>1</v>
      </c>
      <c r="L11" s="714">
        <v>1</v>
      </c>
      <c r="M11" s="648" t="s">
        <v>1</v>
      </c>
      <c r="N11" s="277"/>
    </row>
    <row r="12" spans="1:14" ht="14.4" customHeight="1" x14ac:dyDescent="0.3">
      <c r="A12" s="644" t="s">
        <v>549</v>
      </c>
      <c r="B12" s="645" t="s">
        <v>1589</v>
      </c>
      <c r="C12" s="648">
        <v>1507.28</v>
      </c>
      <c r="D12" s="648">
        <v>1</v>
      </c>
      <c r="E12" s="648" t="s">
        <v>535</v>
      </c>
      <c r="F12" s="714">
        <v>0</v>
      </c>
      <c r="G12" s="648" t="s">
        <v>535</v>
      </c>
      <c r="H12" s="714">
        <v>0</v>
      </c>
      <c r="I12" s="648">
        <v>1507.28</v>
      </c>
      <c r="J12" s="714">
        <v>1</v>
      </c>
      <c r="K12" s="648">
        <v>1</v>
      </c>
      <c r="L12" s="714">
        <v>1</v>
      </c>
      <c r="M12" s="648" t="s">
        <v>541</v>
      </c>
      <c r="N12" s="277"/>
    </row>
    <row r="13" spans="1:14" ht="14.4" customHeight="1" x14ac:dyDescent="0.3">
      <c r="A13" s="644" t="s">
        <v>535</v>
      </c>
      <c r="B13" s="645" t="s">
        <v>535</v>
      </c>
      <c r="C13" s="648" t="s">
        <v>535</v>
      </c>
      <c r="D13" s="648" t="s">
        <v>535</v>
      </c>
      <c r="E13" s="648" t="s">
        <v>535</v>
      </c>
      <c r="F13" s="714" t="s">
        <v>535</v>
      </c>
      <c r="G13" s="648" t="s">
        <v>535</v>
      </c>
      <c r="H13" s="714" t="s">
        <v>535</v>
      </c>
      <c r="I13" s="648" t="s">
        <v>535</v>
      </c>
      <c r="J13" s="714" t="s">
        <v>535</v>
      </c>
      <c r="K13" s="648" t="s">
        <v>535</v>
      </c>
      <c r="L13" s="714" t="s">
        <v>535</v>
      </c>
      <c r="M13" s="648" t="s">
        <v>542</v>
      </c>
      <c r="N13" s="277"/>
    </row>
    <row r="14" spans="1:14" ht="14.4" customHeight="1" x14ac:dyDescent="0.3">
      <c r="A14" s="644">
        <v>89301181</v>
      </c>
      <c r="B14" s="645" t="s">
        <v>1587</v>
      </c>
      <c r="C14" s="648">
        <v>18285.250000000007</v>
      </c>
      <c r="D14" s="648">
        <v>75</v>
      </c>
      <c r="E14" s="648">
        <v>4612.92</v>
      </c>
      <c r="F14" s="714">
        <v>0.25227546793180283</v>
      </c>
      <c r="G14" s="648">
        <v>22</v>
      </c>
      <c r="H14" s="714">
        <v>0.29333333333333333</v>
      </c>
      <c r="I14" s="648">
        <v>13672.330000000005</v>
      </c>
      <c r="J14" s="714">
        <v>0.747724532068197</v>
      </c>
      <c r="K14" s="648">
        <v>53</v>
      </c>
      <c r="L14" s="714">
        <v>0.70666666666666667</v>
      </c>
      <c r="M14" s="648" t="s">
        <v>1</v>
      </c>
      <c r="N14" s="277"/>
    </row>
    <row r="15" spans="1:14" ht="14.4" customHeight="1" x14ac:dyDescent="0.3">
      <c r="A15" s="644" t="s">
        <v>1590</v>
      </c>
      <c r="B15" s="645" t="s">
        <v>1591</v>
      </c>
      <c r="C15" s="648">
        <v>18285.250000000007</v>
      </c>
      <c r="D15" s="648">
        <v>75</v>
      </c>
      <c r="E15" s="648">
        <v>4612.92</v>
      </c>
      <c r="F15" s="714">
        <v>0.25227546793180283</v>
      </c>
      <c r="G15" s="648">
        <v>22</v>
      </c>
      <c r="H15" s="714">
        <v>0.29333333333333333</v>
      </c>
      <c r="I15" s="648">
        <v>13672.330000000005</v>
      </c>
      <c r="J15" s="714">
        <v>0.747724532068197</v>
      </c>
      <c r="K15" s="648">
        <v>53</v>
      </c>
      <c r="L15" s="714">
        <v>0.70666666666666667</v>
      </c>
      <c r="M15" s="648" t="s">
        <v>541</v>
      </c>
      <c r="N15" s="277"/>
    </row>
    <row r="16" spans="1:14" ht="14.4" customHeight="1" x14ac:dyDescent="0.3">
      <c r="A16" s="644" t="s">
        <v>535</v>
      </c>
      <c r="B16" s="645" t="s">
        <v>535</v>
      </c>
      <c r="C16" s="648" t="s">
        <v>535</v>
      </c>
      <c r="D16" s="648" t="s">
        <v>535</v>
      </c>
      <c r="E16" s="648" t="s">
        <v>535</v>
      </c>
      <c r="F16" s="714" t="s">
        <v>535</v>
      </c>
      <c r="G16" s="648" t="s">
        <v>535</v>
      </c>
      <c r="H16" s="714" t="s">
        <v>535</v>
      </c>
      <c r="I16" s="648" t="s">
        <v>535</v>
      </c>
      <c r="J16" s="714" t="s">
        <v>535</v>
      </c>
      <c r="K16" s="648" t="s">
        <v>535</v>
      </c>
      <c r="L16" s="714" t="s">
        <v>535</v>
      </c>
      <c r="M16" s="648" t="s">
        <v>542</v>
      </c>
      <c r="N16" s="277"/>
    </row>
    <row r="17" spans="1:14" ht="14.4" customHeight="1" x14ac:dyDescent="0.3">
      <c r="A17" s="644">
        <v>89301182</v>
      </c>
      <c r="B17" s="645" t="s">
        <v>1587</v>
      </c>
      <c r="C17" s="648">
        <v>1067033.9000000004</v>
      </c>
      <c r="D17" s="648">
        <v>1733.5</v>
      </c>
      <c r="E17" s="648">
        <v>277680.26</v>
      </c>
      <c r="F17" s="714">
        <v>0.26023564949529709</v>
      </c>
      <c r="G17" s="648">
        <v>540</v>
      </c>
      <c r="H17" s="714">
        <v>0.31150850879723102</v>
      </c>
      <c r="I17" s="648">
        <v>789353.64000000048</v>
      </c>
      <c r="J17" s="714">
        <v>0.73976435050470302</v>
      </c>
      <c r="K17" s="648">
        <v>1193.5</v>
      </c>
      <c r="L17" s="714">
        <v>0.68849149120276898</v>
      </c>
      <c r="M17" s="648" t="s">
        <v>1</v>
      </c>
      <c r="N17" s="277"/>
    </row>
    <row r="18" spans="1:14" ht="14.4" customHeight="1" x14ac:dyDescent="0.3">
      <c r="A18" s="644">
        <v>89301182</v>
      </c>
      <c r="B18" s="645" t="s">
        <v>1588</v>
      </c>
      <c r="C18" s="648">
        <v>0</v>
      </c>
      <c r="D18" s="648">
        <v>6.5</v>
      </c>
      <c r="E18" s="648">
        <v>0</v>
      </c>
      <c r="F18" s="714" t="s">
        <v>535</v>
      </c>
      <c r="G18" s="648">
        <v>4</v>
      </c>
      <c r="H18" s="714">
        <v>0.61538461538461542</v>
      </c>
      <c r="I18" s="648">
        <v>0</v>
      </c>
      <c r="J18" s="714" t="s">
        <v>535</v>
      </c>
      <c r="K18" s="648">
        <v>2.5</v>
      </c>
      <c r="L18" s="714">
        <v>0.38461538461538464</v>
      </c>
      <c r="M18" s="648" t="s">
        <v>1</v>
      </c>
      <c r="N18" s="277"/>
    </row>
    <row r="19" spans="1:14" ht="14.4" customHeight="1" x14ac:dyDescent="0.3">
      <c r="A19" s="644" t="s">
        <v>1592</v>
      </c>
      <c r="B19" s="645" t="s">
        <v>1593</v>
      </c>
      <c r="C19" s="648">
        <v>1067033.9000000004</v>
      </c>
      <c r="D19" s="648">
        <v>1740</v>
      </c>
      <c r="E19" s="648">
        <v>277680.26</v>
      </c>
      <c r="F19" s="714">
        <v>0.26023564949529709</v>
      </c>
      <c r="G19" s="648">
        <v>544</v>
      </c>
      <c r="H19" s="714">
        <v>0.31264367816091954</v>
      </c>
      <c r="I19" s="648">
        <v>789353.64000000048</v>
      </c>
      <c r="J19" s="714">
        <v>0.73976435050470302</v>
      </c>
      <c r="K19" s="648">
        <v>1196</v>
      </c>
      <c r="L19" s="714">
        <v>0.68735632183908046</v>
      </c>
      <c r="M19" s="648" t="s">
        <v>541</v>
      </c>
      <c r="N19" s="277"/>
    </row>
    <row r="20" spans="1:14" ht="14.4" customHeight="1" x14ac:dyDescent="0.3">
      <c r="A20" s="644" t="s">
        <v>535</v>
      </c>
      <c r="B20" s="645" t="s">
        <v>535</v>
      </c>
      <c r="C20" s="648" t="s">
        <v>535</v>
      </c>
      <c r="D20" s="648" t="s">
        <v>535</v>
      </c>
      <c r="E20" s="648" t="s">
        <v>535</v>
      </c>
      <c r="F20" s="714" t="s">
        <v>535</v>
      </c>
      <c r="G20" s="648" t="s">
        <v>535</v>
      </c>
      <c r="H20" s="714" t="s">
        <v>535</v>
      </c>
      <c r="I20" s="648" t="s">
        <v>535</v>
      </c>
      <c r="J20" s="714" t="s">
        <v>535</v>
      </c>
      <c r="K20" s="648" t="s">
        <v>535</v>
      </c>
      <c r="L20" s="714" t="s">
        <v>535</v>
      </c>
      <c r="M20" s="648" t="s">
        <v>542</v>
      </c>
      <c r="N20" s="277"/>
    </row>
    <row r="21" spans="1:14" ht="14.4" customHeight="1" x14ac:dyDescent="0.3">
      <c r="A21" s="644">
        <v>89301184</v>
      </c>
      <c r="B21" s="645" t="s">
        <v>1587</v>
      </c>
      <c r="C21" s="648">
        <v>320025.73</v>
      </c>
      <c r="D21" s="648">
        <v>212</v>
      </c>
      <c r="E21" s="648">
        <v>188248.13999999998</v>
      </c>
      <c r="F21" s="714">
        <v>0.58822814028109549</v>
      </c>
      <c r="G21" s="648">
        <v>89</v>
      </c>
      <c r="H21" s="714">
        <v>0.419811320754717</v>
      </c>
      <c r="I21" s="648">
        <v>131777.59</v>
      </c>
      <c r="J21" s="714">
        <v>0.41177185971890451</v>
      </c>
      <c r="K21" s="648">
        <v>123</v>
      </c>
      <c r="L21" s="714">
        <v>0.58018867924528306</v>
      </c>
      <c r="M21" s="648" t="s">
        <v>1</v>
      </c>
      <c r="N21" s="277"/>
    </row>
    <row r="22" spans="1:14" ht="14.4" customHeight="1" x14ac:dyDescent="0.3">
      <c r="A22" s="644" t="s">
        <v>1594</v>
      </c>
      <c r="B22" s="645" t="s">
        <v>1595</v>
      </c>
      <c r="C22" s="648">
        <v>320025.73</v>
      </c>
      <c r="D22" s="648">
        <v>212</v>
      </c>
      <c r="E22" s="648">
        <v>188248.13999999998</v>
      </c>
      <c r="F22" s="714">
        <v>0.58822814028109549</v>
      </c>
      <c r="G22" s="648">
        <v>89</v>
      </c>
      <c r="H22" s="714">
        <v>0.419811320754717</v>
      </c>
      <c r="I22" s="648">
        <v>131777.59</v>
      </c>
      <c r="J22" s="714">
        <v>0.41177185971890451</v>
      </c>
      <c r="K22" s="648">
        <v>123</v>
      </c>
      <c r="L22" s="714">
        <v>0.58018867924528306</v>
      </c>
      <c r="M22" s="648" t="s">
        <v>541</v>
      </c>
      <c r="N22" s="277"/>
    </row>
    <row r="23" spans="1:14" ht="14.4" customHeight="1" x14ac:dyDescent="0.3">
      <c r="A23" s="644" t="s">
        <v>535</v>
      </c>
      <c r="B23" s="645" t="s">
        <v>535</v>
      </c>
      <c r="C23" s="648" t="s">
        <v>535</v>
      </c>
      <c r="D23" s="648" t="s">
        <v>535</v>
      </c>
      <c r="E23" s="648" t="s">
        <v>535</v>
      </c>
      <c r="F23" s="714" t="s">
        <v>535</v>
      </c>
      <c r="G23" s="648" t="s">
        <v>535</v>
      </c>
      <c r="H23" s="714" t="s">
        <v>535</v>
      </c>
      <c r="I23" s="648" t="s">
        <v>535</v>
      </c>
      <c r="J23" s="714" t="s">
        <v>535</v>
      </c>
      <c r="K23" s="648" t="s">
        <v>535</v>
      </c>
      <c r="L23" s="714" t="s">
        <v>535</v>
      </c>
      <c r="M23" s="648" t="s">
        <v>542</v>
      </c>
      <c r="N23" s="277"/>
    </row>
    <row r="24" spans="1:14" ht="14.4" customHeight="1" x14ac:dyDescent="0.3">
      <c r="A24" s="644">
        <v>89301185</v>
      </c>
      <c r="B24" s="645" t="s">
        <v>1587</v>
      </c>
      <c r="C24" s="648">
        <v>127336.15999999997</v>
      </c>
      <c r="D24" s="648">
        <v>314</v>
      </c>
      <c r="E24" s="648">
        <v>49317.55000000001</v>
      </c>
      <c r="F24" s="714">
        <v>0.38730200439529527</v>
      </c>
      <c r="G24" s="648">
        <v>112</v>
      </c>
      <c r="H24" s="714">
        <v>0.35668789808917195</v>
      </c>
      <c r="I24" s="648">
        <v>78018.609999999971</v>
      </c>
      <c r="J24" s="714">
        <v>0.61269799560470484</v>
      </c>
      <c r="K24" s="648">
        <v>202</v>
      </c>
      <c r="L24" s="714">
        <v>0.64331210191082799</v>
      </c>
      <c r="M24" s="648" t="s">
        <v>1</v>
      </c>
      <c r="N24" s="277"/>
    </row>
    <row r="25" spans="1:14" ht="14.4" customHeight="1" x14ac:dyDescent="0.3">
      <c r="A25" s="644" t="s">
        <v>1596</v>
      </c>
      <c r="B25" s="645" t="s">
        <v>1597</v>
      </c>
      <c r="C25" s="648">
        <v>127336.15999999997</v>
      </c>
      <c r="D25" s="648">
        <v>314</v>
      </c>
      <c r="E25" s="648">
        <v>49317.55000000001</v>
      </c>
      <c r="F25" s="714">
        <v>0.38730200439529527</v>
      </c>
      <c r="G25" s="648">
        <v>112</v>
      </c>
      <c r="H25" s="714">
        <v>0.35668789808917195</v>
      </c>
      <c r="I25" s="648">
        <v>78018.609999999971</v>
      </c>
      <c r="J25" s="714">
        <v>0.61269799560470484</v>
      </c>
      <c r="K25" s="648">
        <v>202</v>
      </c>
      <c r="L25" s="714">
        <v>0.64331210191082799</v>
      </c>
      <c r="M25" s="648" t="s">
        <v>541</v>
      </c>
      <c r="N25" s="277"/>
    </row>
    <row r="26" spans="1:14" ht="14.4" customHeight="1" x14ac:dyDescent="0.3">
      <c r="A26" s="644" t="s">
        <v>535</v>
      </c>
      <c r="B26" s="645" t="s">
        <v>535</v>
      </c>
      <c r="C26" s="648" t="s">
        <v>535</v>
      </c>
      <c r="D26" s="648" t="s">
        <v>535</v>
      </c>
      <c r="E26" s="648" t="s">
        <v>535</v>
      </c>
      <c r="F26" s="714" t="s">
        <v>535</v>
      </c>
      <c r="G26" s="648" t="s">
        <v>535</v>
      </c>
      <c r="H26" s="714" t="s">
        <v>535</v>
      </c>
      <c r="I26" s="648" t="s">
        <v>535</v>
      </c>
      <c r="J26" s="714" t="s">
        <v>535</v>
      </c>
      <c r="K26" s="648" t="s">
        <v>535</v>
      </c>
      <c r="L26" s="714" t="s">
        <v>535</v>
      </c>
      <c r="M26" s="648" t="s">
        <v>542</v>
      </c>
      <c r="N26" s="277"/>
    </row>
    <row r="27" spans="1:14" ht="14.4" customHeight="1" x14ac:dyDescent="0.3">
      <c r="A27" s="644">
        <v>89301186</v>
      </c>
      <c r="B27" s="645" t="s">
        <v>1587</v>
      </c>
      <c r="C27" s="648">
        <v>6514.6299999999992</v>
      </c>
      <c r="D27" s="648">
        <v>24</v>
      </c>
      <c r="E27" s="648">
        <v>1136.44</v>
      </c>
      <c r="F27" s="714">
        <v>0.17444428923822231</v>
      </c>
      <c r="G27" s="648">
        <v>14</v>
      </c>
      <c r="H27" s="714">
        <v>0.58333333333333337</v>
      </c>
      <c r="I27" s="648">
        <v>5378.19</v>
      </c>
      <c r="J27" s="714">
        <v>0.82555571076177781</v>
      </c>
      <c r="K27" s="648">
        <v>10</v>
      </c>
      <c r="L27" s="714">
        <v>0.41666666666666669</v>
      </c>
      <c r="M27" s="648" t="s">
        <v>1</v>
      </c>
      <c r="N27" s="277"/>
    </row>
    <row r="28" spans="1:14" ht="14.4" customHeight="1" x14ac:dyDescent="0.3">
      <c r="A28" s="644">
        <v>89301186</v>
      </c>
      <c r="B28" s="645" t="s">
        <v>1588</v>
      </c>
      <c r="C28" s="648">
        <v>0</v>
      </c>
      <c r="D28" s="648">
        <v>3</v>
      </c>
      <c r="E28" s="648">
        <v>0</v>
      </c>
      <c r="F28" s="714" t="s">
        <v>535</v>
      </c>
      <c r="G28" s="648">
        <v>1</v>
      </c>
      <c r="H28" s="714">
        <v>0.33333333333333331</v>
      </c>
      <c r="I28" s="648">
        <v>0</v>
      </c>
      <c r="J28" s="714" t="s">
        <v>535</v>
      </c>
      <c r="K28" s="648">
        <v>2</v>
      </c>
      <c r="L28" s="714">
        <v>0.66666666666666663</v>
      </c>
      <c r="M28" s="648" t="s">
        <v>1</v>
      </c>
      <c r="N28" s="277"/>
    </row>
    <row r="29" spans="1:14" ht="14.4" customHeight="1" x14ac:dyDescent="0.3">
      <c r="A29" s="644" t="s">
        <v>1598</v>
      </c>
      <c r="B29" s="645" t="s">
        <v>1599</v>
      </c>
      <c r="C29" s="648">
        <v>6514.6299999999992</v>
      </c>
      <c r="D29" s="648">
        <v>27</v>
      </c>
      <c r="E29" s="648">
        <v>1136.44</v>
      </c>
      <c r="F29" s="714">
        <v>0.17444428923822231</v>
      </c>
      <c r="G29" s="648">
        <v>15</v>
      </c>
      <c r="H29" s="714">
        <v>0.55555555555555558</v>
      </c>
      <c r="I29" s="648">
        <v>5378.19</v>
      </c>
      <c r="J29" s="714">
        <v>0.82555571076177781</v>
      </c>
      <c r="K29" s="648">
        <v>12</v>
      </c>
      <c r="L29" s="714">
        <v>0.44444444444444442</v>
      </c>
      <c r="M29" s="648" t="s">
        <v>541</v>
      </c>
      <c r="N29" s="277"/>
    </row>
    <row r="30" spans="1:14" ht="14.4" customHeight="1" x14ac:dyDescent="0.3">
      <c r="A30" s="644" t="s">
        <v>535</v>
      </c>
      <c r="B30" s="645" t="s">
        <v>535</v>
      </c>
      <c r="C30" s="648" t="s">
        <v>535</v>
      </c>
      <c r="D30" s="648" t="s">
        <v>535</v>
      </c>
      <c r="E30" s="648" t="s">
        <v>535</v>
      </c>
      <c r="F30" s="714" t="s">
        <v>535</v>
      </c>
      <c r="G30" s="648" t="s">
        <v>535</v>
      </c>
      <c r="H30" s="714" t="s">
        <v>535</v>
      </c>
      <c r="I30" s="648" t="s">
        <v>535</v>
      </c>
      <c r="J30" s="714" t="s">
        <v>535</v>
      </c>
      <c r="K30" s="648" t="s">
        <v>535</v>
      </c>
      <c r="L30" s="714" t="s">
        <v>535</v>
      </c>
      <c r="M30" s="648" t="s">
        <v>542</v>
      </c>
      <c r="N30" s="277"/>
    </row>
    <row r="31" spans="1:14" ht="14.4" customHeight="1" x14ac:dyDescent="0.3">
      <c r="A31" s="644">
        <v>89301188</v>
      </c>
      <c r="B31" s="645" t="s">
        <v>1587</v>
      </c>
      <c r="C31" s="648">
        <v>1979.0500000000002</v>
      </c>
      <c r="D31" s="648">
        <v>19</v>
      </c>
      <c r="E31" s="648">
        <v>429.25</v>
      </c>
      <c r="F31" s="714">
        <v>0.21689699603345036</v>
      </c>
      <c r="G31" s="648">
        <v>2</v>
      </c>
      <c r="H31" s="714">
        <v>0.10526315789473684</v>
      </c>
      <c r="I31" s="648">
        <v>1549.8000000000002</v>
      </c>
      <c r="J31" s="714">
        <v>0.78310300396654964</v>
      </c>
      <c r="K31" s="648">
        <v>17</v>
      </c>
      <c r="L31" s="714">
        <v>0.89473684210526316</v>
      </c>
      <c r="M31" s="648" t="s">
        <v>1</v>
      </c>
      <c r="N31" s="277"/>
    </row>
    <row r="32" spans="1:14" ht="14.4" customHeight="1" x14ac:dyDescent="0.3">
      <c r="A32" s="644" t="s">
        <v>1600</v>
      </c>
      <c r="B32" s="645" t="s">
        <v>1601</v>
      </c>
      <c r="C32" s="648">
        <v>1979.0500000000002</v>
      </c>
      <c r="D32" s="648">
        <v>19</v>
      </c>
      <c r="E32" s="648">
        <v>429.25</v>
      </c>
      <c r="F32" s="714">
        <v>0.21689699603345036</v>
      </c>
      <c r="G32" s="648">
        <v>2</v>
      </c>
      <c r="H32" s="714">
        <v>0.10526315789473684</v>
      </c>
      <c r="I32" s="648">
        <v>1549.8000000000002</v>
      </c>
      <c r="J32" s="714">
        <v>0.78310300396654964</v>
      </c>
      <c r="K32" s="648">
        <v>17</v>
      </c>
      <c r="L32" s="714">
        <v>0.89473684210526316</v>
      </c>
      <c r="M32" s="648" t="s">
        <v>541</v>
      </c>
      <c r="N32" s="277"/>
    </row>
    <row r="33" spans="1:14" ht="14.4" customHeight="1" x14ac:dyDescent="0.3">
      <c r="A33" s="644" t="s">
        <v>535</v>
      </c>
      <c r="B33" s="645" t="s">
        <v>535</v>
      </c>
      <c r="C33" s="648" t="s">
        <v>535</v>
      </c>
      <c r="D33" s="648" t="s">
        <v>535</v>
      </c>
      <c r="E33" s="648" t="s">
        <v>535</v>
      </c>
      <c r="F33" s="714" t="s">
        <v>535</v>
      </c>
      <c r="G33" s="648" t="s">
        <v>535</v>
      </c>
      <c r="H33" s="714" t="s">
        <v>535</v>
      </c>
      <c r="I33" s="648" t="s">
        <v>535</v>
      </c>
      <c r="J33" s="714" t="s">
        <v>535</v>
      </c>
      <c r="K33" s="648" t="s">
        <v>535</v>
      </c>
      <c r="L33" s="714" t="s">
        <v>535</v>
      </c>
      <c r="M33" s="648" t="s">
        <v>542</v>
      </c>
      <c r="N33" s="277"/>
    </row>
    <row r="34" spans="1:14" ht="14.4" customHeight="1" x14ac:dyDescent="0.3">
      <c r="A34" s="644" t="s">
        <v>533</v>
      </c>
      <c r="B34" s="645" t="s">
        <v>536</v>
      </c>
      <c r="C34" s="648">
        <v>1542682.0000000002</v>
      </c>
      <c r="D34" s="648">
        <v>2388</v>
      </c>
      <c r="E34" s="648">
        <v>521424.55999999994</v>
      </c>
      <c r="F34" s="714">
        <v>0.33799873207828957</v>
      </c>
      <c r="G34" s="648">
        <v>784</v>
      </c>
      <c r="H34" s="714">
        <v>0.32830820770519265</v>
      </c>
      <c r="I34" s="648">
        <v>1021257.4400000004</v>
      </c>
      <c r="J34" s="714">
        <v>0.66200126792171055</v>
      </c>
      <c r="K34" s="648">
        <v>1604</v>
      </c>
      <c r="L34" s="714">
        <v>0.67169179229480735</v>
      </c>
      <c r="M34" s="648" t="s">
        <v>537</v>
      </c>
      <c r="N34" s="277"/>
    </row>
  </sheetData>
  <autoFilter ref="A4:M4"/>
  <mergeCells count="4">
    <mergeCell ref="E3:H3"/>
    <mergeCell ref="C3:D3"/>
    <mergeCell ref="I3:L3"/>
    <mergeCell ref="A1:L1"/>
  </mergeCells>
  <conditionalFormatting sqref="F4 F9 F35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34">
    <cfRule type="expression" dxfId="46" priority="4">
      <formula>AND(LEFT(M10,6)&lt;&gt;"mezera",M10&lt;&gt;"")</formula>
    </cfRule>
  </conditionalFormatting>
  <conditionalFormatting sqref="A10:A34">
    <cfRule type="expression" dxfId="45" priority="2">
      <formula>AND(M10&lt;&gt;"",M10&lt;&gt;"mezeraKL")</formula>
    </cfRule>
  </conditionalFormatting>
  <conditionalFormatting sqref="F10:F34">
    <cfRule type="cellIs" dxfId="44" priority="1" operator="lessThan">
      <formula>0.6</formula>
    </cfRule>
  </conditionalFormatting>
  <conditionalFormatting sqref="B10:L34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34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1602</v>
      </c>
      <c r="B5" s="708">
        <v>4705.4799999999996</v>
      </c>
      <c r="C5" s="655">
        <v>1</v>
      </c>
      <c r="D5" s="719">
        <v>15</v>
      </c>
      <c r="E5" s="722" t="s">
        <v>1602</v>
      </c>
      <c r="F5" s="708">
        <v>630.94999999999993</v>
      </c>
      <c r="G5" s="676">
        <v>0.13408833955303179</v>
      </c>
      <c r="H5" s="658">
        <v>3</v>
      </c>
      <c r="I5" s="699">
        <v>0.2</v>
      </c>
      <c r="J5" s="725">
        <v>4074.5299999999997</v>
      </c>
      <c r="K5" s="676">
        <v>0.86591166044696821</v>
      </c>
      <c r="L5" s="658">
        <v>12</v>
      </c>
      <c r="M5" s="699">
        <v>0.8</v>
      </c>
    </row>
    <row r="6" spans="1:13" ht="14.4" customHeight="1" x14ac:dyDescent="0.3">
      <c r="A6" s="716" t="s">
        <v>1603</v>
      </c>
      <c r="B6" s="709">
        <v>1004.08</v>
      </c>
      <c r="C6" s="661">
        <v>1</v>
      </c>
      <c r="D6" s="720">
        <v>6</v>
      </c>
      <c r="E6" s="723" t="s">
        <v>1603</v>
      </c>
      <c r="F6" s="709"/>
      <c r="G6" s="677">
        <v>0</v>
      </c>
      <c r="H6" s="664"/>
      <c r="I6" s="700">
        <v>0</v>
      </c>
      <c r="J6" s="726">
        <v>1004.08</v>
      </c>
      <c r="K6" s="677">
        <v>1</v>
      </c>
      <c r="L6" s="664">
        <v>6</v>
      </c>
      <c r="M6" s="700">
        <v>1</v>
      </c>
    </row>
    <row r="7" spans="1:13" ht="14.4" customHeight="1" x14ac:dyDescent="0.3">
      <c r="A7" s="716" t="s">
        <v>1604</v>
      </c>
      <c r="B7" s="709">
        <v>192332.66000000003</v>
      </c>
      <c r="C7" s="661">
        <v>1</v>
      </c>
      <c r="D7" s="720">
        <v>157</v>
      </c>
      <c r="E7" s="723" t="s">
        <v>1604</v>
      </c>
      <c r="F7" s="709">
        <v>109907.74</v>
      </c>
      <c r="G7" s="677">
        <v>0.57144605601565535</v>
      </c>
      <c r="H7" s="664">
        <v>61</v>
      </c>
      <c r="I7" s="700">
        <v>0.38853503184713378</v>
      </c>
      <c r="J7" s="726">
        <v>82424.920000000013</v>
      </c>
      <c r="K7" s="677">
        <v>0.4285539439843446</v>
      </c>
      <c r="L7" s="664">
        <v>96</v>
      </c>
      <c r="M7" s="700">
        <v>0.61146496815286622</v>
      </c>
    </row>
    <row r="8" spans="1:13" ht="14.4" customHeight="1" x14ac:dyDescent="0.3">
      <c r="A8" s="716" t="s">
        <v>1605</v>
      </c>
      <c r="B8" s="709">
        <v>153002.71</v>
      </c>
      <c r="C8" s="661">
        <v>1</v>
      </c>
      <c r="D8" s="720">
        <v>97</v>
      </c>
      <c r="E8" s="723" t="s">
        <v>1605</v>
      </c>
      <c r="F8" s="709">
        <v>88481.42</v>
      </c>
      <c r="G8" s="677">
        <v>0.57829969155448291</v>
      </c>
      <c r="H8" s="664">
        <v>49</v>
      </c>
      <c r="I8" s="700">
        <v>0.50515463917525771</v>
      </c>
      <c r="J8" s="726">
        <v>64521.289999999994</v>
      </c>
      <c r="K8" s="677">
        <v>0.42170030844551704</v>
      </c>
      <c r="L8" s="664">
        <v>48</v>
      </c>
      <c r="M8" s="700">
        <v>0.49484536082474229</v>
      </c>
    </row>
    <row r="9" spans="1:13" ht="14.4" customHeight="1" x14ac:dyDescent="0.3">
      <c r="A9" s="716" t="s">
        <v>1606</v>
      </c>
      <c r="B9" s="709">
        <v>15720.47</v>
      </c>
      <c r="C9" s="661">
        <v>1</v>
      </c>
      <c r="D9" s="720">
        <v>24</v>
      </c>
      <c r="E9" s="723" t="s">
        <v>1606</v>
      </c>
      <c r="F9" s="709">
        <v>12930.81</v>
      </c>
      <c r="G9" s="677">
        <v>0.82254601802617866</v>
      </c>
      <c r="H9" s="664">
        <v>12</v>
      </c>
      <c r="I9" s="700">
        <v>0.5</v>
      </c>
      <c r="J9" s="726">
        <v>2789.66</v>
      </c>
      <c r="K9" s="677">
        <v>0.1774539819738214</v>
      </c>
      <c r="L9" s="664">
        <v>12</v>
      </c>
      <c r="M9" s="700">
        <v>0.5</v>
      </c>
    </row>
    <row r="10" spans="1:13" ht="14.4" customHeight="1" x14ac:dyDescent="0.3">
      <c r="A10" s="716" t="s">
        <v>1607</v>
      </c>
      <c r="B10" s="709">
        <v>6514.6299999999992</v>
      </c>
      <c r="C10" s="661">
        <v>1</v>
      </c>
      <c r="D10" s="720">
        <v>27</v>
      </c>
      <c r="E10" s="723" t="s">
        <v>1607</v>
      </c>
      <c r="F10" s="709">
        <v>1136.44</v>
      </c>
      <c r="G10" s="677">
        <v>0.17444428923822231</v>
      </c>
      <c r="H10" s="664">
        <v>15</v>
      </c>
      <c r="I10" s="700">
        <v>0.55555555555555558</v>
      </c>
      <c r="J10" s="726">
        <v>5378.19</v>
      </c>
      <c r="K10" s="677">
        <v>0.82555571076177781</v>
      </c>
      <c r="L10" s="664">
        <v>12</v>
      </c>
      <c r="M10" s="700">
        <v>0.44444444444444442</v>
      </c>
    </row>
    <row r="11" spans="1:13" ht="14.4" customHeight="1" x14ac:dyDescent="0.3">
      <c r="A11" s="716" t="s">
        <v>1608</v>
      </c>
      <c r="B11" s="709">
        <v>397331.38000000006</v>
      </c>
      <c r="C11" s="661">
        <v>1</v>
      </c>
      <c r="D11" s="720">
        <v>583</v>
      </c>
      <c r="E11" s="723" t="s">
        <v>1608</v>
      </c>
      <c r="F11" s="709">
        <v>117659.20999999996</v>
      </c>
      <c r="G11" s="677">
        <v>0.29612362859434849</v>
      </c>
      <c r="H11" s="664">
        <v>183</v>
      </c>
      <c r="I11" s="700">
        <v>0.313893653516295</v>
      </c>
      <c r="J11" s="726">
        <v>279672.1700000001</v>
      </c>
      <c r="K11" s="677">
        <v>0.70387637140565151</v>
      </c>
      <c r="L11" s="664">
        <v>400</v>
      </c>
      <c r="M11" s="700">
        <v>0.68610634648370494</v>
      </c>
    </row>
    <row r="12" spans="1:13" ht="14.4" customHeight="1" x14ac:dyDescent="0.3">
      <c r="A12" s="716" t="s">
        <v>1609</v>
      </c>
      <c r="B12" s="709">
        <v>58972.85</v>
      </c>
      <c r="C12" s="661">
        <v>1</v>
      </c>
      <c r="D12" s="720">
        <v>105</v>
      </c>
      <c r="E12" s="723" t="s">
        <v>1609</v>
      </c>
      <c r="F12" s="709">
        <v>24636.28</v>
      </c>
      <c r="G12" s="677">
        <v>0.41775630650375556</v>
      </c>
      <c r="H12" s="664">
        <v>42</v>
      </c>
      <c r="I12" s="700">
        <v>0.4</v>
      </c>
      <c r="J12" s="726">
        <v>34336.57</v>
      </c>
      <c r="K12" s="677">
        <v>0.5822436934962445</v>
      </c>
      <c r="L12" s="664">
        <v>63</v>
      </c>
      <c r="M12" s="700">
        <v>0.6</v>
      </c>
    </row>
    <row r="13" spans="1:13" ht="14.4" customHeight="1" x14ac:dyDescent="0.3">
      <c r="A13" s="716" t="s">
        <v>1610</v>
      </c>
      <c r="B13" s="709">
        <v>204241.84999999998</v>
      </c>
      <c r="C13" s="661">
        <v>1</v>
      </c>
      <c r="D13" s="720">
        <v>316</v>
      </c>
      <c r="E13" s="723" t="s">
        <v>1610</v>
      </c>
      <c r="F13" s="709">
        <v>34375.600000000006</v>
      </c>
      <c r="G13" s="677">
        <v>0.16830830703893454</v>
      </c>
      <c r="H13" s="664">
        <v>93</v>
      </c>
      <c r="I13" s="700">
        <v>0.29430379746835444</v>
      </c>
      <c r="J13" s="726">
        <v>169866.24999999997</v>
      </c>
      <c r="K13" s="677">
        <v>0.83169169296106549</v>
      </c>
      <c r="L13" s="664">
        <v>223</v>
      </c>
      <c r="M13" s="700">
        <v>0.70569620253164556</v>
      </c>
    </row>
    <row r="14" spans="1:13" ht="14.4" customHeight="1" x14ac:dyDescent="0.3">
      <c r="A14" s="716" t="s">
        <v>1611</v>
      </c>
      <c r="B14" s="709">
        <v>29768.21</v>
      </c>
      <c r="C14" s="661">
        <v>1</v>
      </c>
      <c r="D14" s="720">
        <v>70</v>
      </c>
      <c r="E14" s="723" t="s">
        <v>1611</v>
      </c>
      <c r="F14" s="709">
        <v>12716.369999999997</v>
      </c>
      <c r="G14" s="677">
        <v>0.42717953145318438</v>
      </c>
      <c r="H14" s="664">
        <v>28</v>
      </c>
      <c r="I14" s="700">
        <v>0.4</v>
      </c>
      <c r="J14" s="726">
        <v>17051.840000000004</v>
      </c>
      <c r="K14" s="677">
        <v>0.57282046854681568</v>
      </c>
      <c r="L14" s="664">
        <v>42</v>
      </c>
      <c r="M14" s="700">
        <v>0.6</v>
      </c>
    </row>
    <row r="15" spans="1:13" ht="14.4" customHeight="1" x14ac:dyDescent="0.3">
      <c r="A15" s="716" t="s">
        <v>1612</v>
      </c>
      <c r="B15" s="709">
        <v>984.94</v>
      </c>
      <c r="C15" s="661">
        <v>1</v>
      </c>
      <c r="D15" s="720">
        <v>7</v>
      </c>
      <c r="E15" s="723" t="s">
        <v>1612</v>
      </c>
      <c r="F15" s="709"/>
      <c r="G15" s="677">
        <v>0</v>
      </c>
      <c r="H15" s="664"/>
      <c r="I15" s="700">
        <v>0</v>
      </c>
      <c r="J15" s="726">
        <v>984.94</v>
      </c>
      <c r="K15" s="677">
        <v>1</v>
      </c>
      <c r="L15" s="664">
        <v>7</v>
      </c>
      <c r="M15" s="700">
        <v>1</v>
      </c>
    </row>
    <row r="16" spans="1:13" ht="14.4" customHeight="1" x14ac:dyDescent="0.3">
      <c r="A16" s="716" t="s">
        <v>1613</v>
      </c>
      <c r="B16" s="709">
        <v>113524.5</v>
      </c>
      <c r="C16" s="661">
        <v>1</v>
      </c>
      <c r="D16" s="720">
        <v>275</v>
      </c>
      <c r="E16" s="723" t="s">
        <v>1613</v>
      </c>
      <c r="F16" s="709">
        <v>44119.660000000025</v>
      </c>
      <c r="G16" s="677">
        <v>0.38863558086580452</v>
      </c>
      <c r="H16" s="664">
        <v>97</v>
      </c>
      <c r="I16" s="700">
        <v>0.35272727272727272</v>
      </c>
      <c r="J16" s="726">
        <v>69404.839999999967</v>
      </c>
      <c r="K16" s="677">
        <v>0.61136441913419537</v>
      </c>
      <c r="L16" s="664">
        <v>178</v>
      </c>
      <c r="M16" s="700">
        <v>0.64727272727272722</v>
      </c>
    </row>
    <row r="17" spans="1:13" ht="14.4" customHeight="1" x14ac:dyDescent="0.3">
      <c r="A17" s="716" t="s">
        <v>1614</v>
      </c>
      <c r="B17" s="709">
        <v>184135.12000000014</v>
      </c>
      <c r="C17" s="661">
        <v>1</v>
      </c>
      <c r="D17" s="720">
        <v>328</v>
      </c>
      <c r="E17" s="723" t="s">
        <v>1614</v>
      </c>
      <c r="F17" s="709">
        <v>26243.46</v>
      </c>
      <c r="G17" s="677">
        <v>0.14252283866325977</v>
      </c>
      <c r="H17" s="664">
        <v>70</v>
      </c>
      <c r="I17" s="700">
        <v>0.21341463414634146</v>
      </c>
      <c r="J17" s="726">
        <v>157891.66000000015</v>
      </c>
      <c r="K17" s="677">
        <v>0.85747716133674023</v>
      </c>
      <c r="L17" s="664">
        <v>258</v>
      </c>
      <c r="M17" s="700">
        <v>0.78658536585365857</v>
      </c>
    </row>
    <row r="18" spans="1:13" ht="14.4" customHeight="1" x14ac:dyDescent="0.3">
      <c r="A18" s="716" t="s">
        <v>1615</v>
      </c>
      <c r="B18" s="709">
        <v>140039.63999999998</v>
      </c>
      <c r="C18" s="661">
        <v>1</v>
      </c>
      <c r="D18" s="720">
        <v>246</v>
      </c>
      <c r="E18" s="723" t="s">
        <v>1615</v>
      </c>
      <c r="F18" s="709">
        <v>36967.22</v>
      </c>
      <c r="G18" s="677">
        <v>0.26397682827519414</v>
      </c>
      <c r="H18" s="664">
        <v>80</v>
      </c>
      <c r="I18" s="700">
        <v>0.32520325203252032</v>
      </c>
      <c r="J18" s="726">
        <v>103072.41999999998</v>
      </c>
      <c r="K18" s="677">
        <v>0.73602317172480591</v>
      </c>
      <c r="L18" s="664">
        <v>166</v>
      </c>
      <c r="M18" s="700">
        <v>0.67479674796747968</v>
      </c>
    </row>
    <row r="19" spans="1:13" ht="14.4" customHeight="1" x14ac:dyDescent="0.3">
      <c r="A19" s="716" t="s">
        <v>1616</v>
      </c>
      <c r="B19" s="709">
        <v>20546.32</v>
      </c>
      <c r="C19" s="661">
        <v>1</v>
      </c>
      <c r="D19" s="720">
        <v>42</v>
      </c>
      <c r="E19" s="723" t="s">
        <v>1616</v>
      </c>
      <c r="F19" s="709">
        <v>4693.74</v>
      </c>
      <c r="G19" s="677">
        <v>0.2284467486148371</v>
      </c>
      <c r="H19" s="664">
        <v>13</v>
      </c>
      <c r="I19" s="700">
        <v>0.30952380952380953</v>
      </c>
      <c r="J19" s="726">
        <v>15852.580000000002</v>
      </c>
      <c r="K19" s="677">
        <v>0.77155325138516295</v>
      </c>
      <c r="L19" s="664">
        <v>29</v>
      </c>
      <c r="M19" s="700">
        <v>0.69047619047619047</v>
      </c>
    </row>
    <row r="20" spans="1:13" ht="14.4" customHeight="1" x14ac:dyDescent="0.3">
      <c r="A20" s="716" t="s">
        <v>1617</v>
      </c>
      <c r="B20" s="709">
        <v>3853.38</v>
      </c>
      <c r="C20" s="661">
        <v>1</v>
      </c>
      <c r="D20" s="720">
        <v>20</v>
      </c>
      <c r="E20" s="723" t="s">
        <v>1617</v>
      </c>
      <c r="F20" s="709">
        <v>96.27</v>
      </c>
      <c r="G20" s="677">
        <v>2.4983261448390762E-2</v>
      </c>
      <c r="H20" s="664">
        <v>6</v>
      </c>
      <c r="I20" s="700">
        <v>0.3</v>
      </c>
      <c r="J20" s="726">
        <v>3757.11</v>
      </c>
      <c r="K20" s="677">
        <v>0.9750167385516092</v>
      </c>
      <c r="L20" s="664">
        <v>14</v>
      </c>
      <c r="M20" s="700">
        <v>0.7</v>
      </c>
    </row>
    <row r="21" spans="1:13" ht="14.4" customHeight="1" thickBot="1" x14ac:dyDescent="0.35">
      <c r="A21" s="717" t="s">
        <v>1618</v>
      </c>
      <c r="B21" s="710">
        <v>16003.780000000002</v>
      </c>
      <c r="C21" s="667">
        <v>1</v>
      </c>
      <c r="D21" s="721">
        <v>70</v>
      </c>
      <c r="E21" s="724" t="s">
        <v>1618</v>
      </c>
      <c r="F21" s="710">
        <v>6829.39</v>
      </c>
      <c r="G21" s="678">
        <v>0.42673605860615427</v>
      </c>
      <c r="H21" s="670">
        <v>32</v>
      </c>
      <c r="I21" s="701">
        <v>0.45714285714285713</v>
      </c>
      <c r="J21" s="727">
        <v>9174.3900000000012</v>
      </c>
      <c r="K21" s="678">
        <v>0.57326394139384573</v>
      </c>
      <c r="L21" s="670">
        <v>38</v>
      </c>
      <c r="M21" s="701">
        <v>0.54285714285714282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2537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1542682.0000000009</v>
      </c>
      <c r="N3" s="70">
        <f>SUBTOTAL(9,N7:N1048576)</f>
        <v>6524</v>
      </c>
      <c r="O3" s="70">
        <f>SUBTOTAL(9,O7:O1048576)</f>
        <v>2388</v>
      </c>
      <c r="P3" s="70">
        <f>SUBTOTAL(9,P7:P1048576)</f>
        <v>521424.55999999959</v>
      </c>
      <c r="Q3" s="71">
        <f>IF(M3=0,0,P3/M3)</f>
        <v>0.33799873207828918</v>
      </c>
      <c r="R3" s="70">
        <f>SUBTOTAL(9,R7:R1048576)</f>
        <v>2098</v>
      </c>
      <c r="S3" s="71">
        <f>IF(N3=0,0,R3/N3)</f>
        <v>0.3215818516247701</v>
      </c>
      <c r="T3" s="70">
        <f>SUBTOTAL(9,T7:T1048576)</f>
        <v>784</v>
      </c>
      <c r="U3" s="72">
        <f>IF(O3=0,0,T3/O3)</f>
        <v>0.32830820770519265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18</v>
      </c>
      <c r="B7" s="734" t="s">
        <v>534</v>
      </c>
      <c r="C7" s="734">
        <v>1821</v>
      </c>
      <c r="D7" s="735" t="s">
        <v>2531</v>
      </c>
      <c r="E7" s="736" t="s">
        <v>1606</v>
      </c>
      <c r="F7" s="734" t="s">
        <v>1587</v>
      </c>
      <c r="G7" s="734" t="s">
        <v>1619</v>
      </c>
      <c r="H7" s="734" t="s">
        <v>849</v>
      </c>
      <c r="I7" s="734" t="s">
        <v>1620</v>
      </c>
      <c r="J7" s="734" t="s">
        <v>1621</v>
      </c>
      <c r="K7" s="734" t="s">
        <v>1622</v>
      </c>
      <c r="L7" s="737">
        <v>250.62</v>
      </c>
      <c r="M7" s="737">
        <v>501.24</v>
      </c>
      <c r="N7" s="734">
        <v>2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18</v>
      </c>
      <c r="B8" s="661" t="s">
        <v>534</v>
      </c>
      <c r="C8" s="661">
        <v>1821</v>
      </c>
      <c r="D8" s="740" t="s">
        <v>2531</v>
      </c>
      <c r="E8" s="741" t="s">
        <v>1606</v>
      </c>
      <c r="F8" s="661" t="s">
        <v>1587</v>
      </c>
      <c r="G8" s="661" t="s">
        <v>1623</v>
      </c>
      <c r="H8" s="661" t="s">
        <v>849</v>
      </c>
      <c r="I8" s="661" t="s">
        <v>1624</v>
      </c>
      <c r="J8" s="661" t="s">
        <v>1625</v>
      </c>
      <c r="K8" s="661" t="s">
        <v>1626</v>
      </c>
      <c r="L8" s="662">
        <v>503.02</v>
      </c>
      <c r="M8" s="662">
        <v>1006.04</v>
      </c>
      <c r="N8" s="661">
        <v>2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18</v>
      </c>
      <c r="B9" s="661" t="s">
        <v>534</v>
      </c>
      <c r="C9" s="661">
        <v>89301181</v>
      </c>
      <c r="D9" s="740" t="s">
        <v>2532</v>
      </c>
      <c r="E9" s="741" t="s">
        <v>1602</v>
      </c>
      <c r="F9" s="661" t="s">
        <v>1587</v>
      </c>
      <c r="G9" s="661" t="s">
        <v>1627</v>
      </c>
      <c r="H9" s="661" t="s">
        <v>535</v>
      </c>
      <c r="I9" s="661" t="s">
        <v>1628</v>
      </c>
      <c r="J9" s="661" t="s">
        <v>1629</v>
      </c>
      <c r="K9" s="661" t="s">
        <v>1560</v>
      </c>
      <c r="L9" s="662">
        <v>0</v>
      </c>
      <c r="M9" s="662">
        <v>0</v>
      </c>
      <c r="N9" s="661">
        <v>4</v>
      </c>
      <c r="O9" s="742">
        <v>1</v>
      </c>
      <c r="P9" s="662"/>
      <c r="Q9" s="677"/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18</v>
      </c>
      <c r="B10" s="661" t="s">
        <v>534</v>
      </c>
      <c r="C10" s="661">
        <v>89301181</v>
      </c>
      <c r="D10" s="740" t="s">
        <v>2532</v>
      </c>
      <c r="E10" s="741" t="s">
        <v>1602</v>
      </c>
      <c r="F10" s="661" t="s">
        <v>1587</v>
      </c>
      <c r="G10" s="661" t="s">
        <v>1630</v>
      </c>
      <c r="H10" s="661" t="s">
        <v>535</v>
      </c>
      <c r="I10" s="661" t="s">
        <v>1083</v>
      </c>
      <c r="J10" s="661" t="s">
        <v>1084</v>
      </c>
      <c r="K10" s="661" t="s">
        <v>1085</v>
      </c>
      <c r="L10" s="662">
        <v>132</v>
      </c>
      <c r="M10" s="662">
        <v>264</v>
      </c>
      <c r="N10" s="661">
        <v>2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18</v>
      </c>
      <c r="B11" s="661" t="s">
        <v>534</v>
      </c>
      <c r="C11" s="661">
        <v>89301181</v>
      </c>
      <c r="D11" s="740" t="s">
        <v>2532</v>
      </c>
      <c r="E11" s="741" t="s">
        <v>1602</v>
      </c>
      <c r="F11" s="661" t="s">
        <v>1587</v>
      </c>
      <c r="G11" s="661" t="s">
        <v>1631</v>
      </c>
      <c r="H11" s="661" t="s">
        <v>535</v>
      </c>
      <c r="I11" s="661" t="s">
        <v>1632</v>
      </c>
      <c r="J11" s="661" t="s">
        <v>1633</v>
      </c>
      <c r="K11" s="661" t="s">
        <v>1634</v>
      </c>
      <c r="L11" s="662">
        <v>0</v>
      </c>
      <c r="M11" s="662">
        <v>0</v>
      </c>
      <c r="N11" s="661">
        <v>1</v>
      </c>
      <c r="O11" s="742">
        <v>0.5</v>
      </c>
      <c r="P11" s="662">
        <v>0</v>
      </c>
      <c r="Q11" s="677"/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18</v>
      </c>
      <c r="B12" s="661" t="s">
        <v>534</v>
      </c>
      <c r="C12" s="661">
        <v>89301181</v>
      </c>
      <c r="D12" s="740" t="s">
        <v>2532</v>
      </c>
      <c r="E12" s="741" t="s">
        <v>1602</v>
      </c>
      <c r="F12" s="661" t="s">
        <v>1587</v>
      </c>
      <c r="G12" s="661" t="s">
        <v>1635</v>
      </c>
      <c r="H12" s="661" t="s">
        <v>849</v>
      </c>
      <c r="I12" s="661" t="s">
        <v>1636</v>
      </c>
      <c r="J12" s="661" t="s">
        <v>1637</v>
      </c>
      <c r="K12" s="661" t="s">
        <v>568</v>
      </c>
      <c r="L12" s="662">
        <v>147.61000000000001</v>
      </c>
      <c r="M12" s="662">
        <v>295.22000000000003</v>
      </c>
      <c r="N12" s="661">
        <v>2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18</v>
      </c>
      <c r="B13" s="661" t="s">
        <v>534</v>
      </c>
      <c r="C13" s="661">
        <v>89301181</v>
      </c>
      <c r="D13" s="740" t="s">
        <v>2532</v>
      </c>
      <c r="E13" s="741" t="s">
        <v>1602</v>
      </c>
      <c r="F13" s="661" t="s">
        <v>1587</v>
      </c>
      <c r="G13" s="661" t="s">
        <v>1635</v>
      </c>
      <c r="H13" s="661" t="s">
        <v>849</v>
      </c>
      <c r="I13" s="661" t="s">
        <v>1638</v>
      </c>
      <c r="J13" s="661" t="s">
        <v>1639</v>
      </c>
      <c r="K13" s="661" t="s">
        <v>561</v>
      </c>
      <c r="L13" s="662">
        <v>36.909999999999997</v>
      </c>
      <c r="M13" s="662">
        <v>147.63999999999999</v>
      </c>
      <c r="N13" s="661">
        <v>4</v>
      </c>
      <c r="O13" s="742">
        <v>1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18</v>
      </c>
      <c r="B14" s="661" t="s">
        <v>534</v>
      </c>
      <c r="C14" s="661">
        <v>89301181</v>
      </c>
      <c r="D14" s="740" t="s">
        <v>2532</v>
      </c>
      <c r="E14" s="741" t="s">
        <v>1602</v>
      </c>
      <c r="F14" s="661" t="s">
        <v>1587</v>
      </c>
      <c r="G14" s="661" t="s">
        <v>1640</v>
      </c>
      <c r="H14" s="661" t="s">
        <v>849</v>
      </c>
      <c r="I14" s="661" t="s">
        <v>1641</v>
      </c>
      <c r="J14" s="661" t="s">
        <v>1382</v>
      </c>
      <c r="K14" s="661" t="s">
        <v>767</v>
      </c>
      <c r="L14" s="662">
        <v>0</v>
      </c>
      <c r="M14" s="662">
        <v>0</v>
      </c>
      <c r="N14" s="661">
        <v>6</v>
      </c>
      <c r="O14" s="742">
        <v>1</v>
      </c>
      <c r="P14" s="662">
        <v>0</v>
      </c>
      <c r="Q14" s="677"/>
      <c r="R14" s="661">
        <v>4</v>
      </c>
      <c r="S14" s="677">
        <v>0.66666666666666663</v>
      </c>
      <c r="T14" s="742">
        <v>0.5</v>
      </c>
      <c r="U14" s="700">
        <v>0.5</v>
      </c>
    </row>
    <row r="15" spans="1:21" ht="14.4" customHeight="1" x14ac:dyDescent="0.3">
      <c r="A15" s="660">
        <v>18</v>
      </c>
      <c r="B15" s="661" t="s">
        <v>534</v>
      </c>
      <c r="C15" s="661">
        <v>89301181</v>
      </c>
      <c r="D15" s="740" t="s">
        <v>2532</v>
      </c>
      <c r="E15" s="741" t="s">
        <v>1602</v>
      </c>
      <c r="F15" s="661" t="s">
        <v>1587</v>
      </c>
      <c r="G15" s="661" t="s">
        <v>1642</v>
      </c>
      <c r="H15" s="661" t="s">
        <v>849</v>
      </c>
      <c r="I15" s="661" t="s">
        <v>914</v>
      </c>
      <c r="J15" s="661" t="s">
        <v>1535</v>
      </c>
      <c r="K15" s="661" t="s">
        <v>916</v>
      </c>
      <c r="L15" s="662">
        <v>177.82</v>
      </c>
      <c r="M15" s="662">
        <v>355.64</v>
      </c>
      <c r="N15" s="661">
        <v>2</v>
      </c>
      <c r="O15" s="742">
        <v>1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18</v>
      </c>
      <c r="B16" s="661" t="s">
        <v>534</v>
      </c>
      <c r="C16" s="661">
        <v>89301181</v>
      </c>
      <c r="D16" s="740" t="s">
        <v>2532</v>
      </c>
      <c r="E16" s="741" t="s">
        <v>1602</v>
      </c>
      <c r="F16" s="661" t="s">
        <v>1587</v>
      </c>
      <c r="G16" s="661" t="s">
        <v>1643</v>
      </c>
      <c r="H16" s="661" t="s">
        <v>535</v>
      </c>
      <c r="I16" s="661" t="s">
        <v>1005</v>
      </c>
      <c r="J16" s="661" t="s">
        <v>1006</v>
      </c>
      <c r="K16" s="661" t="s">
        <v>1007</v>
      </c>
      <c r="L16" s="662">
        <v>211.96</v>
      </c>
      <c r="M16" s="662">
        <v>211.96</v>
      </c>
      <c r="N16" s="661">
        <v>1</v>
      </c>
      <c r="O16" s="742">
        <v>0.5</v>
      </c>
      <c r="P16" s="662">
        <v>211.96</v>
      </c>
      <c r="Q16" s="677">
        <v>1</v>
      </c>
      <c r="R16" s="661">
        <v>1</v>
      </c>
      <c r="S16" s="677">
        <v>1</v>
      </c>
      <c r="T16" s="742">
        <v>0.5</v>
      </c>
      <c r="U16" s="700">
        <v>1</v>
      </c>
    </row>
    <row r="17" spans="1:21" ht="14.4" customHeight="1" x14ac:dyDescent="0.3">
      <c r="A17" s="660">
        <v>18</v>
      </c>
      <c r="B17" s="661" t="s">
        <v>534</v>
      </c>
      <c r="C17" s="661">
        <v>89301181</v>
      </c>
      <c r="D17" s="740" t="s">
        <v>2532</v>
      </c>
      <c r="E17" s="741" t="s">
        <v>1602</v>
      </c>
      <c r="F17" s="661" t="s">
        <v>1587</v>
      </c>
      <c r="G17" s="661" t="s">
        <v>1644</v>
      </c>
      <c r="H17" s="661" t="s">
        <v>535</v>
      </c>
      <c r="I17" s="661" t="s">
        <v>1645</v>
      </c>
      <c r="J17" s="661" t="s">
        <v>1646</v>
      </c>
      <c r="K17" s="661" t="s">
        <v>1647</v>
      </c>
      <c r="L17" s="662">
        <v>0</v>
      </c>
      <c r="M17" s="662">
        <v>0</v>
      </c>
      <c r="N17" s="661">
        <v>4</v>
      </c>
      <c r="O17" s="742">
        <v>1</v>
      </c>
      <c r="P17" s="662">
        <v>0</v>
      </c>
      <c r="Q17" s="677"/>
      <c r="R17" s="661">
        <v>2</v>
      </c>
      <c r="S17" s="677">
        <v>0.5</v>
      </c>
      <c r="T17" s="742">
        <v>0.5</v>
      </c>
      <c r="U17" s="700">
        <v>0.5</v>
      </c>
    </row>
    <row r="18" spans="1:21" ht="14.4" customHeight="1" x14ac:dyDescent="0.3">
      <c r="A18" s="660">
        <v>18</v>
      </c>
      <c r="B18" s="661" t="s">
        <v>534</v>
      </c>
      <c r="C18" s="661">
        <v>89301181</v>
      </c>
      <c r="D18" s="740" t="s">
        <v>2532</v>
      </c>
      <c r="E18" s="741" t="s">
        <v>1602</v>
      </c>
      <c r="F18" s="661" t="s">
        <v>1587</v>
      </c>
      <c r="G18" s="661" t="s">
        <v>1648</v>
      </c>
      <c r="H18" s="661" t="s">
        <v>535</v>
      </c>
      <c r="I18" s="661" t="s">
        <v>1649</v>
      </c>
      <c r="J18" s="661" t="s">
        <v>1650</v>
      </c>
      <c r="K18" s="661" t="s">
        <v>1651</v>
      </c>
      <c r="L18" s="662">
        <v>0</v>
      </c>
      <c r="M18" s="662">
        <v>0</v>
      </c>
      <c r="N18" s="661">
        <v>1</v>
      </c>
      <c r="O18" s="742">
        <v>1</v>
      </c>
      <c r="P18" s="662"/>
      <c r="Q18" s="677"/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18</v>
      </c>
      <c r="B19" s="661" t="s">
        <v>534</v>
      </c>
      <c r="C19" s="661">
        <v>89301181</v>
      </c>
      <c r="D19" s="740" t="s">
        <v>2532</v>
      </c>
      <c r="E19" s="741" t="s">
        <v>1603</v>
      </c>
      <c r="F19" s="661" t="s">
        <v>1587</v>
      </c>
      <c r="G19" s="661" t="s">
        <v>1643</v>
      </c>
      <c r="H19" s="661" t="s">
        <v>535</v>
      </c>
      <c r="I19" s="661" t="s">
        <v>1005</v>
      </c>
      <c r="J19" s="661" t="s">
        <v>1006</v>
      </c>
      <c r="K19" s="661" t="s">
        <v>1007</v>
      </c>
      <c r="L19" s="662">
        <v>211.96</v>
      </c>
      <c r="M19" s="662">
        <v>211.96</v>
      </c>
      <c r="N19" s="661">
        <v>1</v>
      </c>
      <c r="O19" s="742">
        <v>0.5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18</v>
      </c>
      <c r="B20" s="661" t="s">
        <v>534</v>
      </c>
      <c r="C20" s="661">
        <v>89301181</v>
      </c>
      <c r="D20" s="740" t="s">
        <v>2532</v>
      </c>
      <c r="E20" s="741" t="s">
        <v>1603</v>
      </c>
      <c r="F20" s="661" t="s">
        <v>1587</v>
      </c>
      <c r="G20" s="661" t="s">
        <v>1652</v>
      </c>
      <c r="H20" s="661" t="s">
        <v>535</v>
      </c>
      <c r="I20" s="661" t="s">
        <v>1653</v>
      </c>
      <c r="J20" s="661" t="s">
        <v>1654</v>
      </c>
      <c r="K20" s="661" t="s">
        <v>1655</v>
      </c>
      <c r="L20" s="662">
        <v>176.14</v>
      </c>
      <c r="M20" s="662">
        <v>176.14</v>
      </c>
      <c r="N20" s="661">
        <v>1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18</v>
      </c>
      <c r="B21" s="661" t="s">
        <v>534</v>
      </c>
      <c r="C21" s="661">
        <v>89301181</v>
      </c>
      <c r="D21" s="740" t="s">
        <v>2532</v>
      </c>
      <c r="E21" s="741" t="s">
        <v>1603</v>
      </c>
      <c r="F21" s="661" t="s">
        <v>1587</v>
      </c>
      <c r="G21" s="661" t="s">
        <v>1656</v>
      </c>
      <c r="H21" s="661" t="s">
        <v>849</v>
      </c>
      <c r="I21" s="661" t="s">
        <v>894</v>
      </c>
      <c r="J21" s="661" t="s">
        <v>1531</v>
      </c>
      <c r="K21" s="661" t="s">
        <v>1532</v>
      </c>
      <c r="L21" s="662">
        <v>246.39</v>
      </c>
      <c r="M21" s="662">
        <v>246.39</v>
      </c>
      <c r="N21" s="661">
        <v>1</v>
      </c>
      <c r="O21" s="742">
        <v>1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18</v>
      </c>
      <c r="B22" s="661" t="s">
        <v>534</v>
      </c>
      <c r="C22" s="661">
        <v>89301181</v>
      </c>
      <c r="D22" s="740" t="s">
        <v>2532</v>
      </c>
      <c r="E22" s="741" t="s">
        <v>1603</v>
      </c>
      <c r="F22" s="661" t="s">
        <v>1587</v>
      </c>
      <c r="G22" s="661" t="s">
        <v>1657</v>
      </c>
      <c r="H22" s="661" t="s">
        <v>535</v>
      </c>
      <c r="I22" s="661" t="s">
        <v>1658</v>
      </c>
      <c r="J22" s="661" t="s">
        <v>627</v>
      </c>
      <c r="K22" s="661" t="s">
        <v>1659</v>
      </c>
      <c r="L22" s="662">
        <v>0</v>
      </c>
      <c r="M22" s="662">
        <v>0</v>
      </c>
      <c r="N22" s="661">
        <v>1</v>
      </c>
      <c r="O22" s="742">
        <v>0.5</v>
      </c>
      <c r="P22" s="662"/>
      <c r="Q22" s="677"/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18</v>
      </c>
      <c r="B23" s="661" t="s">
        <v>534</v>
      </c>
      <c r="C23" s="661">
        <v>89301181</v>
      </c>
      <c r="D23" s="740" t="s">
        <v>2532</v>
      </c>
      <c r="E23" s="741" t="s">
        <v>1606</v>
      </c>
      <c r="F23" s="661" t="s">
        <v>1587</v>
      </c>
      <c r="G23" s="661" t="s">
        <v>1660</v>
      </c>
      <c r="H23" s="661" t="s">
        <v>535</v>
      </c>
      <c r="I23" s="661" t="s">
        <v>1661</v>
      </c>
      <c r="J23" s="661" t="s">
        <v>1323</v>
      </c>
      <c r="K23" s="661" t="s">
        <v>1662</v>
      </c>
      <c r="L23" s="662">
        <v>0</v>
      </c>
      <c r="M23" s="662">
        <v>0</v>
      </c>
      <c r="N23" s="661">
        <v>1</v>
      </c>
      <c r="O23" s="742">
        <v>0.5</v>
      </c>
      <c r="P23" s="662">
        <v>0</v>
      </c>
      <c r="Q23" s="677"/>
      <c r="R23" s="661">
        <v>1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18</v>
      </c>
      <c r="B24" s="661" t="s">
        <v>534</v>
      </c>
      <c r="C24" s="661">
        <v>89301181</v>
      </c>
      <c r="D24" s="740" t="s">
        <v>2532</v>
      </c>
      <c r="E24" s="741" t="s">
        <v>1606</v>
      </c>
      <c r="F24" s="661" t="s">
        <v>1587</v>
      </c>
      <c r="G24" s="661" t="s">
        <v>1631</v>
      </c>
      <c r="H24" s="661" t="s">
        <v>535</v>
      </c>
      <c r="I24" s="661" t="s">
        <v>1663</v>
      </c>
      <c r="J24" s="661" t="s">
        <v>1664</v>
      </c>
      <c r="K24" s="661" t="s">
        <v>1665</v>
      </c>
      <c r="L24" s="662">
        <v>0</v>
      </c>
      <c r="M24" s="662">
        <v>0</v>
      </c>
      <c r="N24" s="661">
        <v>1</v>
      </c>
      <c r="O24" s="742">
        <v>0.5</v>
      </c>
      <c r="P24" s="662">
        <v>0</v>
      </c>
      <c r="Q24" s="677"/>
      <c r="R24" s="661">
        <v>1</v>
      </c>
      <c r="S24" s="677">
        <v>1</v>
      </c>
      <c r="T24" s="742">
        <v>0.5</v>
      </c>
      <c r="U24" s="700">
        <v>1</v>
      </c>
    </row>
    <row r="25" spans="1:21" ht="14.4" customHeight="1" x14ac:dyDescent="0.3">
      <c r="A25" s="660">
        <v>18</v>
      </c>
      <c r="B25" s="661" t="s">
        <v>534</v>
      </c>
      <c r="C25" s="661">
        <v>89301181</v>
      </c>
      <c r="D25" s="740" t="s">
        <v>2532</v>
      </c>
      <c r="E25" s="741" t="s">
        <v>1606</v>
      </c>
      <c r="F25" s="661" t="s">
        <v>1587</v>
      </c>
      <c r="G25" s="661" t="s">
        <v>1666</v>
      </c>
      <c r="H25" s="661" t="s">
        <v>535</v>
      </c>
      <c r="I25" s="661" t="s">
        <v>610</v>
      </c>
      <c r="J25" s="661" t="s">
        <v>1667</v>
      </c>
      <c r="K25" s="661" t="s">
        <v>1668</v>
      </c>
      <c r="L25" s="662">
        <v>23.61</v>
      </c>
      <c r="M25" s="662">
        <v>23.61</v>
      </c>
      <c r="N25" s="661">
        <v>1</v>
      </c>
      <c r="O25" s="742">
        <v>1</v>
      </c>
      <c r="P25" s="662">
        <v>23.61</v>
      </c>
      <c r="Q25" s="677">
        <v>1</v>
      </c>
      <c r="R25" s="661">
        <v>1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18</v>
      </c>
      <c r="B26" s="661" t="s">
        <v>534</v>
      </c>
      <c r="C26" s="661">
        <v>89301181</v>
      </c>
      <c r="D26" s="740" t="s">
        <v>2532</v>
      </c>
      <c r="E26" s="741" t="s">
        <v>1606</v>
      </c>
      <c r="F26" s="661" t="s">
        <v>1587</v>
      </c>
      <c r="G26" s="661" t="s">
        <v>1669</v>
      </c>
      <c r="H26" s="661" t="s">
        <v>849</v>
      </c>
      <c r="I26" s="661" t="s">
        <v>902</v>
      </c>
      <c r="J26" s="661" t="s">
        <v>1522</v>
      </c>
      <c r="K26" s="661" t="s">
        <v>1523</v>
      </c>
      <c r="L26" s="662">
        <v>360.37</v>
      </c>
      <c r="M26" s="662">
        <v>360.37</v>
      </c>
      <c r="N26" s="661">
        <v>1</v>
      </c>
      <c r="O26" s="742">
        <v>0.5</v>
      </c>
      <c r="P26" s="662">
        <v>360.37</v>
      </c>
      <c r="Q26" s="677">
        <v>1</v>
      </c>
      <c r="R26" s="661">
        <v>1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18</v>
      </c>
      <c r="B27" s="661" t="s">
        <v>534</v>
      </c>
      <c r="C27" s="661">
        <v>89301181</v>
      </c>
      <c r="D27" s="740" t="s">
        <v>2532</v>
      </c>
      <c r="E27" s="741" t="s">
        <v>1606</v>
      </c>
      <c r="F27" s="661" t="s">
        <v>1587</v>
      </c>
      <c r="G27" s="661" t="s">
        <v>1640</v>
      </c>
      <c r="H27" s="661" t="s">
        <v>849</v>
      </c>
      <c r="I27" s="661" t="s">
        <v>1381</v>
      </c>
      <c r="J27" s="661" t="s">
        <v>1382</v>
      </c>
      <c r="K27" s="661" t="s">
        <v>1383</v>
      </c>
      <c r="L27" s="662">
        <v>87.11</v>
      </c>
      <c r="M27" s="662">
        <v>87.11</v>
      </c>
      <c r="N27" s="661">
        <v>1</v>
      </c>
      <c r="O27" s="742">
        <v>0.5</v>
      </c>
      <c r="P27" s="662">
        <v>87.11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18</v>
      </c>
      <c r="B28" s="661" t="s">
        <v>534</v>
      </c>
      <c r="C28" s="661">
        <v>89301181</v>
      </c>
      <c r="D28" s="740" t="s">
        <v>2532</v>
      </c>
      <c r="E28" s="741" t="s">
        <v>1606</v>
      </c>
      <c r="F28" s="661" t="s">
        <v>1587</v>
      </c>
      <c r="G28" s="661" t="s">
        <v>1643</v>
      </c>
      <c r="H28" s="661" t="s">
        <v>535</v>
      </c>
      <c r="I28" s="661" t="s">
        <v>1005</v>
      </c>
      <c r="J28" s="661" t="s">
        <v>1006</v>
      </c>
      <c r="K28" s="661" t="s">
        <v>1007</v>
      </c>
      <c r="L28" s="662">
        <v>211.96</v>
      </c>
      <c r="M28" s="662">
        <v>211.96</v>
      </c>
      <c r="N28" s="661">
        <v>1</v>
      </c>
      <c r="O28" s="742">
        <v>0.5</v>
      </c>
      <c r="P28" s="662">
        <v>211.96</v>
      </c>
      <c r="Q28" s="677">
        <v>1</v>
      </c>
      <c r="R28" s="661">
        <v>1</v>
      </c>
      <c r="S28" s="677">
        <v>1</v>
      </c>
      <c r="T28" s="742">
        <v>0.5</v>
      </c>
      <c r="U28" s="700">
        <v>1</v>
      </c>
    </row>
    <row r="29" spans="1:21" ht="14.4" customHeight="1" x14ac:dyDescent="0.3">
      <c r="A29" s="660">
        <v>18</v>
      </c>
      <c r="B29" s="661" t="s">
        <v>534</v>
      </c>
      <c r="C29" s="661">
        <v>89301181</v>
      </c>
      <c r="D29" s="740" t="s">
        <v>2532</v>
      </c>
      <c r="E29" s="741" t="s">
        <v>1606</v>
      </c>
      <c r="F29" s="661" t="s">
        <v>1587</v>
      </c>
      <c r="G29" s="661" t="s">
        <v>1656</v>
      </c>
      <c r="H29" s="661" t="s">
        <v>849</v>
      </c>
      <c r="I29" s="661" t="s">
        <v>894</v>
      </c>
      <c r="J29" s="661" t="s">
        <v>1531</v>
      </c>
      <c r="K29" s="661" t="s">
        <v>1532</v>
      </c>
      <c r="L29" s="662">
        <v>246.39</v>
      </c>
      <c r="M29" s="662">
        <v>492.78</v>
      </c>
      <c r="N29" s="661">
        <v>2</v>
      </c>
      <c r="O29" s="742">
        <v>1</v>
      </c>
      <c r="P29" s="662">
        <v>492.78</v>
      </c>
      <c r="Q29" s="677">
        <v>1</v>
      </c>
      <c r="R29" s="661">
        <v>2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18</v>
      </c>
      <c r="B30" s="661" t="s">
        <v>534</v>
      </c>
      <c r="C30" s="661">
        <v>89301181</v>
      </c>
      <c r="D30" s="740" t="s">
        <v>2532</v>
      </c>
      <c r="E30" s="741" t="s">
        <v>1606</v>
      </c>
      <c r="F30" s="661" t="s">
        <v>1587</v>
      </c>
      <c r="G30" s="661" t="s">
        <v>1670</v>
      </c>
      <c r="H30" s="661" t="s">
        <v>535</v>
      </c>
      <c r="I30" s="661" t="s">
        <v>1671</v>
      </c>
      <c r="J30" s="661" t="s">
        <v>1672</v>
      </c>
      <c r="K30" s="661" t="s">
        <v>1673</v>
      </c>
      <c r="L30" s="662">
        <v>264</v>
      </c>
      <c r="M30" s="662">
        <v>264</v>
      </c>
      <c r="N30" s="661">
        <v>1</v>
      </c>
      <c r="O30" s="742">
        <v>0.5</v>
      </c>
      <c r="P30" s="662">
        <v>264</v>
      </c>
      <c r="Q30" s="677">
        <v>1</v>
      </c>
      <c r="R30" s="661">
        <v>1</v>
      </c>
      <c r="S30" s="677">
        <v>1</v>
      </c>
      <c r="T30" s="742">
        <v>0.5</v>
      </c>
      <c r="U30" s="700">
        <v>1</v>
      </c>
    </row>
    <row r="31" spans="1:21" ht="14.4" customHeight="1" x14ac:dyDescent="0.3">
      <c r="A31" s="660">
        <v>18</v>
      </c>
      <c r="B31" s="661" t="s">
        <v>534</v>
      </c>
      <c r="C31" s="661">
        <v>89301181</v>
      </c>
      <c r="D31" s="740" t="s">
        <v>2532</v>
      </c>
      <c r="E31" s="741" t="s">
        <v>1610</v>
      </c>
      <c r="F31" s="661" t="s">
        <v>1587</v>
      </c>
      <c r="G31" s="661" t="s">
        <v>1674</v>
      </c>
      <c r="H31" s="661" t="s">
        <v>535</v>
      </c>
      <c r="I31" s="661" t="s">
        <v>1675</v>
      </c>
      <c r="J31" s="661" t="s">
        <v>1676</v>
      </c>
      <c r="K31" s="661" t="s">
        <v>1677</v>
      </c>
      <c r="L31" s="662">
        <v>66.17</v>
      </c>
      <c r="M31" s="662">
        <v>132.34</v>
      </c>
      <c r="N31" s="661">
        <v>2</v>
      </c>
      <c r="O31" s="742">
        <v>0.5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18</v>
      </c>
      <c r="B32" s="661" t="s">
        <v>534</v>
      </c>
      <c r="C32" s="661">
        <v>89301181</v>
      </c>
      <c r="D32" s="740" t="s">
        <v>2532</v>
      </c>
      <c r="E32" s="741" t="s">
        <v>1610</v>
      </c>
      <c r="F32" s="661" t="s">
        <v>1587</v>
      </c>
      <c r="G32" s="661" t="s">
        <v>1666</v>
      </c>
      <c r="H32" s="661" t="s">
        <v>535</v>
      </c>
      <c r="I32" s="661" t="s">
        <v>610</v>
      </c>
      <c r="J32" s="661" t="s">
        <v>1667</v>
      </c>
      <c r="K32" s="661" t="s">
        <v>1668</v>
      </c>
      <c r="L32" s="662">
        <v>23.61</v>
      </c>
      <c r="M32" s="662">
        <v>23.61</v>
      </c>
      <c r="N32" s="661">
        <v>1</v>
      </c>
      <c r="O32" s="742">
        <v>0.5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18</v>
      </c>
      <c r="B33" s="661" t="s">
        <v>534</v>
      </c>
      <c r="C33" s="661">
        <v>89301181</v>
      </c>
      <c r="D33" s="740" t="s">
        <v>2532</v>
      </c>
      <c r="E33" s="741" t="s">
        <v>1610</v>
      </c>
      <c r="F33" s="661" t="s">
        <v>1587</v>
      </c>
      <c r="G33" s="661" t="s">
        <v>1678</v>
      </c>
      <c r="H33" s="661" t="s">
        <v>535</v>
      </c>
      <c r="I33" s="661" t="s">
        <v>1679</v>
      </c>
      <c r="J33" s="661" t="s">
        <v>1680</v>
      </c>
      <c r="K33" s="661" t="s">
        <v>1681</v>
      </c>
      <c r="L33" s="662">
        <v>613.24</v>
      </c>
      <c r="M33" s="662">
        <v>1226.48</v>
      </c>
      <c r="N33" s="661">
        <v>2</v>
      </c>
      <c r="O33" s="742">
        <v>0.5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18</v>
      </c>
      <c r="B34" s="661" t="s">
        <v>534</v>
      </c>
      <c r="C34" s="661">
        <v>89301181</v>
      </c>
      <c r="D34" s="740" t="s">
        <v>2532</v>
      </c>
      <c r="E34" s="741" t="s">
        <v>1610</v>
      </c>
      <c r="F34" s="661" t="s">
        <v>1587</v>
      </c>
      <c r="G34" s="661" t="s">
        <v>1682</v>
      </c>
      <c r="H34" s="661" t="s">
        <v>535</v>
      </c>
      <c r="I34" s="661" t="s">
        <v>680</v>
      </c>
      <c r="J34" s="661" t="s">
        <v>681</v>
      </c>
      <c r="K34" s="661" t="s">
        <v>1683</v>
      </c>
      <c r="L34" s="662">
        <v>57.6</v>
      </c>
      <c r="M34" s="662">
        <v>57.6</v>
      </c>
      <c r="N34" s="661">
        <v>1</v>
      </c>
      <c r="O34" s="742">
        <v>0.5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18</v>
      </c>
      <c r="B35" s="661" t="s">
        <v>534</v>
      </c>
      <c r="C35" s="661">
        <v>89301181</v>
      </c>
      <c r="D35" s="740" t="s">
        <v>2532</v>
      </c>
      <c r="E35" s="741" t="s">
        <v>1611</v>
      </c>
      <c r="F35" s="661" t="s">
        <v>1587</v>
      </c>
      <c r="G35" s="661" t="s">
        <v>1684</v>
      </c>
      <c r="H35" s="661" t="s">
        <v>535</v>
      </c>
      <c r="I35" s="661" t="s">
        <v>592</v>
      </c>
      <c r="J35" s="661" t="s">
        <v>1685</v>
      </c>
      <c r="K35" s="661" t="s">
        <v>1686</v>
      </c>
      <c r="L35" s="662">
        <v>18.11</v>
      </c>
      <c r="M35" s="662">
        <v>18.11</v>
      </c>
      <c r="N35" s="661">
        <v>1</v>
      </c>
      <c r="O35" s="742">
        <v>0.5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18</v>
      </c>
      <c r="B36" s="661" t="s">
        <v>534</v>
      </c>
      <c r="C36" s="661">
        <v>89301181</v>
      </c>
      <c r="D36" s="740" t="s">
        <v>2532</v>
      </c>
      <c r="E36" s="741" t="s">
        <v>1611</v>
      </c>
      <c r="F36" s="661" t="s">
        <v>1587</v>
      </c>
      <c r="G36" s="661" t="s">
        <v>1687</v>
      </c>
      <c r="H36" s="661" t="s">
        <v>535</v>
      </c>
      <c r="I36" s="661" t="s">
        <v>603</v>
      </c>
      <c r="J36" s="661" t="s">
        <v>1688</v>
      </c>
      <c r="K36" s="661" t="s">
        <v>1689</v>
      </c>
      <c r="L36" s="662">
        <v>55.1</v>
      </c>
      <c r="M36" s="662">
        <v>55.1</v>
      </c>
      <c r="N36" s="661">
        <v>1</v>
      </c>
      <c r="O36" s="742">
        <v>0.5</v>
      </c>
      <c r="P36" s="662">
        <v>55.1</v>
      </c>
      <c r="Q36" s="677">
        <v>1</v>
      </c>
      <c r="R36" s="661">
        <v>1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18</v>
      </c>
      <c r="B37" s="661" t="s">
        <v>534</v>
      </c>
      <c r="C37" s="661">
        <v>89301181</v>
      </c>
      <c r="D37" s="740" t="s">
        <v>2532</v>
      </c>
      <c r="E37" s="741" t="s">
        <v>1611</v>
      </c>
      <c r="F37" s="661" t="s">
        <v>1587</v>
      </c>
      <c r="G37" s="661" t="s">
        <v>1690</v>
      </c>
      <c r="H37" s="661" t="s">
        <v>535</v>
      </c>
      <c r="I37" s="661" t="s">
        <v>1691</v>
      </c>
      <c r="J37" s="661" t="s">
        <v>746</v>
      </c>
      <c r="K37" s="661" t="s">
        <v>747</v>
      </c>
      <c r="L37" s="662">
        <v>94.04</v>
      </c>
      <c r="M37" s="662">
        <v>94.04</v>
      </c>
      <c r="N37" s="661">
        <v>1</v>
      </c>
      <c r="O37" s="742">
        <v>0.5</v>
      </c>
      <c r="P37" s="662">
        <v>94.04</v>
      </c>
      <c r="Q37" s="677">
        <v>1</v>
      </c>
      <c r="R37" s="661">
        <v>1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18</v>
      </c>
      <c r="B38" s="661" t="s">
        <v>534</v>
      </c>
      <c r="C38" s="661">
        <v>89301181</v>
      </c>
      <c r="D38" s="740" t="s">
        <v>2532</v>
      </c>
      <c r="E38" s="741" t="s">
        <v>1611</v>
      </c>
      <c r="F38" s="661" t="s">
        <v>1587</v>
      </c>
      <c r="G38" s="661" t="s">
        <v>1643</v>
      </c>
      <c r="H38" s="661" t="s">
        <v>535</v>
      </c>
      <c r="I38" s="661" t="s">
        <v>812</v>
      </c>
      <c r="J38" s="661" t="s">
        <v>813</v>
      </c>
      <c r="K38" s="661" t="s">
        <v>814</v>
      </c>
      <c r="L38" s="662">
        <v>282.60000000000002</v>
      </c>
      <c r="M38" s="662">
        <v>282.60000000000002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18</v>
      </c>
      <c r="B39" s="661" t="s">
        <v>534</v>
      </c>
      <c r="C39" s="661">
        <v>89301181</v>
      </c>
      <c r="D39" s="740" t="s">
        <v>2532</v>
      </c>
      <c r="E39" s="741" t="s">
        <v>1611</v>
      </c>
      <c r="F39" s="661" t="s">
        <v>1587</v>
      </c>
      <c r="G39" s="661" t="s">
        <v>1643</v>
      </c>
      <c r="H39" s="661" t="s">
        <v>535</v>
      </c>
      <c r="I39" s="661" t="s">
        <v>1005</v>
      </c>
      <c r="J39" s="661" t="s">
        <v>1006</v>
      </c>
      <c r="K39" s="661" t="s">
        <v>1007</v>
      </c>
      <c r="L39" s="662">
        <v>211.96</v>
      </c>
      <c r="M39" s="662">
        <v>211.96</v>
      </c>
      <c r="N39" s="661">
        <v>1</v>
      </c>
      <c r="O39" s="742">
        <v>0.5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18</v>
      </c>
      <c r="B40" s="661" t="s">
        <v>534</v>
      </c>
      <c r="C40" s="661">
        <v>89301181</v>
      </c>
      <c r="D40" s="740" t="s">
        <v>2532</v>
      </c>
      <c r="E40" s="741" t="s">
        <v>1611</v>
      </c>
      <c r="F40" s="661" t="s">
        <v>1587</v>
      </c>
      <c r="G40" s="661" t="s">
        <v>1692</v>
      </c>
      <c r="H40" s="661" t="s">
        <v>535</v>
      </c>
      <c r="I40" s="661" t="s">
        <v>830</v>
      </c>
      <c r="J40" s="661" t="s">
        <v>1693</v>
      </c>
      <c r="K40" s="661" t="s">
        <v>1694</v>
      </c>
      <c r="L40" s="662">
        <v>338</v>
      </c>
      <c r="M40" s="662">
        <v>338</v>
      </c>
      <c r="N40" s="661">
        <v>1</v>
      </c>
      <c r="O40" s="742">
        <v>1</v>
      </c>
      <c r="P40" s="662">
        <v>338</v>
      </c>
      <c r="Q40" s="677">
        <v>1</v>
      </c>
      <c r="R40" s="661">
        <v>1</v>
      </c>
      <c r="S40" s="677">
        <v>1</v>
      </c>
      <c r="T40" s="742">
        <v>1</v>
      </c>
      <c r="U40" s="700">
        <v>1</v>
      </c>
    </row>
    <row r="41" spans="1:21" ht="14.4" customHeight="1" x14ac:dyDescent="0.3">
      <c r="A41" s="660">
        <v>18</v>
      </c>
      <c r="B41" s="661" t="s">
        <v>534</v>
      </c>
      <c r="C41" s="661">
        <v>89301181</v>
      </c>
      <c r="D41" s="740" t="s">
        <v>2532</v>
      </c>
      <c r="E41" s="741" t="s">
        <v>1611</v>
      </c>
      <c r="F41" s="661" t="s">
        <v>1587</v>
      </c>
      <c r="G41" s="661" t="s">
        <v>1656</v>
      </c>
      <c r="H41" s="661" t="s">
        <v>849</v>
      </c>
      <c r="I41" s="661" t="s">
        <v>910</v>
      </c>
      <c r="J41" s="661" t="s">
        <v>911</v>
      </c>
      <c r="K41" s="661" t="s">
        <v>912</v>
      </c>
      <c r="L41" s="662">
        <v>264</v>
      </c>
      <c r="M41" s="662">
        <v>264</v>
      </c>
      <c r="N41" s="661">
        <v>1</v>
      </c>
      <c r="O41" s="742">
        <v>0.5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18</v>
      </c>
      <c r="B42" s="661" t="s">
        <v>534</v>
      </c>
      <c r="C42" s="661">
        <v>89301181</v>
      </c>
      <c r="D42" s="740" t="s">
        <v>2532</v>
      </c>
      <c r="E42" s="741" t="s">
        <v>1612</v>
      </c>
      <c r="F42" s="661" t="s">
        <v>1587</v>
      </c>
      <c r="G42" s="661" t="s">
        <v>1695</v>
      </c>
      <c r="H42" s="661" t="s">
        <v>849</v>
      </c>
      <c r="I42" s="661" t="s">
        <v>1696</v>
      </c>
      <c r="J42" s="661" t="s">
        <v>1697</v>
      </c>
      <c r="K42" s="661" t="s">
        <v>1698</v>
      </c>
      <c r="L42" s="662">
        <v>10.26</v>
      </c>
      <c r="M42" s="662">
        <v>10.26</v>
      </c>
      <c r="N42" s="661">
        <v>1</v>
      </c>
      <c r="O42" s="742">
        <v>1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18</v>
      </c>
      <c r="B43" s="661" t="s">
        <v>534</v>
      </c>
      <c r="C43" s="661">
        <v>89301181</v>
      </c>
      <c r="D43" s="740" t="s">
        <v>2532</v>
      </c>
      <c r="E43" s="741" t="s">
        <v>1612</v>
      </c>
      <c r="F43" s="661" t="s">
        <v>1587</v>
      </c>
      <c r="G43" s="661" t="s">
        <v>1699</v>
      </c>
      <c r="H43" s="661" t="s">
        <v>535</v>
      </c>
      <c r="I43" s="661" t="s">
        <v>997</v>
      </c>
      <c r="J43" s="661" t="s">
        <v>998</v>
      </c>
      <c r="K43" s="661" t="s">
        <v>1700</v>
      </c>
      <c r="L43" s="662">
        <v>49.37</v>
      </c>
      <c r="M43" s="662">
        <v>49.37</v>
      </c>
      <c r="N43" s="661">
        <v>1</v>
      </c>
      <c r="O43" s="742">
        <v>0.5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18</v>
      </c>
      <c r="B44" s="661" t="s">
        <v>534</v>
      </c>
      <c r="C44" s="661">
        <v>89301181</v>
      </c>
      <c r="D44" s="740" t="s">
        <v>2532</v>
      </c>
      <c r="E44" s="741" t="s">
        <v>1612</v>
      </c>
      <c r="F44" s="661" t="s">
        <v>1587</v>
      </c>
      <c r="G44" s="661" t="s">
        <v>1669</v>
      </c>
      <c r="H44" s="661" t="s">
        <v>849</v>
      </c>
      <c r="I44" s="661" t="s">
        <v>902</v>
      </c>
      <c r="J44" s="661" t="s">
        <v>1522</v>
      </c>
      <c r="K44" s="661" t="s">
        <v>1523</v>
      </c>
      <c r="L44" s="662">
        <v>360.37</v>
      </c>
      <c r="M44" s="662">
        <v>360.37</v>
      </c>
      <c r="N44" s="661">
        <v>1</v>
      </c>
      <c r="O44" s="742">
        <v>0.5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18</v>
      </c>
      <c r="B45" s="661" t="s">
        <v>534</v>
      </c>
      <c r="C45" s="661">
        <v>89301181</v>
      </c>
      <c r="D45" s="740" t="s">
        <v>2532</v>
      </c>
      <c r="E45" s="741" t="s">
        <v>1612</v>
      </c>
      <c r="F45" s="661" t="s">
        <v>1587</v>
      </c>
      <c r="G45" s="661" t="s">
        <v>1692</v>
      </c>
      <c r="H45" s="661" t="s">
        <v>849</v>
      </c>
      <c r="I45" s="661" t="s">
        <v>1385</v>
      </c>
      <c r="J45" s="661" t="s">
        <v>1386</v>
      </c>
      <c r="K45" s="661" t="s">
        <v>1387</v>
      </c>
      <c r="L45" s="662">
        <v>126.6</v>
      </c>
      <c r="M45" s="662">
        <v>126.6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18</v>
      </c>
      <c r="B46" s="661" t="s">
        <v>534</v>
      </c>
      <c r="C46" s="661">
        <v>89301181</v>
      </c>
      <c r="D46" s="740" t="s">
        <v>2532</v>
      </c>
      <c r="E46" s="741" t="s">
        <v>1612</v>
      </c>
      <c r="F46" s="661" t="s">
        <v>1587</v>
      </c>
      <c r="G46" s="661" t="s">
        <v>1648</v>
      </c>
      <c r="H46" s="661" t="s">
        <v>535</v>
      </c>
      <c r="I46" s="661" t="s">
        <v>1701</v>
      </c>
      <c r="J46" s="661" t="s">
        <v>844</v>
      </c>
      <c r="K46" s="661" t="s">
        <v>1702</v>
      </c>
      <c r="L46" s="662">
        <v>0</v>
      </c>
      <c r="M46" s="662">
        <v>0</v>
      </c>
      <c r="N46" s="661">
        <v>1</v>
      </c>
      <c r="O46" s="742">
        <v>0.5</v>
      </c>
      <c r="P46" s="662"/>
      <c r="Q46" s="677"/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18</v>
      </c>
      <c r="B47" s="661" t="s">
        <v>534</v>
      </c>
      <c r="C47" s="661">
        <v>89301181</v>
      </c>
      <c r="D47" s="740" t="s">
        <v>2532</v>
      </c>
      <c r="E47" s="741" t="s">
        <v>1617</v>
      </c>
      <c r="F47" s="661" t="s">
        <v>1587</v>
      </c>
      <c r="G47" s="661" t="s">
        <v>1703</v>
      </c>
      <c r="H47" s="661" t="s">
        <v>849</v>
      </c>
      <c r="I47" s="661" t="s">
        <v>928</v>
      </c>
      <c r="J47" s="661" t="s">
        <v>929</v>
      </c>
      <c r="K47" s="661" t="s">
        <v>1526</v>
      </c>
      <c r="L47" s="662">
        <v>1107.51</v>
      </c>
      <c r="M47" s="662">
        <v>1107.51</v>
      </c>
      <c r="N47" s="661">
        <v>1</v>
      </c>
      <c r="O47" s="742">
        <v>0.5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18</v>
      </c>
      <c r="B48" s="661" t="s">
        <v>534</v>
      </c>
      <c r="C48" s="661">
        <v>89301181</v>
      </c>
      <c r="D48" s="740" t="s">
        <v>2532</v>
      </c>
      <c r="E48" s="741" t="s">
        <v>1617</v>
      </c>
      <c r="F48" s="661" t="s">
        <v>1587</v>
      </c>
      <c r="G48" s="661" t="s">
        <v>1684</v>
      </c>
      <c r="H48" s="661" t="s">
        <v>535</v>
      </c>
      <c r="I48" s="661" t="s">
        <v>588</v>
      </c>
      <c r="J48" s="661" t="s">
        <v>1704</v>
      </c>
      <c r="K48" s="661" t="s">
        <v>1705</v>
      </c>
      <c r="L48" s="662">
        <v>13.58</v>
      </c>
      <c r="M48" s="662">
        <v>13.58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18</v>
      </c>
      <c r="B49" s="661" t="s">
        <v>534</v>
      </c>
      <c r="C49" s="661">
        <v>89301181</v>
      </c>
      <c r="D49" s="740" t="s">
        <v>2532</v>
      </c>
      <c r="E49" s="741" t="s">
        <v>1617</v>
      </c>
      <c r="F49" s="661" t="s">
        <v>1587</v>
      </c>
      <c r="G49" s="661" t="s">
        <v>1687</v>
      </c>
      <c r="H49" s="661" t="s">
        <v>535</v>
      </c>
      <c r="I49" s="661" t="s">
        <v>599</v>
      </c>
      <c r="J49" s="661" t="s">
        <v>1706</v>
      </c>
      <c r="K49" s="661" t="s">
        <v>1707</v>
      </c>
      <c r="L49" s="662">
        <v>48.74</v>
      </c>
      <c r="M49" s="662">
        <v>341.18</v>
      </c>
      <c r="N49" s="661">
        <v>7</v>
      </c>
      <c r="O49" s="742">
        <v>3.5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18</v>
      </c>
      <c r="B50" s="661" t="s">
        <v>534</v>
      </c>
      <c r="C50" s="661">
        <v>89301181</v>
      </c>
      <c r="D50" s="740" t="s">
        <v>2532</v>
      </c>
      <c r="E50" s="741" t="s">
        <v>1617</v>
      </c>
      <c r="F50" s="661" t="s">
        <v>1587</v>
      </c>
      <c r="G50" s="661" t="s">
        <v>1666</v>
      </c>
      <c r="H50" s="661" t="s">
        <v>535</v>
      </c>
      <c r="I50" s="661" t="s">
        <v>727</v>
      </c>
      <c r="J50" s="661" t="s">
        <v>728</v>
      </c>
      <c r="K50" s="661" t="s">
        <v>1049</v>
      </c>
      <c r="L50" s="662">
        <v>37.369999999999997</v>
      </c>
      <c r="M50" s="662">
        <v>37.369999999999997</v>
      </c>
      <c r="N50" s="661">
        <v>1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18</v>
      </c>
      <c r="B51" s="661" t="s">
        <v>534</v>
      </c>
      <c r="C51" s="661">
        <v>89301181</v>
      </c>
      <c r="D51" s="740" t="s">
        <v>2532</v>
      </c>
      <c r="E51" s="741" t="s">
        <v>1617</v>
      </c>
      <c r="F51" s="661" t="s">
        <v>1587</v>
      </c>
      <c r="G51" s="661" t="s">
        <v>1635</v>
      </c>
      <c r="H51" s="661" t="s">
        <v>849</v>
      </c>
      <c r="I51" s="661" t="s">
        <v>1638</v>
      </c>
      <c r="J51" s="661" t="s">
        <v>1639</v>
      </c>
      <c r="K51" s="661" t="s">
        <v>561</v>
      </c>
      <c r="L51" s="662">
        <v>36.909999999999997</v>
      </c>
      <c r="M51" s="662">
        <v>36.909999999999997</v>
      </c>
      <c r="N51" s="661">
        <v>1</v>
      </c>
      <c r="O51" s="742">
        <v>1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18</v>
      </c>
      <c r="B52" s="661" t="s">
        <v>534</v>
      </c>
      <c r="C52" s="661">
        <v>89301181</v>
      </c>
      <c r="D52" s="740" t="s">
        <v>2532</v>
      </c>
      <c r="E52" s="741" t="s">
        <v>1617</v>
      </c>
      <c r="F52" s="661" t="s">
        <v>1587</v>
      </c>
      <c r="G52" s="661" t="s">
        <v>1669</v>
      </c>
      <c r="H52" s="661" t="s">
        <v>849</v>
      </c>
      <c r="I52" s="661" t="s">
        <v>902</v>
      </c>
      <c r="J52" s="661" t="s">
        <v>1522</v>
      </c>
      <c r="K52" s="661" t="s">
        <v>1523</v>
      </c>
      <c r="L52" s="662">
        <v>360.37</v>
      </c>
      <c r="M52" s="662">
        <v>360.37</v>
      </c>
      <c r="N52" s="661">
        <v>1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18</v>
      </c>
      <c r="B53" s="661" t="s">
        <v>534</v>
      </c>
      <c r="C53" s="661">
        <v>89301181</v>
      </c>
      <c r="D53" s="740" t="s">
        <v>2532</v>
      </c>
      <c r="E53" s="741" t="s">
        <v>1617</v>
      </c>
      <c r="F53" s="661" t="s">
        <v>1587</v>
      </c>
      <c r="G53" s="661" t="s">
        <v>1682</v>
      </c>
      <c r="H53" s="661" t="s">
        <v>535</v>
      </c>
      <c r="I53" s="661" t="s">
        <v>680</v>
      </c>
      <c r="J53" s="661" t="s">
        <v>681</v>
      </c>
      <c r="K53" s="661" t="s">
        <v>1683</v>
      </c>
      <c r="L53" s="662">
        <v>57.6</v>
      </c>
      <c r="M53" s="662">
        <v>57.6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18</v>
      </c>
      <c r="B54" s="661" t="s">
        <v>534</v>
      </c>
      <c r="C54" s="661">
        <v>89301181</v>
      </c>
      <c r="D54" s="740" t="s">
        <v>2532</v>
      </c>
      <c r="E54" s="741" t="s">
        <v>1617</v>
      </c>
      <c r="F54" s="661" t="s">
        <v>1587</v>
      </c>
      <c r="G54" s="661" t="s">
        <v>1643</v>
      </c>
      <c r="H54" s="661" t="s">
        <v>535</v>
      </c>
      <c r="I54" s="661" t="s">
        <v>812</v>
      </c>
      <c r="J54" s="661" t="s">
        <v>813</v>
      </c>
      <c r="K54" s="661" t="s">
        <v>814</v>
      </c>
      <c r="L54" s="662">
        <v>282.60000000000002</v>
      </c>
      <c r="M54" s="662">
        <v>282.60000000000002</v>
      </c>
      <c r="N54" s="661">
        <v>1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18</v>
      </c>
      <c r="B55" s="661" t="s">
        <v>534</v>
      </c>
      <c r="C55" s="661">
        <v>89301181</v>
      </c>
      <c r="D55" s="740" t="s">
        <v>2532</v>
      </c>
      <c r="E55" s="741" t="s">
        <v>1617</v>
      </c>
      <c r="F55" s="661" t="s">
        <v>1587</v>
      </c>
      <c r="G55" s="661" t="s">
        <v>1643</v>
      </c>
      <c r="H55" s="661" t="s">
        <v>535</v>
      </c>
      <c r="I55" s="661" t="s">
        <v>1273</v>
      </c>
      <c r="J55" s="661" t="s">
        <v>817</v>
      </c>
      <c r="K55" s="661" t="s">
        <v>1274</v>
      </c>
      <c r="L55" s="662">
        <v>282.60000000000002</v>
      </c>
      <c r="M55" s="662">
        <v>282.60000000000002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18</v>
      </c>
      <c r="B56" s="661" t="s">
        <v>534</v>
      </c>
      <c r="C56" s="661">
        <v>89301181</v>
      </c>
      <c r="D56" s="740" t="s">
        <v>2532</v>
      </c>
      <c r="E56" s="741" t="s">
        <v>1617</v>
      </c>
      <c r="F56" s="661" t="s">
        <v>1587</v>
      </c>
      <c r="G56" s="661" t="s">
        <v>1648</v>
      </c>
      <c r="H56" s="661" t="s">
        <v>535</v>
      </c>
      <c r="I56" s="661" t="s">
        <v>1708</v>
      </c>
      <c r="J56" s="661" t="s">
        <v>1650</v>
      </c>
      <c r="K56" s="661" t="s">
        <v>886</v>
      </c>
      <c r="L56" s="662">
        <v>0</v>
      </c>
      <c r="M56" s="662">
        <v>0</v>
      </c>
      <c r="N56" s="661">
        <v>1</v>
      </c>
      <c r="O56" s="742">
        <v>1</v>
      </c>
      <c r="P56" s="662">
        <v>0</v>
      </c>
      <c r="Q56" s="677"/>
      <c r="R56" s="661">
        <v>1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18</v>
      </c>
      <c r="B57" s="661" t="s">
        <v>534</v>
      </c>
      <c r="C57" s="661">
        <v>89301181</v>
      </c>
      <c r="D57" s="740" t="s">
        <v>2532</v>
      </c>
      <c r="E57" s="741" t="s">
        <v>1618</v>
      </c>
      <c r="F57" s="661" t="s">
        <v>1587</v>
      </c>
      <c r="G57" s="661" t="s">
        <v>1703</v>
      </c>
      <c r="H57" s="661" t="s">
        <v>849</v>
      </c>
      <c r="I57" s="661" t="s">
        <v>928</v>
      </c>
      <c r="J57" s="661" t="s">
        <v>929</v>
      </c>
      <c r="K57" s="661" t="s">
        <v>1526</v>
      </c>
      <c r="L57" s="662">
        <v>1107.51</v>
      </c>
      <c r="M57" s="662">
        <v>1107.51</v>
      </c>
      <c r="N57" s="661">
        <v>1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18</v>
      </c>
      <c r="B58" s="661" t="s">
        <v>534</v>
      </c>
      <c r="C58" s="661">
        <v>89301181</v>
      </c>
      <c r="D58" s="740" t="s">
        <v>2532</v>
      </c>
      <c r="E58" s="741" t="s">
        <v>1618</v>
      </c>
      <c r="F58" s="661" t="s">
        <v>1587</v>
      </c>
      <c r="G58" s="661" t="s">
        <v>1660</v>
      </c>
      <c r="H58" s="661" t="s">
        <v>535</v>
      </c>
      <c r="I58" s="661" t="s">
        <v>1709</v>
      </c>
      <c r="J58" s="661" t="s">
        <v>1710</v>
      </c>
      <c r="K58" s="661" t="s">
        <v>1711</v>
      </c>
      <c r="L58" s="662">
        <v>0</v>
      </c>
      <c r="M58" s="662">
        <v>0</v>
      </c>
      <c r="N58" s="661">
        <v>1</v>
      </c>
      <c r="O58" s="742">
        <v>1</v>
      </c>
      <c r="P58" s="662">
        <v>0</v>
      </c>
      <c r="Q58" s="677"/>
      <c r="R58" s="661">
        <v>1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18</v>
      </c>
      <c r="B59" s="661" t="s">
        <v>534</v>
      </c>
      <c r="C59" s="661">
        <v>89301181</v>
      </c>
      <c r="D59" s="740" t="s">
        <v>2532</v>
      </c>
      <c r="E59" s="741" t="s">
        <v>1618</v>
      </c>
      <c r="F59" s="661" t="s">
        <v>1587</v>
      </c>
      <c r="G59" s="661" t="s">
        <v>1712</v>
      </c>
      <c r="H59" s="661" t="s">
        <v>535</v>
      </c>
      <c r="I59" s="661" t="s">
        <v>646</v>
      </c>
      <c r="J59" s="661" t="s">
        <v>1713</v>
      </c>
      <c r="K59" s="661" t="s">
        <v>1714</v>
      </c>
      <c r="L59" s="662">
        <v>0</v>
      </c>
      <c r="M59" s="662">
        <v>0</v>
      </c>
      <c r="N59" s="661">
        <v>4</v>
      </c>
      <c r="O59" s="742">
        <v>1.5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18</v>
      </c>
      <c r="B60" s="661" t="s">
        <v>534</v>
      </c>
      <c r="C60" s="661">
        <v>89301181</v>
      </c>
      <c r="D60" s="740" t="s">
        <v>2532</v>
      </c>
      <c r="E60" s="741" t="s">
        <v>1618</v>
      </c>
      <c r="F60" s="661" t="s">
        <v>1587</v>
      </c>
      <c r="G60" s="661" t="s">
        <v>1715</v>
      </c>
      <c r="H60" s="661" t="s">
        <v>535</v>
      </c>
      <c r="I60" s="661" t="s">
        <v>1716</v>
      </c>
      <c r="J60" s="661" t="s">
        <v>1717</v>
      </c>
      <c r="K60" s="661" t="s">
        <v>1718</v>
      </c>
      <c r="L60" s="662">
        <v>177.82</v>
      </c>
      <c r="M60" s="662">
        <v>177.82</v>
      </c>
      <c r="N60" s="661">
        <v>1</v>
      </c>
      <c r="O60" s="742">
        <v>0.5</v>
      </c>
      <c r="P60" s="662">
        <v>177.82</v>
      </c>
      <c r="Q60" s="677">
        <v>1</v>
      </c>
      <c r="R60" s="661">
        <v>1</v>
      </c>
      <c r="S60" s="677">
        <v>1</v>
      </c>
      <c r="T60" s="742">
        <v>0.5</v>
      </c>
      <c r="U60" s="700">
        <v>1</v>
      </c>
    </row>
    <row r="61" spans="1:21" ht="14.4" customHeight="1" x14ac:dyDescent="0.3">
      <c r="A61" s="660">
        <v>18</v>
      </c>
      <c r="B61" s="661" t="s">
        <v>534</v>
      </c>
      <c r="C61" s="661">
        <v>89301181</v>
      </c>
      <c r="D61" s="740" t="s">
        <v>2532</v>
      </c>
      <c r="E61" s="741" t="s">
        <v>1618</v>
      </c>
      <c r="F61" s="661" t="s">
        <v>1587</v>
      </c>
      <c r="G61" s="661" t="s">
        <v>1684</v>
      </c>
      <c r="H61" s="661" t="s">
        <v>535</v>
      </c>
      <c r="I61" s="661" t="s">
        <v>588</v>
      </c>
      <c r="J61" s="661" t="s">
        <v>1704</v>
      </c>
      <c r="K61" s="661" t="s">
        <v>1705</v>
      </c>
      <c r="L61" s="662">
        <v>13.58</v>
      </c>
      <c r="M61" s="662">
        <v>40.74</v>
      </c>
      <c r="N61" s="661">
        <v>3</v>
      </c>
      <c r="O61" s="742">
        <v>1.5</v>
      </c>
      <c r="P61" s="662">
        <v>40.74</v>
      </c>
      <c r="Q61" s="677">
        <v>1</v>
      </c>
      <c r="R61" s="661">
        <v>3</v>
      </c>
      <c r="S61" s="677">
        <v>1</v>
      </c>
      <c r="T61" s="742">
        <v>1.5</v>
      </c>
      <c r="U61" s="700">
        <v>1</v>
      </c>
    </row>
    <row r="62" spans="1:21" ht="14.4" customHeight="1" x14ac:dyDescent="0.3">
      <c r="A62" s="660">
        <v>18</v>
      </c>
      <c r="B62" s="661" t="s">
        <v>534</v>
      </c>
      <c r="C62" s="661">
        <v>89301181</v>
      </c>
      <c r="D62" s="740" t="s">
        <v>2532</v>
      </c>
      <c r="E62" s="741" t="s">
        <v>1618</v>
      </c>
      <c r="F62" s="661" t="s">
        <v>1587</v>
      </c>
      <c r="G62" s="661" t="s">
        <v>1684</v>
      </c>
      <c r="H62" s="661" t="s">
        <v>535</v>
      </c>
      <c r="I62" s="661" t="s">
        <v>592</v>
      </c>
      <c r="J62" s="661" t="s">
        <v>1685</v>
      </c>
      <c r="K62" s="661" t="s">
        <v>1686</v>
      </c>
      <c r="L62" s="662">
        <v>18.11</v>
      </c>
      <c r="M62" s="662">
        <v>18.11</v>
      </c>
      <c r="N62" s="661">
        <v>1</v>
      </c>
      <c r="O62" s="742">
        <v>1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18</v>
      </c>
      <c r="B63" s="661" t="s">
        <v>534</v>
      </c>
      <c r="C63" s="661">
        <v>89301181</v>
      </c>
      <c r="D63" s="740" t="s">
        <v>2532</v>
      </c>
      <c r="E63" s="741" t="s">
        <v>1618</v>
      </c>
      <c r="F63" s="661" t="s">
        <v>1587</v>
      </c>
      <c r="G63" s="661" t="s">
        <v>1719</v>
      </c>
      <c r="H63" s="661" t="s">
        <v>849</v>
      </c>
      <c r="I63" s="661" t="s">
        <v>884</v>
      </c>
      <c r="J63" s="661" t="s">
        <v>885</v>
      </c>
      <c r="K63" s="661" t="s">
        <v>886</v>
      </c>
      <c r="L63" s="662">
        <v>132</v>
      </c>
      <c r="M63" s="662">
        <v>396</v>
      </c>
      <c r="N63" s="661">
        <v>3</v>
      </c>
      <c r="O63" s="742">
        <v>3</v>
      </c>
      <c r="P63" s="662">
        <v>132</v>
      </c>
      <c r="Q63" s="677">
        <v>0.33333333333333331</v>
      </c>
      <c r="R63" s="661">
        <v>1</v>
      </c>
      <c r="S63" s="677">
        <v>0.33333333333333331</v>
      </c>
      <c r="T63" s="742">
        <v>1</v>
      </c>
      <c r="U63" s="700">
        <v>0.33333333333333331</v>
      </c>
    </row>
    <row r="64" spans="1:21" ht="14.4" customHeight="1" x14ac:dyDescent="0.3">
      <c r="A64" s="660">
        <v>18</v>
      </c>
      <c r="B64" s="661" t="s">
        <v>534</v>
      </c>
      <c r="C64" s="661">
        <v>89301181</v>
      </c>
      <c r="D64" s="740" t="s">
        <v>2532</v>
      </c>
      <c r="E64" s="741" t="s">
        <v>1618</v>
      </c>
      <c r="F64" s="661" t="s">
        <v>1587</v>
      </c>
      <c r="G64" s="661" t="s">
        <v>1687</v>
      </c>
      <c r="H64" s="661" t="s">
        <v>535</v>
      </c>
      <c r="I64" s="661" t="s">
        <v>599</v>
      </c>
      <c r="J64" s="661" t="s">
        <v>1706</v>
      </c>
      <c r="K64" s="661" t="s">
        <v>1707</v>
      </c>
      <c r="L64" s="662">
        <v>48.74</v>
      </c>
      <c r="M64" s="662">
        <v>292.44</v>
      </c>
      <c r="N64" s="661">
        <v>6</v>
      </c>
      <c r="O64" s="742">
        <v>3.5</v>
      </c>
      <c r="P64" s="662">
        <v>194.96</v>
      </c>
      <c r="Q64" s="677">
        <v>0.66666666666666674</v>
      </c>
      <c r="R64" s="661">
        <v>4</v>
      </c>
      <c r="S64" s="677">
        <v>0.66666666666666663</v>
      </c>
      <c r="T64" s="742">
        <v>1.5</v>
      </c>
      <c r="U64" s="700">
        <v>0.42857142857142855</v>
      </c>
    </row>
    <row r="65" spans="1:21" ht="14.4" customHeight="1" x14ac:dyDescent="0.3">
      <c r="A65" s="660">
        <v>18</v>
      </c>
      <c r="B65" s="661" t="s">
        <v>534</v>
      </c>
      <c r="C65" s="661">
        <v>89301181</v>
      </c>
      <c r="D65" s="740" t="s">
        <v>2532</v>
      </c>
      <c r="E65" s="741" t="s">
        <v>1618</v>
      </c>
      <c r="F65" s="661" t="s">
        <v>1587</v>
      </c>
      <c r="G65" s="661" t="s">
        <v>1631</v>
      </c>
      <c r="H65" s="661" t="s">
        <v>535</v>
      </c>
      <c r="I65" s="661" t="s">
        <v>1034</v>
      </c>
      <c r="J65" s="661" t="s">
        <v>1664</v>
      </c>
      <c r="K65" s="661" t="s">
        <v>1720</v>
      </c>
      <c r="L65" s="662">
        <v>36.35</v>
      </c>
      <c r="M65" s="662">
        <v>36.35</v>
      </c>
      <c r="N65" s="661">
        <v>1</v>
      </c>
      <c r="O65" s="742">
        <v>1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18</v>
      </c>
      <c r="B66" s="661" t="s">
        <v>534</v>
      </c>
      <c r="C66" s="661">
        <v>89301181</v>
      </c>
      <c r="D66" s="740" t="s">
        <v>2532</v>
      </c>
      <c r="E66" s="741" t="s">
        <v>1618</v>
      </c>
      <c r="F66" s="661" t="s">
        <v>1587</v>
      </c>
      <c r="G66" s="661" t="s">
        <v>1631</v>
      </c>
      <c r="H66" s="661" t="s">
        <v>535</v>
      </c>
      <c r="I66" s="661" t="s">
        <v>1632</v>
      </c>
      <c r="J66" s="661" t="s">
        <v>1633</v>
      </c>
      <c r="K66" s="661" t="s">
        <v>1634</v>
      </c>
      <c r="L66" s="662">
        <v>0</v>
      </c>
      <c r="M66" s="662">
        <v>0</v>
      </c>
      <c r="N66" s="661">
        <v>1</v>
      </c>
      <c r="O66" s="742">
        <v>0.5</v>
      </c>
      <c r="P66" s="662"/>
      <c r="Q66" s="677"/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18</v>
      </c>
      <c r="B67" s="661" t="s">
        <v>534</v>
      </c>
      <c r="C67" s="661">
        <v>89301181</v>
      </c>
      <c r="D67" s="740" t="s">
        <v>2532</v>
      </c>
      <c r="E67" s="741" t="s">
        <v>1618</v>
      </c>
      <c r="F67" s="661" t="s">
        <v>1587</v>
      </c>
      <c r="G67" s="661" t="s">
        <v>1666</v>
      </c>
      <c r="H67" s="661" t="s">
        <v>535</v>
      </c>
      <c r="I67" s="661" t="s">
        <v>727</v>
      </c>
      <c r="J67" s="661" t="s">
        <v>728</v>
      </c>
      <c r="K67" s="661" t="s">
        <v>1049</v>
      </c>
      <c r="L67" s="662">
        <v>37.369999999999997</v>
      </c>
      <c r="M67" s="662">
        <v>37.369999999999997</v>
      </c>
      <c r="N67" s="661">
        <v>1</v>
      </c>
      <c r="O67" s="742">
        <v>1</v>
      </c>
      <c r="P67" s="662">
        <v>37.369999999999997</v>
      </c>
      <c r="Q67" s="677">
        <v>1</v>
      </c>
      <c r="R67" s="661">
        <v>1</v>
      </c>
      <c r="S67" s="677">
        <v>1</v>
      </c>
      <c r="T67" s="742">
        <v>1</v>
      </c>
      <c r="U67" s="700">
        <v>1</v>
      </c>
    </row>
    <row r="68" spans="1:21" ht="14.4" customHeight="1" x14ac:dyDescent="0.3">
      <c r="A68" s="660">
        <v>18</v>
      </c>
      <c r="B68" s="661" t="s">
        <v>534</v>
      </c>
      <c r="C68" s="661">
        <v>89301181</v>
      </c>
      <c r="D68" s="740" t="s">
        <v>2532</v>
      </c>
      <c r="E68" s="741" t="s">
        <v>1618</v>
      </c>
      <c r="F68" s="661" t="s">
        <v>1587</v>
      </c>
      <c r="G68" s="661" t="s">
        <v>1678</v>
      </c>
      <c r="H68" s="661" t="s">
        <v>535</v>
      </c>
      <c r="I68" s="661" t="s">
        <v>1679</v>
      </c>
      <c r="J68" s="661" t="s">
        <v>1680</v>
      </c>
      <c r="K68" s="661" t="s">
        <v>1681</v>
      </c>
      <c r="L68" s="662">
        <v>613.24</v>
      </c>
      <c r="M68" s="662">
        <v>613.24</v>
      </c>
      <c r="N68" s="661">
        <v>1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18</v>
      </c>
      <c r="B69" s="661" t="s">
        <v>534</v>
      </c>
      <c r="C69" s="661">
        <v>89301181</v>
      </c>
      <c r="D69" s="740" t="s">
        <v>2532</v>
      </c>
      <c r="E69" s="741" t="s">
        <v>1618</v>
      </c>
      <c r="F69" s="661" t="s">
        <v>1587</v>
      </c>
      <c r="G69" s="661" t="s">
        <v>1635</v>
      </c>
      <c r="H69" s="661" t="s">
        <v>535</v>
      </c>
      <c r="I69" s="661" t="s">
        <v>1721</v>
      </c>
      <c r="J69" s="661" t="s">
        <v>1722</v>
      </c>
      <c r="K69" s="661" t="s">
        <v>1723</v>
      </c>
      <c r="L69" s="662">
        <v>393.63</v>
      </c>
      <c r="M69" s="662">
        <v>393.63</v>
      </c>
      <c r="N69" s="661">
        <v>1</v>
      </c>
      <c r="O69" s="742">
        <v>0.5</v>
      </c>
      <c r="P69" s="662">
        <v>393.63</v>
      </c>
      <c r="Q69" s="677">
        <v>1</v>
      </c>
      <c r="R69" s="661">
        <v>1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18</v>
      </c>
      <c r="B70" s="661" t="s">
        <v>534</v>
      </c>
      <c r="C70" s="661">
        <v>89301181</v>
      </c>
      <c r="D70" s="740" t="s">
        <v>2532</v>
      </c>
      <c r="E70" s="741" t="s">
        <v>1618</v>
      </c>
      <c r="F70" s="661" t="s">
        <v>1587</v>
      </c>
      <c r="G70" s="661" t="s">
        <v>1635</v>
      </c>
      <c r="H70" s="661" t="s">
        <v>849</v>
      </c>
      <c r="I70" s="661" t="s">
        <v>1636</v>
      </c>
      <c r="J70" s="661" t="s">
        <v>1637</v>
      </c>
      <c r="K70" s="661" t="s">
        <v>568</v>
      </c>
      <c r="L70" s="662">
        <v>147.61000000000001</v>
      </c>
      <c r="M70" s="662">
        <v>147.61000000000001</v>
      </c>
      <c r="N70" s="661">
        <v>1</v>
      </c>
      <c r="O70" s="742">
        <v>0.5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18</v>
      </c>
      <c r="B71" s="661" t="s">
        <v>534</v>
      </c>
      <c r="C71" s="661">
        <v>89301181</v>
      </c>
      <c r="D71" s="740" t="s">
        <v>2532</v>
      </c>
      <c r="E71" s="741" t="s">
        <v>1618</v>
      </c>
      <c r="F71" s="661" t="s">
        <v>1587</v>
      </c>
      <c r="G71" s="661" t="s">
        <v>1635</v>
      </c>
      <c r="H71" s="661" t="s">
        <v>849</v>
      </c>
      <c r="I71" s="661" t="s">
        <v>1638</v>
      </c>
      <c r="J71" s="661" t="s">
        <v>1639</v>
      </c>
      <c r="K71" s="661" t="s">
        <v>561</v>
      </c>
      <c r="L71" s="662">
        <v>36.909999999999997</v>
      </c>
      <c r="M71" s="662">
        <v>258.37</v>
      </c>
      <c r="N71" s="661">
        <v>7</v>
      </c>
      <c r="O71" s="742">
        <v>2</v>
      </c>
      <c r="P71" s="662">
        <v>73.819999999999993</v>
      </c>
      <c r="Q71" s="677">
        <v>0.2857142857142857</v>
      </c>
      <c r="R71" s="661">
        <v>2</v>
      </c>
      <c r="S71" s="677">
        <v>0.2857142857142857</v>
      </c>
      <c r="T71" s="742">
        <v>1</v>
      </c>
      <c r="U71" s="700">
        <v>0.5</v>
      </c>
    </row>
    <row r="72" spans="1:21" ht="14.4" customHeight="1" x14ac:dyDescent="0.3">
      <c r="A72" s="660">
        <v>18</v>
      </c>
      <c r="B72" s="661" t="s">
        <v>534</v>
      </c>
      <c r="C72" s="661">
        <v>89301181</v>
      </c>
      <c r="D72" s="740" t="s">
        <v>2532</v>
      </c>
      <c r="E72" s="741" t="s">
        <v>1618</v>
      </c>
      <c r="F72" s="661" t="s">
        <v>1587</v>
      </c>
      <c r="G72" s="661" t="s">
        <v>1669</v>
      </c>
      <c r="H72" s="661" t="s">
        <v>849</v>
      </c>
      <c r="I72" s="661" t="s">
        <v>902</v>
      </c>
      <c r="J72" s="661" t="s">
        <v>1522</v>
      </c>
      <c r="K72" s="661" t="s">
        <v>1523</v>
      </c>
      <c r="L72" s="662">
        <v>360.37</v>
      </c>
      <c r="M72" s="662">
        <v>360.37</v>
      </c>
      <c r="N72" s="661">
        <v>1</v>
      </c>
      <c r="O72" s="742">
        <v>0.5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18</v>
      </c>
      <c r="B73" s="661" t="s">
        <v>534</v>
      </c>
      <c r="C73" s="661">
        <v>89301181</v>
      </c>
      <c r="D73" s="740" t="s">
        <v>2532</v>
      </c>
      <c r="E73" s="741" t="s">
        <v>1618</v>
      </c>
      <c r="F73" s="661" t="s">
        <v>1587</v>
      </c>
      <c r="G73" s="661" t="s">
        <v>1669</v>
      </c>
      <c r="H73" s="661" t="s">
        <v>849</v>
      </c>
      <c r="I73" s="661" t="s">
        <v>1724</v>
      </c>
      <c r="J73" s="661" t="s">
        <v>1520</v>
      </c>
      <c r="K73" s="661" t="s">
        <v>1725</v>
      </c>
      <c r="L73" s="662">
        <v>133.63999999999999</v>
      </c>
      <c r="M73" s="662">
        <v>133.63999999999999</v>
      </c>
      <c r="N73" s="661">
        <v>1</v>
      </c>
      <c r="O73" s="742">
        <v>0.5</v>
      </c>
      <c r="P73" s="662">
        <v>133.63999999999999</v>
      </c>
      <c r="Q73" s="677">
        <v>1</v>
      </c>
      <c r="R73" s="661">
        <v>1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18</v>
      </c>
      <c r="B74" s="661" t="s">
        <v>534</v>
      </c>
      <c r="C74" s="661">
        <v>89301181</v>
      </c>
      <c r="D74" s="740" t="s">
        <v>2532</v>
      </c>
      <c r="E74" s="741" t="s">
        <v>1618</v>
      </c>
      <c r="F74" s="661" t="s">
        <v>1587</v>
      </c>
      <c r="G74" s="661" t="s">
        <v>1640</v>
      </c>
      <c r="H74" s="661" t="s">
        <v>849</v>
      </c>
      <c r="I74" s="661" t="s">
        <v>1641</v>
      </c>
      <c r="J74" s="661" t="s">
        <v>1382</v>
      </c>
      <c r="K74" s="661" t="s">
        <v>767</v>
      </c>
      <c r="L74" s="662">
        <v>0</v>
      </c>
      <c r="M74" s="662">
        <v>0</v>
      </c>
      <c r="N74" s="661">
        <v>1</v>
      </c>
      <c r="O74" s="742">
        <v>1</v>
      </c>
      <c r="P74" s="662"/>
      <c r="Q74" s="677"/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18</v>
      </c>
      <c r="B75" s="661" t="s">
        <v>534</v>
      </c>
      <c r="C75" s="661">
        <v>89301181</v>
      </c>
      <c r="D75" s="740" t="s">
        <v>2532</v>
      </c>
      <c r="E75" s="741" t="s">
        <v>1618</v>
      </c>
      <c r="F75" s="661" t="s">
        <v>1587</v>
      </c>
      <c r="G75" s="661" t="s">
        <v>1640</v>
      </c>
      <c r="H75" s="661" t="s">
        <v>849</v>
      </c>
      <c r="I75" s="661" t="s">
        <v>1121</v>
      </c>
      <c r="J75" s="661" t="s">
        <v>1122</v>
      </c>
      <c r="K75" s="661" t="s">
        <v>1123</v>
      </c>
      <c r="L75" s="662">
        <v>174.22</v>
      </c>
      <c r="M75" s="662">
        <v>174.22</v>
      </c>
      <c r="N75" s="661">
        <v>1</v>
      </c>
      <c r="O75" s="742">
        <v>1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18</v>
      </c>
      <c r="B76" s="661" t="s">
        <v>534</v>
      </c>
      <c r="C76" s="661">
        <v>89301181</v>
      </c>
      <c r="D76" s="740" t="s">
        <v>2532</v>
      </c>
      <c r="E76" s="741" t="s">
        <v>1618</v>
      </c>
      <c r="F76" s="661" t="s">
        <v>1587</v>
      </c>
      <c r="G76" s="661" t="s">
        <v>1682</v>
      </c>
      <c r="H76" s="661" t="s">
        <v>535</v>
      </c>
      <c r="I76" s="661" t="s">
        <v>680</v>
      </c>
      <c r="J76" s="661" t="s">
        <v>681</v>
      </c>
      <c r="K76" s="661" t="s">
        <v>1683</v>
      </c>
      <c r="L76" s="662">
        <v>57.6</v>
      </c>
      <c r="M76" s="662">
        <v>57.6</v>
      </c>
      <c r="N76" s="661">
        <v>1</v>
      </c>
      <c r="O76" s="742">
        <v>0.5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18</v>
      </c>
      <c r="B77" s="661" t="s">
        <v>534</v>
      </c>
      <c r="C77" s="661">
        <v>89301181</v>
      </c>
      <c r="D77" s="740" t="s">
        <v>2532</v>
      </c>
      <c r="E77" s="741" t="s">
        <v>1618</v>
      </c>
      <c r="F77" s="661" t="s">
        <v>1587</v>
      </c>
      <c r="G77" s="661" t="s">
        <v>1642</v>
      </c>
      <c r="H77" s="661" t="s">
        <v>849</v>
      </c>
      <c r="I77" s="661" t="s">
        <v>1125</v>
      </c>
      <c r="J77" s="661" t="s">
        <v>1126</v>
      </c>
      <c r="K77" s="661" t="s">
        <v>1127</v>
      </c>
      <c r="L77" s="662">
        <v>400.18</v>
      </c>
      <c r="M77" s="662">
        <v>400.18</v>
      </c>
      <c r="N77" s="661">
        <v>1</v>
      </c>
      <c r="O77" s="742">
        <v>0.5</v>
      </c>
      <c r="P77" s="662">
        <v>400.18</v>
      </c>
      <c r="Q77" s="677">
        <v>1</v>
      </c>
      <c r="R77" s="661">
        <v>1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18</v>
      </c>
      <c r="B78" s="661" t="s">
        <v>534</v>
      </c>
      <c r="C78" s="661">
        <v>89301181</v>
      </c>
      <c r="D78" s="740" t="s">
        <v>2532</v>
      </c>
      <c r="E78" s="741" t="s">
        <v>1618</v>
      </c>
      <c r="F78" s="661" t="s">
        <v>1587</v>
      </c>
      <c r="G78" s="661" t="s">
        <v>1642</v>
      </c>
      <c r="H78" s="661" t="s">
        <v>849</v>
      </c>
      <c r="I78" s="661" t="s">
        <v>1389</v>
      </c>
      <c r="J78" s="661" t="s">
        <v>1577</v>
      </c>
      <c r="K78" s="661" t="s">
        <v>1391</v>
      </c>
      <c r="L78" s="662">
        <v>210.5</v>
      </c>
      <c r="M78" s="662">
        <v>210.5</v>
      </c>
      <c r="N78" s="661">
        <v>1</v>
      </c>
      <c r="O78" s="742">
        <v>0.5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18</v>
      </c>
      <c r="B79" s="661" t="s">
        <v>534</v>
      </c>
      <c r="C79" s="661">
        <v>89301181</v>
      </c>
      <c r="D79" s="740" t="s">
        <v>2532</v>
      </c>
      <c r="E79" s="741" t="s">
        <v>1618</v>
      </c>
      <c r="F79" s="661" t="s">
        <v>1587</v>
      </c>
      <c r="G79" s="661" t="s">
        <v>1643</v>
      </c>
      <c r="H79" s="661" t="s">
        <v>535</v>
      </c>
      <c r="I79" s="661" t="s">
        <v>1005</v>
      </c>
      <c r="J79" s="661" t="s">
        <v>1006</v>
      </c>
      <c r="K79" s="661" t="s">
        <v>1007</v>
      </c>
      <c r="L79" s="662">
        <v>211.96</v>
      </c>
      <c r="M79" s="662">
        <v>635.88</v>
      </c>
      <c r="N79" s="661">
        <v>3</v>
      </c>
      <c r="O79" s="742">
        <v>2</v>
      </c>
      <c r="P79" s="662">
        <v>211.96</v>
      </c>
      <c r="Q79" s="677">
        <v>0.33333333333333337</v>
      </c>
      <c r="R79" s="661">
        <v>1</v>
      </c>
      <c r="S79" s="677">
        <v>0.33333333333333331</v>
      </c>
      <c r="T79" s="742">
        <v>0.5</v>
      </c>
      <c r="U79" s="700">
        <v>0.25</v>
      </c>
    </row>
    <row r="80" spans="1:21" ht="14.4" customHeight="1" x14ac:dyDescent="0.3">
      <c r="A80" s="660">
        <v>18</v>
      </c>
      <c r="B80" s="661" t="s">
        <v>534</v>
      </c>
      <c r="C80" s="661">
        <v>89301181</v>
      </c>
      <c r="D80" s="740" t="s">
        <v>2532</v>
      </c>
      <c r="E80" s="741" t="s">
        <v>1618</v>
      </c>
      <c r="F80" s="661" t="s">
        <v>1587</v>
      </c>
      <c r="G80" s="661" t="s">
        <v>1643</v>
      </c>
      <c r="H80" s="661" t="s">
        <v>535</v>
      </c>
      <c r="I80" s="661" t="s">
        <v>1273</v>
      </c>
      <c r="J80" s="661" t="s">
        <v>817</v>
      </c>
      <c r="K80" s="661" t="s">
        <v>1274</v>
      </c>
      <c r="L80" s="662">
        <v>282.60000000000002</v>
      </c>
      <c r="M80" s="662">
        <v>565.20000000000005</v>
      </c>
      <c r="N80" s="661">
        <v>2</v>
      </c>
      <c r="O80" s="742">
        <v>1</v>
      </c>
      <c r="P80" s="662">
        <v>565.20000000000005</v>
      </c>
      <c r="Q80" s="677">
        <v>1</v>
      </c>
      <c r="R80" s="661">
        <v>2</v>
      </c>
      <c r="S80" s="677">
        <v>1</v>
      </c>
      <c r="T80" s="742">
        <v>1</v>
      </c>
      <c r="U80" s="700">
        <v>1</v>
      </c>
    </row>
    <row r="81" spans="1:21" ht="14.4" customHeight="1" x14ac:dyDescent="0.3">
      <c r="A81" s="660">
        <v>18</v>
      </c>
      <c r="B81" s="661" t="s">
        <v>534</v>
      </c>
      <c r="C81" s="661">
        <v>89301181</v>
      </c>
      <c r="D81" s="740" t="s">
        <v>2532</v>
      </c>
      <c r="E81" s="741" t="s">
        <v>1618</v>
      </c>
      <c r="F81" s="661" t="s">
        <v>1587</v>
      </c>
      <c r="G81" s="661" t="s">
        <v>1726</v>
      </c>
      <c r="H81" s="661" t="s">
        <v>535</v>
      </c>
      <c r="I81" s="661" t="s">
        <v>676</v>
      </c>
      <c r="J81" s="661" t="s">
        <v>677</v>
      </c>
      <c r="K81" s="661" t="s">
        <v>678</v>
      </c>
      <c r="L81" s="662">
        <v>54.55</v>
      </c>
      <c r="M81" s="662">
        <v>54.55</v>
      </c>
      <c r="N81" s="661">
        <v>1</v>
      </c>
      <c r="O81" s="742">
        <v>0.5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18</v>
      </c>
      <c r="B82" s="661" t="s">
        <v>534</v>
      </c>
      <c r="C82" s="661">
        <v>89301181</v>
      </c>
      <c r="D82" s="740" t="s">
        <v>2532</v>
      </c>
      <c r="E82" s="741" t="s">
        <v>1618</v>
      </c>
      <c r="F82" s="661" t="s">
        <v>1587</v>
      </c>
      <c r="G82" s="661" t="s">
        <v>1692</v>
      </c>
      <c r="H82" s="661" t="s">
        <v>535</v>
      </c>
      <c r="I82" s="661" t="s">
        <v>1727</v>
      </c>
      <c r="J82" s="661" t="s">
        <v>1728</v>
      </c>
      <c r="K82" s="661" t="s">
        <v>1729</v>
      </c>
      <c r="L82" s="662">
        <v>84.39</v>
      </c>
      <c r="M82" s="662">
        <v>84.39</v>
      </c>
      <c r="N82" s="661">
        <v>1</v>
      </c>
      <c r="O82" s="742">
        <v>1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18</v>
      </c>
      <c r="B83" s="661" t="s">
        <v>534</v>
      </c>
      <c r="C83" s="661">
        <v>89301181</v>
      </c>
      <c r="D83" s="740" t="s">
        <v>2532</v>
      </c>
      <c r="E83" s="741" t="s">
        <v>1618</v>
      </c>
      <c r="F83" s="661" t="s">
        <v>1587</v>
      </c>
      <c r="G83" s="661" t="s">
        <v>1692</v>
      </c>
      <c r="H83" s="661" t="s">
        <v>535</v>
      </c>
      <c r="I83" s="661" t="s">
        <v>1055</v>
      </c>
      <c r="J83" s="661" t="s">
        <v>1728</v>
      </c>
      <c r="K83" s="661" t="s">
        <v>1730</v>
      </c>
      <c r="L83" s="662">
        <v>253.18</v>
      </c>
      <c r="M83" s="662">
        <v>253.18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18</v>
      </c>
      <c r="B84" s="661" t="s">
        <v>534</v>
      </c>
      <c r="C84" s="661">
        <v>89301181</v>
      </c>
      <c r="D84" s="740" t="s">
        <v>2532</v>
      </c>
      <c r="E84" s="741" t="s">
        <v>1618</v>
      </c>
      <c r="F84" s="661" t="s">
        <v>1587</v>
      </c>
      <c r="G84" s="661" t="s">
        <v>1692</v>
      </c>
      <c r="H84" s="661" t="s">
        <v>535</v>
      </c>
      <c r="I84" s="661" t="s">
        <v>1731</v>
      </c>
      <c r="J84" s="661" t="s">
        <v>1693</v>
      </c>
      <c r="K84" s="661" t="s">
        <v>1732</v>
      </c>
      <c r="L84" s="662">
        <v>112.67</v>
      </c>
      <c r="M84" s="662">
        <v>112.67</v>
      </c>
      <c r="N84" s="661">
        <v>1</v>
      </c>
      <c r="O84" s="742">
        <v>0.5</v>
      </c>
      <c r="P84" s="662">
        <v>112.67</v>
      </c>
      <c r="Q84" s="677">
        <v>1</v>
      </c>
      <c r="R84" s="661">
        <v>1</v>
      </c>
      <c r="S84" s="677">
        <v>1</v>
      </c>
      <c r="T84" s="742">
        <v>0.5</v>
      </c>
      <c r="U84" s="700">
        <v>1</v>
      </c>
    </row>
    <row r="85" spans="1:21" ht="14.4" customHeight="1" x14ac:dyDescent="0.3">
      <c r="A85" s="660">
        <v>18</v>
      </c>
      <c r="B85" s="661" t="s">
        <v>534</v>
      </c>
      <c r="C85" s="661">
        <v>89301181</v>
      </c>
      <c r="D85" s="740" t="s">
        <v>2532</v>
      </c>
      <c r="E85" s="741" t="s">
        <v>1618</v>
      </c>
      <c r="F85" s="661" t="s">
        <v>1587</v>
      </c>
      <c r="G85" s="661" t="s">
        <v>1656</v>
      </c>
      <c r="H85" s="661" t="s">
        <v>849</v>
      </c>
      <c r="I85" s="661" t="s">
        <v>898</v>
      </c>
      <c r="J85" s="661" t="s">
        <v>960</v>
      </c>
      <c r="K85" s="661" t="s">
        <v>1530</v>
      </c>
      <c r="L85" s="662">
        <v>123.2</v>
      </c>
      <c r="M85" s="662">
        <v>862.40000000000009</v>
      </c>
      <c r="N85" s="661">
        <v>7</v>
      </c>
      <c r="O85" s="742">
        <v>3.5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18</v>
      </c>
      <c r="B86" s="661" t="s">
        <v>534</v>
      </c>
      <c r="C86" s="661">
        <v>89301181</v>
      </c>
      <c r="D86" s="740" t="s">
        <v>2532</v>
      </c>
      <c r="E86" s="741" t="s">
        <v>1618</v>
      </c>
      <c r="F86" s="661" t="s">
        <v>1587</v>
      </c>
      <c r="G86" s="661" t="s">
        <v>1656</v>
      </c>
      <c r="H86" s="661" t="s">
        <v>849</v>
      </c>
      <c r="I86" s="661" t="s">
        <v>894</v>
      </c>
      <c r="J86" s="661" t="s">
        <v>1531</v>
      </c>
      <c r="K86" s="661" t="s">
        <v>1532</v>
      </c>
      <c r="L86" s="662">
        <v>246.39</v>
      </c>
      <c r="M86" s="662">
        <v>1478.3399999999997</v>
      </c>
      <c r="N86" s="661">
        <v>6</v>
      </c>
      <c r="O86" s="742">
        <v>3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18</v>
      </c>
      <c r="B87" s="661" t="s">
        <v>534</v>
      </c>
      <c r="C87" s="661">
        <v>89301181</v>
      </c>
      <c r="D87" s="740" t="s">
        <v>2532</v>
      </c>
      <c r="E87" s="741" t="s">
        <v>1618</v>
      </c>
      <c r="F87" s="661" t="s">
        <v>1587</v>
      </c>
      <c r="G87" s="661" t="s">
        <v>1657</v>
      </c>
      <c r="H87" s="661" t="s">
        <v>535</v>
      </c>
      <c r="I87" s="661" t="s">
        <v>1658</v>
      </c>
      <c r="J87" s="661" t="s">
        <v>627</v>
      </c>
      <c r="K87" s="661" t="s">
        <v>1659</v>
      </c>
      <c r="L87" s="662">
        <v>0</v>
      </c>
      <c r="M87" s="662">
        <v>0</v>
      </c>
      <c r="N87" s="661">
        <v>1</v>
      </c>
      <c r="O87" s="742">
        <v>1</v>
      </c>
      <c r="P87" s="662"/>
      <c r="Q87" s="677"/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18</v>
      </c>
      <c r="B88" s="661" t="s">
        <v>534</v>
      </c>
      <c r="C88" s="661">
        <v>89301181</v>
      </c>
      <c r="D88" s="740" t="s">
        <v>2532</v>
      </c>
      <c r="E88" s="741" t="s">
        <v>1618</v>
      </c>
      <c r="F88" s="661" t="s">
        <v>1587</v>
      </c>
      <c r="G88" s="661" t="s">
        <v>1670</v>
      </c>
      <c r="H88" s="661" t="s">
        <v>535</v>
      </c>
      <c r="I88" s="661" t="s">
        <v>1671</v>
      </c>
      <c r="J88" s="661" t="s">
        <v>1672</v>
      </c>
      <c r="K88" s="661" t="s">
        <v>1673</v>
      </c>
      <c r="L88" s="662">
        <v>264</v>
      </c>
      <c r="M88" s="662">
        <v>264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18</v>
      </c>
      <c r="B89" s="661" t="s">
        <v>534</v>
      </c>
      <c r="C89" s="661">
        <v>89301181</v>
      </c>
      <c r="D89" s="740" t="s">
        <v>2532</v>
      </c>
      <c r="E89" s="741" t="s">
        <v>1618</v>
      </c>
      <c r="F89" s="661" t="s">
        <v>1587</v>
      </c>
      <c r="G89" s="661" t="s">
        <v>1644</v>
      </c>
      <c r="H89" s="661" t="s">
        <v>535</v>
      </c>
      <c r="I89" s="661" t="s">
        <v>1733</v>
      </c>
      <c r="J89" s="661" t="s">
        <v>1072</v>
      </c>
      <c r="K89" s="661" t="s">
        <v>1647</v>
      </c>
      <c r="L89" s="662">
        <v>0</v>
      </c>
      <c r="M89" s="662">
        <v>0</v>
      </c>
      <c r="N89" s="661">
        <v>1</v>
      </c>
      <c r="O89" s="742">
        <v>0.5</v>
      </c>
      <c r="P89" s="662"/>
      <c r="Q89" s="677"/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18</v>
      </c>
      <c r="B90" s="661" t="s">
        <v>534</v>
      </c>
      <c r="C90" s="661">
        <v>89301181</v>
      </c>
      <c r="D90" s="740" t="s">
        <v>2532</v>
      </c>
      <c r="E90" s="741" t="s">
        <v>1618</v>
      </c>
      <c r="F90" s="661" t="s">
        <v>1587</v>
      </c>
      <c r="G90" s="661" t="s">
        <v>1644</v>
      </c>
      <c r="H90" s="661" t="s">
        <v>535</v>
      </c>
      <c r="I90" s="661" t="s">
        <v>1734</v>
      </c>
      <c r="J90" s="661" t="s">
        <v>1735</v>
      </c>
      <c r="K90" s="661" t="s">
        <v>1736</v>
      </c>
      <c r="L90" s="662">
        <v>0</v>
      </c>
      <c r="M90" s="662">
        <v>0</v>
      </c>
      <c r="N90" s="661">
        <v>1</v>
      </c>
      <c r="O90" s="742">
        <v>0.5</v>
      </c>
      <c r="P90" s="662"/>
      <c r="Q90" s="677"/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18</v>
      </c>
      <c r="B91" s="661" t="s">
        <v>534</v>
      </c>
      <c r="C91" s="661">
        <v>89301181</v>
      </c>
      <c r="D91" s="740" t="s">
        <v>2532</v>
      </c>
      <c r="E91" s="741" t="s">
        <v>1618</v>
      </c>
      <c r="F91" s="661" t="s">
        <v>1587</v>
      </c>
      <c r="G91" s="661" t="s">
        <v>1648</v>
      </c>
      <c r="H91" s="661" t="s">
        <v>535</v>
      </c>
      <c r="I91" s="661" t="s">
        <v>1737</v>
      </c>
      <c r="J91" s="661" t="s">
        <v>844</v>
      </c>
      <c r="K91" s="661" t="s">
        <v>886</v>
      </c>
      <c r="L91" s="662">
        <v>0</v>
      </c>
      <c r="M91" s="662">
        <v>0</v>
      </c>
      <c r="N91" s="661">
        <v>1</v>
      </c>
      <c r="O91" s="742">
        <v>0.5</v>
      </c>
      <c r="P91" s="662"/>
      <c r="Q91" s="677"/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18</v>
      </c>
      <c r="B92" s="661" t="s">
        <v>534</v>
      </c>
      <c r="C92" s="661">
        <v>89301181</v>
      </c>
      <c r="D92" s="740" t="s">
        <v>2532</v>
      </c>
      <c r="E92" s="741" t="s">
        <v>1618</v>
      </c>
      <c r="F92" s="661" t="s">
        <v>1587</v>
      </c>
      <c r="G92" s="661" t="s">
        <v>1648</v>
      </c>
      <c r="H92" s="661" t="s">
        <v>535</v>
      </c>
      <c r="I92" s="661" t="s">
        <v>1738</v>
      </c>
      <c r="J92" s="661" t="s">
        <v>844</v>
      </c>
      <c r="K92" s="661" t="s">
        <v>1274</v>
      </c>
      <c r="L92" s="662">
        <v>0</v>
      </c>
      <c r="M92" s="662">
        <v>0</v>
      </c>
      <c r="N92" s="661">
        <v>2</v>
      </c>
      <c r="O92" s="742">
        <v>2</v>
      </c>
      <c r="P92" s="662">
        <v>0</v>
      </c>
      <c r="Q92" s="677"/>
      <c r="R92" s="661">
        <v>1</v>
      </c>
      <c r="S92" s="677">
        <v>0.5</v>
      </c>
      <c r="T92" s="742">
        <v>1</v>
      </c>
      <c r="U92" s="700">
        <v>0.5</v>
      </c>
    </row>
    <row r="93" spans="1:21" ht="14.4" customHeight="1" x14ac:dyDescent="0.3">
      <c r="A93" s="660">
        <v>18</v>
      </c>
      <c r="B93" s="661" t="s">
        <v>534</v>
      </c>
      <c r="C93" s="661">
        <v>89301182</v>
      </c>
      <c r="D93" s="740" t="s">
        <v>2531</v>
      </c>
      <c r="E93" s="741" t="s">
        <v>1602</v>
      </c>
      <c r="F93" s="661" t="s">
        <v>1587</v>
      </c>
      <c r="G93" s="661" t="s">
        <v>1715</v>
      </c>
      <c r="H93" s="661" t="s">
        <v>535</v>
      </c>
      <c r="I93" s="661" t="s">
        <v>1716</v>
      </c>
      <c r="J93" s="661" t="s">
        <v>1717</v>
      </c>
      <c r="K93" s="661" t="s">
        <v>1718</v>
      </c>
      <c r="L93" s="662">
        <v>177.82</v>
      </c>
      <c r="M93" s="662">
        <v>177.82</v>
      </c>
      <c r="N93" s="661">
        <v>1</v>
      </c>
      <c r="O93" s="742">
        <v>0.5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18</v>
      </c>
      <c r="B94" s="661" t="s">
        <v>534</v>
      </c>
      <c r="C94" s="661">
        <v>89301182</v>
      </c>
      <c r="D94" s="740" t="s">
        <v>2531</v>
      </c>
      <c r="E94" s="741" t="s">
        <v>1602</v>
      </c>
      <c r="F94" s="661" t="s">
        <v>1587</v>
      </c>
      <c r="G94" s="661" t="s">
        <v>1656</v>
      </c>
      <c r="H94" s="661" t="s">
        <v>849</v>
      </c>
      <c r="I94" s="661" t="s">
        <v>894</v>
      </c>
      <c r="J94" s="661" t="s">
        <v>1531</v>
      </c>
      <c r="K94" s="661" t="s">
        <v>1532</v>
      </c>
      <c r="L94" s="662">
        <v>246.39</v>
      </c>
      <c r="M94" s="662">
        <v>1478.34</v>
      </c>
      <c r="N94" s="661">
        <v>6</v>
      </c>
      <c r="O94" s="742">
        <v>1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18</v>
      </c>
      <c r="B95" s="661" t="s">
        <v>534</v>
      </c>
      <c r="C95" s="661">
        <v>89301182</v>
      </c>
      <c r="D95" s="740" t="s">
        <v>2531</v>
      </c>
      <c r="E95" s="741" t="s">
        <v>1602</v>
      </c>
      <c r="F95" s="661" t="s">
        <v>1587</v>
      </c>
      <c r="G95" s="661" t="s">
        <v>1644</v>
      </c>
      <c r="H95" s="661" t="s">
        <v>535</v>
      </c>
      <c r="I95" s="661" t="s">
        <v>1739</v>
      </c>
      <c r="J95" s="661" t="s">
        <v>1740</v>
      </c>
      <c r="K95" s="661" t="s">
        <v>1741</v>
      </c>
      <c r="L95" s="662">
        <v>133.38999999999999</v>
      </c>
      <c r="M95" s="662">
        <v>400.16999999999996</v>
      </c>
      <c r="N95" s="661">
        <v>3</v>
      </c>
      <c r="O95" s="742">
        <v>1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18</v>
      </c>
      <c r="B96" s="661" t="s">
        <v>534</v>
      </c>
      <c r="C96" s="661">
        <v>89301182</v>
      </c>
      <c r="D96" s="740" t="s">
        <v>2531</v>
      </c>
      <c r="E96" s="741" t="s">
        <v>1602</v>
      </c>
      <c r="F96" s="661" t="s">
        <v>1587</v>
      </c>
      <c r="G96" s="661" t="s">
        <v>1644</v>
      </c>
      <c r="H96" s="661" t="s">
        <v>535</v>
      </c>
      <c r="I96" s="661" t="s">
        <v>1328</v>
      </c>
      <c r="J96" s="661" t="s">
        <v>1329</v>
      </c>
      <c r="K96" s="661" t="s">
        <v>1330</v>
      </c>
      <c r="L96" s="662">
        <v>177.82</v>
      </c>
      <c r="M96" s="662">
        <v>533.46</v>
      </c>
      <c r="N96" s="661">
        <v>3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18</v>
      </c>
      <c r="B97" s="661" t="s">
        <v>534</v>
      </c>
      <c r="C97" s="661">
        <v>89301182</v>
      </c>
      <c r="D97" s="740" t="s">
        <v>2531</v>
      </c>
      <c r="E97" s="741" t="s">
        <v>1603</v>
      </c>
      <c r="F97" s="661" t="s">
        <v>1587</v>
      </c>
      <c r="G97" s="661" t="s">
        <v>1742</v>
      </c>
      <c r="H97" s="661" t="s">
        <v>535</v>
      </c>
      <c r="I97" s="661" t="s">
        <v>1743</v>
      </c>
      <c r="J97" s="661" t="s">
        <v>1744</v>
      </c>
      <c r="K97" s="661" t="s">
        <v>1745</v>
      </c>
      <c r="L97" s="662">
        <v>0</v>
      </c>
      <c r="M97" s="662">
        <v>0</v>
      </c>
      <c r="N97" s="661">
        <v>1</v>
      </c>
      <c r="O97" s="742">
        <v>1</v>
      </c>
      <c r="P97" s="662"/>
      <c r="Q97" s="677"/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18</v>
      </c>
      <c r="B98" s="661" t="s">
        <v>534</v>
      </c>
      <c r="C98" s="661">
        <v>89301182</v>
      </c>
      <c r="D98" s="740" t="s">
        <v>2531</v>
      </c>
      <c r="E98" s="741" t="s">
        <v>1603</v>
      </c>
      <c r="F98" s="661" t="s">
        <v>1587</v>
      </c>
      <c r="G98" s="661" t="s">
        <v>1656</v>
      </c>
      <c r="H98" s="661" t="s">
        <v>849</v>
      </c>
      <c r="I98" s="661" t="s">
        <v>894</v>
      </c>
      <c r="J98" s="661" t="s">
        <v>1531</v>
      </c>
      <c r="K98" s="661" t="s">
        <v>1532</v>
      </c>
      <c r="L98" s="662">
        <v>246.39</v>
      </c>
      <c r="M98" s="662">
        <v>246.39</v>
      </c>
      <c r="N98" s="661">
        <v>1</v>
      </c>
      <c r="O98" s="742">
        <v>1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18</v>
      </c>
      <c r="B99" s="661" t="s">
        <v>534</v>
      </c>
      <c r="C99" s="661">
        <v>89301182</v>
      </c>
      <c r="D99" s="740" t="s">
        <v>2531</v>
      </c>
      <c r="E99" s="741" t="s">
        <v>1604</v>
      </c>
      <c r="F99" s="661" t="s">
        <v>1587</v>
      </c>
      <c r="G99" s="661" t="s">
        <v>1746</v>
      </c>
      <c r="H99" s="661" t="s">
        <v>535</v>
      </c>
      <c r="I99" s="661" t="s">
        <v>1747</v>
      </c>
      <c r="J99" s="661" t="s">
        <v>1031</v>
      </c>
      <c r="K99" s="661" t="s">
        <v>1748</v>
      </c>
      <c r="L99" s="662">
        <v>3145.05</v>
      </c>
      <c r="M99" s="662">
        <v>3145.05</v>
      </c>
      <c r="N99" s="661">
        <v>1</v>
      </c>
      <c r="O99" s="742">
        <v>0.5</v>
      </c>
      <c r="P99" s="662">
        <v>3145.05</v>
      </c>
      <c r="Q99" s="677">
        <v>1</v>
      </c>
      <c r="R99" s="661">
        <v>1</v>
      </c>
      <c r="S99" s="677">
        <v>1</v>
      </c>
      <c r="T99" s="742">
        <v>0.5</v>
      </c>
      <c r="U99" s="700">
        <v>1</v>
      </c>
    </row>
    <row r="100" spans="1:21" ht="14.4" customHeight="1" x14ac:dyDescent="0.3">
      <c r="A100" s="660">
        <v>18</v>
      </c>
      <c r="B100" s="661" t="s">
        <v>534</v>
      </c>
      <c r="C100" s="661">
        <v>89301182</v>
      </c>
      <c r="D100" s="740" t="s">
        <v>2531</v>
      </c>
      <c r="E100" s="741" t="s">
        <v>1604</v>
      </c>
      <c r="F100" s="661" t="s">
        <v>1587</v>
      </c>
      <c r="G100" s="661" t="s">
        <v>1660</v>
      </c>
      <c r="H100" s="661" t="s">
        <v>535</v>
      </c>
      <c r="I100" s="661" t="s">
        <v>1749</v>
      </c>
      <c r="J100" s="661" t="s">
        <v>1750</v>
      </c>
      <c r="K100" s="661" t="s">
        <v>814</v>
      </c>
      <c r="L100" s="662">
        <v>0</v>
      </c>
      <c r="M100" s="662">
        <v>0</v>
      </c>
      <c r="N100" s="661">
        <v>1</v>
      </c>
      <c r="O100" s="742">
        <v>0.5</v>
      </c>
      <c r="P100" s="662"/>
      <c r="Q100" s="677"/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18</v>
      </c>
      <c r="B101" s="661" t="s">
        <v>534</v>
      </c>
      <c r="C101" s="661">
        <v>89301182</v>
      </c>
      <c r="D101" s="740" t="s">
        <v>2531</v>
      </c>
      <c r="E101" s="741" t="s">
        <v>1604</v>
      </c>
      <c r="F101" s="661" t="s">
        <v>1587</v>
      </c>
      <c r="G101" s="661" t="s">
        <v>1751</v>
      </c>
      <c r="H101" s="661" t="s">
        <v>535</v>
      </c>
      <c r="I101" s="661" t="s">
        <v>1752</v>
      </c>
      <c r="J101" s="661" t="s">
        <v>1753</v>
      </c>
      <c r="K101" s="661" t="s">
        <v>1754</v>
      </c>
      <c r="L101" s="662">
        <v>64.12</v>
      </c>
      <c r="M101" s="662">
        <v>64.12</v>
      </c>
      <c r="N101" s="661">
        <v>1</v>
      </c>
      <c r="O101" s="742">
        <v>1</v>
      </c>
      <c r="P101" s="662">
        <v>64.12</v>
      </c>
      <c r="Q101" s="677">
        <v>1</v>
      </c>
      <c r="R101" s="661">
        <v>1</v>
      </c>
      <c r="S101" s="677">
        <v>1</v>
      </c>
      <c r="T101" s="742">
        <v>1</v>
      </c>
      <c r="U101" s="700">
        <v>1</v>
      </c>
    </row>
    <row r="102" spans="1:21" ht="14.4" customHeight="1" x14ac:dyDescent="0.3">
      <c r="A102" s="660">
        <v>18</v>
      </c>
      <c r="B102" s="661" t="s">
        <v>534</v>
      </c>
      <c r="C102" s="661">
        <v>89301182</v>
      </c>
      <c r="D102" s="740" t="s">
        <v>2531</v>
      </c>
      <c r="E102" s="741" t="s">
        <v>1604</v>
      </c>
      <c r="F102" s="661" t="s">
        <v>1587</v>
      </c>
      <c r="G102" s="661" t="s">
        <v>1755</v>
      </c>
      <c r="H102" s="661" t="s">
        <v>849</v>
      </c>
      <c r="I102" s="661" t="s">
        <v>1756</v>
      </c>
      <c r="J102" s="661" t="s">
        <v>1757</v>
      </c>
      <c r="K102" s="661" t="s">
        <v>1758</v>
      </c>
      <c r="L102" s="662">
        <v>229.38</v>
      </c>
      <c r="M102" s="662">
        <v>229.38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18</v>
      </c>
      <c r="B103" s="661" t="s">
        <v>534</v>
      </c>
      <c r="C103" s="661">
        <v>89301182</v>
      </c>
      <c r="D103" s="740" t="s">
        <v>2531</v>
      </c>
      <c r="E103" s="741" t="s">
        <v>1604</v>
      </c>
      <c r="F103" s="661" t="s">
        <v>1587</v>
      </c>
      <c r="G103" s="661" t="s">
        <v>1759</v>
      </c>
      <c r="H103" s="661" t="s">
        <v>535</v>
      </c>
      <c r="I103" s="661" t="s">
        <v>1760</v>
      </c>
      <c r="J103" s="661" t="s">
        <v>1258</v>
      </c>
      <c r="K103" s="661" t="s">
        <v>1761</v>
      </c>
      <c r="L103" s="662">
        <v>113.66</v>
      </c>
      <c r="M103" s="662">
        <v>113.66</v>
      </c>
      <c r="N103" s="661">
        <v>1</v>
      </c>
      <c r="O103" s="742">
        <v>1</v>
      </c>
      <c r="P103" s="662">
        <v>113.66</v>
      </c>
      <c r="Q103" s="677">
        <v>1</v>
      </c>
      <c r="R103" s="661">
        <v>1</v>
      </c>
      <c r="S103" s="677">
        <v>1</v>
      </c>
      <c r="T103" s="742">
        <v>1</v>
      </c>
      <c r="U103" s="700">
        <v>1</v>
      </c>
    </row>
    <row r="104" spans="1:21" ht="14.4" customHeight="1" x14ac:dyDescent="0.3">
      <c r="A104" s="660">
        <v>18</v>
      </c>
      <c r="B104" s="661" t="s">
        <v>534</v>
      </c>
      <c r="C104" s="661">
        <v>89301182</v>
      </c>
      <c r="D104" s="740" t="s">
        <v>2531</v>
      </c>
      <c r="E104" s="741" t="s">
        <v>1604</v>
      </c>
      <c r="F104" s="661" t="s">
        <v>1587</v>
      </c>
      <c r="G104" s="661" t="s">
        <v>1762</v>
      </c>
      <c r="H104" s="661" t="s">
        <v>535</v>
      </c>
      <c r="I104" s="661" t="s">
        <v>1763</v>
      </c>
      <c r="J104" s="661" t="s">
        <v>1764</v>
      </c>
      <c r="K104" s="661" t="s">
        <v>1765</v>
      </c>
      <c r="L104" s="662">
        <v>0</v>
      </c>
      <c r="M104" s="662">
        <v>0</v>
      </c>
      <c r="N104" s="661">
        <v>1</v>
      </c>
      <c r="O104" s="742">
        <v>0.5</v>
      </c>
      <c r="P104" s="662"/>
      <c r="Q104" s="677"/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18</v>
      </c>
      <c r="B105" s="661" t="s">
        <v>534</v>
      </c>
      <c r="C105" s="661">
        <v>89301182</v>
      </c>
      <c r="D105" s="740" t="s">
        <v>2531</v>
      </c>
      <c r="E105" s="741" t="s">
        <v>1604</v>
      </c>
      <c r="F105" s="661" t="s">
        <v>1587</v>
      </c>
      <c r="G105" s="661" t="s">
        <v>1766</v>
      </c>
      <c r="H105" s="661" t="s">
        <v>535</v>
      </c>
      <c r="I105" s="661" t="s">
        <v>1767</v>
      </c>
      <c r="J105" s="661" t="s">
        <v>1768</v>
      </c>
      <c r="K105" s="661" t="s">
        <v>1769</v>
      </c>
      <c r="L105" s="662">
        <v>0</v>
      </c>
      <c r="M105" s="662">
        <v>0</v>
      </c>
      <c r="N105" s="661">
        <v>1</v>
      </c>
      <c r="O105" s="742">
        <v>1</v>
      </c>
      <c r="P105" s="662">
        <v>0</v>
      </c>
      <c r="Q105" s="677"/>
      <c r="R105" s="661">
        <v>1</v>
      </c>
      <c r="S105" s="677">
        <v>1</v>
      </c>
      <c r="T105" s="742">
        <v>1</v>
      </c>
      <c r="U105" s="700">
        <v>1</v>
      </c>
    </row>
    <row r="106" spans="1:21" ht="14.4" customHeight="1" x14ac:dyDescent="0.3">
      <c r="A106" s="660">
        <v>18</v>
      </c>
      <c r="B106" s="661" t="s">
        <v>534</v>
      </c>
      <c r="C106" s="661">
        <v>89301182</v>
      </c>
      <c r="D106" s="740" t="s">
        <v>2531</v>
      </c>
      <c r="E106" s="741" t="s">
        <v>1604</v>
      </c>
      <c r="F106" s="661" t="s">
        <v>1587</v>
      </c>
      <c r="G106" s="661" t="s">
        <v>1719</v>
      </c>
      <c r="H106" s="661" t="s">
        <v>849</v>
      </c>
      <c r="I106" s="661" t="s">
        <v>884</v>
      </c>
      <c r="J106" s="661" t="s">
        <v>885</v>
      </c>
      <c r="K106" s="661" t="s">
        <v>886</v>
      </c>
      <c r="L106" s="662">
        <v>132</v>
      </c>
      <c r="M106" s="662">
        <v>264</v>
      </c>
      <c r="N106" s="661">
        <v>2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18</v>
      </c>
      <c r="B107" s="661" t="s">
        <v>534</v>
      </c>
      <c r="C107" s="661">
        <v>89301182</v>
      </c>
      <c r="D107" s="740" t="s">
        <v>2531</v>
      </c>
      <c r="E107" s="741" t="s">
        <v>1604</v>
      </c>
      <c r="F107" s="661" t="s">
        <v>1587</v>
      </c>
      <c r="G107" s="661" t="s">
        <v>1630</v>
      </c>
      <c r="H107" s="661" t="s">
        <v>535</v>
      </c>
      <c r="I107" s="661" t="s">
        <v>1770</v>
      </c>
      <c r="J107" s="661" t="s">
        <v>1771</v>
      </c>
      <c r="K107" s="661" t="s">
        <v>1772</v>
      </c>
      <c r="L107" s="662">
        <v>439.98</v>
      </c>
      <c r="M107" s="662">
        <v>879.96</v>
      </c>
      <c r="N107" s="661">
        <v>2</v>
      </c>
      <c r="O107" s="742">
        <v>1</v>
      </c>
      <c r="P107" s="662">
        <v>879.96</v>
      </c>
      <c r="Q107" s="677">
        <v>1</v>
      </c>
      <c r="R107" s="661">
        <v>2</v>
      </c>
      <c r="S107" s="677">
        <v>1</v>
      </c>
      <c r="T107" s="742">
        <v>1</v>
      </c>
      <c r="U107" s="700">
        <v>1</v>
      </c>
    </row>
    <row r="108" spans="1:21" ht="14.4" customHeight="1" x14ac:dyDescent="0.3">
      <c r="A108" s="660">
        <v>18</v>
      </c>
      <c r="B108" s="661" t="s">
        <v>534</v>
      </c>
      <c r="C108" s="661">
        <v>89301182</v>
      </c>
      <c r="D108" s="740" t="s">
        <v>2531</v>
      </c>
      <c r="E108" s="741" t="s">
        <v>1604</v>
      </c>
      <c r="F108" s="661" t="s">
        <v>1587</v>
      </c>
      <c r="G108" s="661" t="s">
        <v>1773</v>
      </c>
      <c r="H108" s="661" t="s">
        <v>535</v>
      </c>
      <c r="I108" s="661" t="s">
        <v>1774</v>
      </c>
      <c r="J108" s="661" t="s">
        <v>1775</v>
      </c>
      <c r="K108" s="661" t="s">
        <v>1720</v>
      </c>
      <c r="L108" s="662">
        <v>65.989999999999995</v>
      </c>
      <c r="M108" s="662">
        <v>593.90999999999985</v>
      </c>
      <c r="N108" s="661">
        <v>9</v>
      </c>
      <c r="O108" s="742">
        <v>2.5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18</v>
      </c>
      <c r="B109" s="661" t="s">
        <v>534</v>
      </c>
      <c r="C109" s="661">
        <v>89301182</v>
      </c>
      <c r="D109" s="740" t="s">
        <v>2531</v>
      </c>
      <c r="E109" s="741" t="s">
        <v>1604</v>
      </c>
      <c r="F109" s="661" t="s">
        <v>1587</v>
      </c>
      <c r="G109" s="661" t="s">
        <v>1776</v>
      </c>
      <c r="H109" s="661" t="s">
        <v>535</v>
      </c>
      <c r="I109" s="661" t="s">
        <v>731</v>
      </c>
      <c r="J109" s="661" t="s">
        <v>732</v>
      </c>
      <c r="K109" s="661" t="s">
        <v>1777</v>
      </c>
      <c r="L109" s="662">
        <v>0</v>
      </c>
      <c r="M109" s="662">
        <v>0</v>
      </c>
      <c r="N109" s="661">
        <v>1</v>
      </c>
      <c r="O109" s="742">
        <v>0.5</v>
      </c>
      <c r="P109" s="662">
        <v>0</v>
      </c>
      <c r="Q109" s="677"/>
      <c r="R109" s="661">
        <v>1</v>
      </c>
      <c r="S109" s="677">
        <v>1</v>
      </c>
      <c r="T109" s="742">
        <v>0.5</v>
      </c>
      <c r="U109" s="700">
        <v>1</v>
      </c>
    </row>
    <row r="110" spans="1:21" ht="14.4" customHeight="1" x14ac:dyDescent="0.3">
      <c r="A110" s="660">
        <v>18</v>
      </c>
      <c r="B110" s="661" t="s">
        <v>534</v>
      </c>
      <c r="C110" s="661">
        <v>89301182</v>
      </c>
      <c r="D110" s="740" t="s">
        <v>2531</v>
      </c>
      <c r="E110" s="741" t="s">
        <v>1604</v>
      </c>
      <c r="F110" s="661" t="s">
        <v>1587</v>
      </c>
      <c r="G110" s="661" t="s">
        <v>1778</v>
      </c>
      <c r="H110" s="661" t="s">
        <v>535</v>
      </c>
      <c r="I110" s="661" t="s">
        <v>1779</v>
      </c>
      <c r="J110" s="661" t="s">
        <v>1780</v>
      </c>
      <c r="K110" s="661" t="s">
        <v>1781</v>
      </c>
      <c r="L110" s="662">
        <v>0</v>
      </c>
      <c r="M110" s="662">
        <v>0</v>
      </c>
      <c r="N110" s="661">
        <v>1</v>
      </c>
      <c r="O110" s="742">
        <v>1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18</v>
      </c>
      <c r="B111" s="661" t="s">
        <v>534</v>
      </c>
      <c r="C111" s="661">
        <v>89301182</v>
      </c>
      <c r="D111" s="740" t="s">
        <v>2531</v>
      </c>
      <c r="E111" s="741" t="s">
        <v>1604</v>
      </c>
      <c r="F111" s="661" t="s">
        <v>1587</v>
      </c>
      <c r="G111" s="661" t="s">
        <v>1782</v>
      </c>
      <c r="H111" s="661" t="s">
        <v>535</v>
      </c>
      <c r="I111" s="661" t="s">
        <v>1192</v>
      </c>
      <c r="J111" s="661" t="s">
        <v>1783</v>
      </c>
      <c r="K111" s="661" t="s">
        <v>1784</v>
      </c>
      <c r="L111" s="662">
        <v>31.65</v>
      </c>
      <c r="M111" s="662">
        <v>63.3</v>
      </c>
      <c r="N111" s="661">
        <v>2</v>
      </c>
      <c r="O111" s="742">
        <v>1</v>
      </c>
      <c r="P111" s="662">
        <v>63.3</v>
      </c>
      <c r="Q111" s="677">
        <v>1</v>
      </c>
      <c r="R111" s="661">
        <v>2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18</v>
      </c>
      <c r="B112" s="661" t="s">
        <v>534</v>
      </c>
      <c r="C112" s="661">
        <v>89301182</v>
      </c>
      <c r="D112" s="740" t="s">
        <v>2531</v>
      </c>
      <c r="E112" s="741" t="s">
        <v>1604</v>
      </c>
      <c r="F112" s="661" t="s">
        <v>1587</v>
      </c>
      <c r="G112" s="661" t="s">
        <v>1682</v>
      </c>
      <c r="H112" s="661" t="s">
        <v>535</v>
      </c>
      <c r="I112" s="661" t="s">
        <v>680</v>
      </c>
      <c r="J112" s="661" t="s">
        <v>681</v>
      </c>
      <c r="K112" s="661" t="s">
        <v>1683</v>
      </c>
      <c r="L112" s="662">
        <v>57.6</v>
      </c>
      <c r="M112" s="662">
        <v>115.2</v>
      </c>
      <c r="N112" s="661">
        <v>2</v>
      </c>
      <c r="O112" s="742">
        <v>0.5</v>
      </c>
      <c r="P112" s="662">
        <v>115.2</v>
      </c>
      <c r="Q112" s="677">
        <v>1</v>
      </c>
      <c r="R112" s="661">
        <v>2</v>
      </c>
      <c r="S112" s="677">
        <v>1</v>
      </c>
      <c r="T112" s="742">
        <v>0.5</v>
      </c>
      <c r="U112" s="700">
        <v>1</v>
      </c>
    </row>
    <row r="113" spans="1:21" ht="14.4" customHeight="1" x14ac:dyDescent="0.3">
      <c r="A113" s="660">
        <v>18</v>
      </c>
      <c r="B113" s="661" t="s">
        <v>534</v>
      </c>
      <c r="C113" s="661">
        <v>89301182</v>
      </c>
      <c r="D113" s="740" t="s">
        <v>2531</v>
      </c>
      <c r="E113" s="741" t="s">
        <v>1604</v>
      </c>
      <c r="F113" s="661" t="s">
        <v>1587</v>
      </c>
      <c r="G113" s="661" t="s">
        <v>1642</v>
      </c>
      <c r="H113" s="661" t="s">
        <v>849</v>
      </c>
      <c r="I113" s="661" t="s">
        <v>914</v>
      </c>
      <c r="J113" s="661" t="s">
        <v>1535</v>
      </c>
      <c r="K113" s="661" t="s">
        <v>916</v>
      </c>
      <c r="L113" s="662">
        <v>177.82</v>
      </c>
      <c r="M113" s="662">
        <v>533.46</v>
      </c>
      <c r="N113" s="661">
        <v>3</v>
      </c>
      <c r="O113" s="742">
        <v>1</v>
      </c>
      <c r="P113" s="662">
        <v>533.46</v>
      </c>
      <c r="Q113" s="677">
        <v>1</v>
      </c>
      <c r="R113" s="661">
        <v>3</v>
      </c>
      <c r="S113" s="677">
        <v>1</v>
      </c>
      <c r="T113" s="742">
        <v>1</v>
      </c>
      <c r="U113" s="700">
        <v>1</v>
      </c>
    </row>
    <row r="114" spans="1:21" ht="14.4" customHeight="1" x14ac:dyDescent="0.3">
      <c r="A114" s="660">
        <v>18</v>
      </c>
      <c r="B114" s="661" t="s">
        <v>534</v>
      </c>
      <c r="C114" s="661">
        <v>89301182</v>
      </c>
      <c r="D114" s="740" t="s">
        <v>2531</v>
      </c>
      <c r="E114" s="741" t="s">
        <v>1604</v>
      </c>
      <c r="F114" s="661" t="s">
        <v>1587</v>
      </c>
      <c r="G114" s="661" t="s">
        <v>1785</v>
      </c>
      <c r="H114" s="661" t="s">
        <v>849</v>
      </c>
      <c r="I114" s="661" t="s">
        <v>1786</v>
      </c>
      <c r="J114" s="661" t="s">
        <v>1787</v>
      </c>
      <c r="K114" s="661" t="s">
        <v>1788</v>
      </c>
      <c r="L114" s="662">
        <v>144.81</v>
      </c>
      <c r="M114" s="662">
        <v>144.81</v>
      </c>
      <c r="N114" s="661">
        <v>1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18</v>
      </c>
      <c r="B115" s="661" t="s">
        <v>534</v>
      </c>
      <c r="C115" s="661">
        <v>89301182</v>
      </c>
      <c r="D115" s="740" t="s">
        <v>2531</v>
      </c>
      <c r="E115" s="741" t="s">
        <v>1604</v>
      </c>
      <c r="F115" s="661" t="s">
        <v>1587</v>
      </c>
      <c r="G115" s="661" t="s">
        <v>1692</v>
      </c>
      <c r="H115" s="661" t="s">
        <v>535</v>
      </c>
      <c r="I115" s="661" t="s">
        <v>1055</v>
      </c>
      <c r="J115" s="661" t="s">
        <v>1728</v>
      </c>
      <c r="K115" s="661" t="s">
        <v>1730</v>
      </c>
      <c r="L115" s="662">
        <v>253.18</v>
      </c>
      <c r="M115" s="662">
        <v>506.36</v>
      </c>
      <c r="N115" s="661">
        <v>2</v>
      </c>
      <c r="O115" s="742">
        <v>1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18</v>
      </c>
      <c r="B116" s="661" t="s">
        <v>534</v>
      </c>
      <c r="C116" s="661">
        <v>89301182</v>
      </c>
      <c r="D116" s="740" t="s">
        <v>2531</v>
      </c>
      <c r="E116" s="741" t="s">
        <v>1604</v>
      </c>
      <c r="F116" s="661" t="s">
        <v>1587</v>
      </c>
      <c r="G116" s="661" t="s">
        <v>1656</v>
      </c>
      <c r="H116" s="661" t="s">
        <v>849</v>
      </c>
      <c r="I116" s="661" t="s">
        <v>894</v>
      </c>
      <c r="J116" s="661" t="s">
        <v>1531</v>
      </c>
      <c r="K116" s="661" t="s">
        <v>1532</v>
      </c>
      <c r="L116" s="662">
        <v>246.39</v>
      </c>
      <c r="M116" s="662">
        <v>985.56</v>
      </c>
      <c r="N116" s="661">
        <v>4</v>
      </c>
      <c r="O116" s="742">
        <v>1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18</v>
      </c>
      <c r="B117" s="661" t="s">
        <v>534</v>
      </c>
      <c r="C117" s="661">
        <v>89301182</v>
      </c>
      <c r="D117" s="740" t="s">
        <v>2531</v>
      </c>
      <c r="E117" s="741" t="s">
        <v>1604</v>
      </c>
      <c r="F117" s="661" t="s">
        <v>1587</v>
      </c>
      <c r="G117" s="661" t="s">
        <v>1670</v>
      </c>
      <c r="H117" s="661" t="s">
        <v>535</v>
      </c>
      <c r="I117" s="661" t="s">
        <v>1671</v>
      </c>
      <c r="J117" s="661" t="s">
        <v>1672</v>
      </c>
      <c r="K117" s="661" t="s">
        <v>1673</v>
      </c>
      <c r="L117" s="662">
        <v>264</v>
      </c>
      <c r="M117" s="662">
        <v>264</v>
      </c>
      <c r="N117" s="661">
        <v>1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18</v>
      </c>
      <c r="B118" s="661" t="s">
        <v>534</v>
      </c>
      <c r="C118" s="661">
        <v>89301182</v>
      </c>
      <c r="D118" s="740" t="s">
        <v>2531</v>
      </c>
      <c r="E118" s="741" t="s">
        <v>1604</v>
      </c>
      <c r="F118" s="661" t="s">
        <v>1587</v>
      </c>
      <c r="G118" s="661" t="s">
        <v>1644</v>
      </c>
      <c r="H118" s="661" t="s">
        <v>535</v>
      </c>
      <c r="I118" s="661" t="s">
        <v>1022</v>
      </c>
      <c r="J118" s="661" t="s">
        <v>1023</v>
      </c>
      <c r="K118" s="661" t="s">
        <v>1024</v>
      </c>
      <c r="L118" s="662">
        <v>133.38999999999999</v>
      </c>
      <c r="M118" s="662">
        <v>133.38999999999999</v>
      </c>
      <c r="N118" s="661">
        <v>1</v>
      </c>
      <c r="O118" s="742">
        <v>0.5</v>
      </c>
      <c r="P118" s="662">
        <v>133.38999999999999</v>
      </c>
      <c r="Q118" s="677">
        <v>1</v>
      </c>
      <c r="R118" s="661">
        <v>1</v>
      </c>
      <c r="S118" s="677">
        <v>1</v>
      </c>
      <c r="T118" s="742">
        <v>0.5</v>
      </c>
      <c r="U118" s="700">
        <v>1</v>
      </c>
    </row>
    <row r="119" spans="1:21" ht="14.4" customHeight="1" x14ac:dyDescent="0.3">
      <c r="A119" s="660">
        <v>18</v>
      </c>
      <c r="B119" s="661" t="s">
        <v>534</v>
      </c>
      <c r="C119" s="661">
        <v>89301182</v>
      </c>
      <c r="D119" s="740" t="s">
        <v>2531</v>
      </c>
      <c r="E119" s="741" t="s">
        <v>1604</v>
      </c>
      <c r="F119" s="661" t="s">
        <v>1587</v>
      </c>
      <c r="G119" s="661" t="s">
        <v>1644</v>
      </c>
      <c r="H119" s="661" t="s">
        <v>535</v>
      </c>
      <c r="I119" s="661" t="s">
        <v>1789</v>
      </c>
      <c r="J119" s="661" t="s">
        <v>1646</v>
      </c>
      <c r="K119" s="661" t="s">
        <v>1073</v>
      </c>
      <c r="L119" s="662">
        <v>177.82</v>
      </c>
      <c r="M119" s="662">
        <v>355.64</v>
      </c>
      <c r="N119" s="661">
        <v>2</v>
      </c>
      <c r="O119" s="742">
        <v>0.5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18</v>
      </c>
      <c r="B120" s="661" t="s">
        <v>534</v>
      </c>
      <c r="C120" s="661">
        <v>89301182</v>
      </c>
      <c r="D120" s="740" t="s">
        <v>2531</v>
      </c>
      <c r="E120" s="741" t="s">
        <v>1605</v>
      </c>
      <c r="F120" s="661" t="s">
        <v>1587</v>
      </c>
      <c r="G120" s="661" t="s">
        <v>1660</v>
      </c>
      <c r="H120" s="661" t="s">
        <v>535</v>
      </c>
      <c r="I120" s="661" t="s">
        <v>1790</v>
      </c>
      <c r="J120" s="661" t="s">
        <v>1750</v>
      </c>
      <c r="K120" s="661" t="s">
        <v>1791</v>
      </c>
      <c r="L120" s="662">
        <v>2381.06</v>
      </c>
      <c r="M120" s="662">
        <v>2381.06</v>
      </c>
      <c r="N120" s="661">
        <v>1</v>
      </c>
      <c r="O120" s="742">
        <v>0.5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18</v>
      </c>
      <c r="B121" s="661" t="s">
        <v>534</v>
      </c>
      <c r="C121" s="661">
        <v>89301182</v>
      </c>
      <c r="D121" s="740" t="s">
        <v>2531</v>
      </c>
      <c r="E121" s="741" t="s">
        <v>1605</v>
      </c>
      <c r="F121" s="661" t="s">
        <v>1587</v>
      </c>
      <c r="G121" s="661" t="s">
        <v>1792</v>
      </c>
      <c r="H121" s="661" t="s">
        <v>535</v>
      </c>
      <c r="I121" s="661" t="s">
        <v>1793</v>
      </c>
      <c r="J121" s="661" t="s">
        <v>1794</v>
      </c>
      <c r="K121" s="661" t="s">
        <v>1795</v>
      </c>
      <c r="L121" s="662">
        <v>2161.0100000000002</v>
      </c>
      <c r="M121" s="662">
        <v>4322.0200000000004</v>
      </c>
      <c r="N121" s="661">
        <v>2</v>
      </c>
      <c r="O121" s="742">
        <v>1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18</v>
      </c>
      <c r="B122" s="661" t="s">
        <v>534</v>
      </c>
      <c r="C122" s="661">
        <v>89301182</v>
      </c>
      <c r="D122" s="740" t="s">
        <v>2531</v>
      </c>
      <c r="E122" s="741" t="s">
        <v>1605</v>
      </c>
      <c r="F122" s="661" t="s">
        <v>1587</v>
      </c>
      <c r="G122" s="661" t="s">
        <v>1719</v>
      </c>
      <c r="H122" s="661" t="s">
        <v>535</v>
      </c>
      <c r="I122" s="661" t="s">
        <v>1796</v>
      </c>
      <c r="J122" s="661" t="s">
        <v>1797</v>
      </c>
      <c r="K122" s="661" t="s">
        <v>1798</v>
      </c>
      <c r="L122" s="662">
        <v>132</v>
      </c>
      <c r="M122" s="662">
        <v>1056</v>
      </c>
      <c r="N122" s="661">
        <v>8</v>
      </c>
      <c r="O122" s="742">
        <v>3</v>
      </c>
      <c r="P122" s="662">
        <v>660</v>
      </c>
      <c r="Q122" s="677">
        <v>0.625</v>
      </c>
      <c r="R122" s="661">
        <v>5</v>
      </c>
      <c r="S122" s="677">
        <v>0.625</v>
      </c>
      <c r="T122" s="742">
        <v>2</v>
      </c>
      <c r="U122" s="700">
        <v>0.66666666666666663</v>
      </c>
    </row>
    <row r="123" spans="1:21" ht="14.4" customHeight="1" x14ac:dyDescent="0.3">
      <c r="A123" s="660">
        <v>18</v>
      </c>
      <c r="B123" s="661" t="s">
        <v>534</v>
      </c>
      <c r="C123" s="661">
        <v>89301182</v>
      </c>
      <c r="D123" s="740" t="s">
        <v>2531</v>
      </c>
      <c r="E123" s="741" t="s">
        <v>1605</v>
      </c>
      <c r="F123" s="661" t="s">
        <v>1587</v>
      </c>
      <c r="G123" s="661" t="s">
        <v>1719</v>
      </c>
      <c r="H123" s="661" t="s">
        <v>849</v>
      </c>
      <c r="I123" s="661" t="s">
        <v>884</v>
      </c>
      <c r="J123" s="661" t="s">
        <v>885</v>
      </c>
      <c r="K123" s="661" t="s">
        <v>886</v>
      </c>
      <c r="L123" s="662">
        <v>132</v>
      </c>
      <c r="M123" s="662">
        <v>2376</v>
      </c>
      <c r="N123" s="661">
        <v>18</v>
      </c>
      <c r="O123" s="742">
        <v>7</v>
      </c>
      <c r="P123" s="662">
        <v>1320</v>
      </c>
      <c r="Q123" s="677">
        <v>0.55555555555555558</v>
      </c>
      <c r="R123" s="661">
        <v>10</v>
      </c>
      <c r="S123" s="677">
        <v>0.55555555555555558</v>
      </c>
      <c r="T123" s="742">
        <v>4</v>
      </c>
      <c r="U123" s="700">
        <v>0.5714285714285714</v>
      </c>
    </row>
    <row r="124" spans="1:21" ht="14.4" customHeight="1" x14ac:dyDescent="0.3">
      <c r="A124" s="660">
        <v>18</v>
      </c>
      <c r="B124" s="661" t="s">
        <v>534</v>
      </c>
      <c r="C124" s="661">
        <v>89301182</v>
      </c>
      <c r="D124" s="740" t="s">
        <v>2531</v>
      </c>
      <c r="E124" s="741" t="s">
        <v>1605</v>
      </c>
      <c r="F124" s="661" t="s">
        <v>1587</v>
      </c>
      <c r="G124" s="661" t="s">
        <v>1773</v>
      </c>
      <c r="H124" s="661" t="s">
        <v>535</v>
      </c>
      <c r="I124" s="661" t="s">
        <v>1774</v>
      </c>
      <c r="J124" s="661" t="s">
        <v>1775</v>
      </c>
      <c r="K124" s="661" t="s">
        <v>1720</v>
      </c>
      <c r="L124" s="662">
        <v>65.989999999999995</v>
      </c>
      <c r="M124" s="662">
        <v>131.97999999999999</v>
      </c>
      <c r="N124" s="661">
        <v>2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18</v>
      </c>
      <c r="B125" s="661" t="s">
        <v>534</v>
      </c>
      <c r="C125" s="661">
        <v>89301182</v>
      </c>
      <c r="D125" s="740" t="s">
        <v>2531</v>
      </c>
      <c r="E125" s="741" t="s">
        <v>1605</v>
      </c>
      <c r="F125" s="661" t="s">
        <v>1587</v>
      </c>
      <c r="G125" s="661" t="s">
        <v>1776</v>
      </c>
      <c r="H125" s="661" t="s">
        <v>535</v>
      </c>
      <c r="I125" s="661" t="s">
        <v>731</v>
      </c>
      <c r="J125" s="661" t="s">
        <v>732</v>
      </c>
      <c r="K125" s="661" t="s">
        <v>1777</v>
      </c>
      <c r="L125" s="662">
        <v>0</v>
      </c>
      <c r="M125" s="662">
        <v>0</v>
      </c>
      <c r="N125" s="661">
        <v>1</v>
      </c>
      <c r="O125" s="742">
        <v>1</v>
      </c>
      <c r="P125" s="662">
        <v>0</v>
      </c>
      <c r="Q125" s="677"/>
      <c r="R125" s="661">
        <v>1</v>
      </c>
      <c r="S125" s="677">
        <v>1</v>
      </c>
      <c r="T125" s="742">
        <v>1</v>
      </c>
      <c r="U125" s="700">
        <v>1</v>
      </c>
    </row>
    <row r="126" spans="1:21" ht="14.4" customHeight="1" x14ac:dyDescent="0.3">
      <c r="A126" s="660">
        <v>18</v>
      </c>
      <c r="B126" s="661" t="s">
        <v>534</v>
      </c>
      <c r="C126" s="661">
        <v>89301182</v>
      </c>
      <c r="D126" s="740" t="s">
        <v>2531</v>
      </c>
      <c r="E126" s="741" t="s">
        <v>1605</v>
      </c>
      <c r="F126" s="661" t="s">
        <v>1587</v>
      </c>
      <c r="G126" s="661" t="s">
        <v>1631</v>
      </c>
      <c r="H126" s="661" t="s">
        <v>535</v>
      </c>
      <c r="I126" s="661" t="s">
        <v>757</v>
      </c>
      <c r="J126" s="661" t="s">
        <v>1633</v>
      </c>
      <c r="K126" s="661" t="s">
        <v>1799</v>
      </c>
      <c r="L126" s="662">
        <v>22.06</v>
      </c>
      <c r="M126" s="662">
        <v>22.06</v>
      </c>
      <c r="N126" s="661">
        <v>1</v>
      </c>
      <c r="O126" s="742">
        <v>0.5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18</v>
      </c>
      <c r="B127" s="661" t="s">
        <v>534</v>
      </c>
      <c r="C127" s="661">
        <v>89301182</v>
      </c>
      <c r="D127" s="740" t="s">
        <v>2531</v>
      </c>
      <c r="E127" s="741" t="s">
        <v>1605</v>
      </c>
      <c r="F127" s="661" t="s">
        <v>1587</v>
      </c>
      <c r="G127" s="661" t="s">
        <v>1669</v>
      </c>
      <c r="H127" s="661" t="s">
        <v>849</v>
      </c>
      <c r="I127" s="661" t="s">
        <v>906</v>
      </c>
      <c r="J127" s="661" t="s">
        <v>1520</v>
      </c>
      <c r="K127" s="661" t="s">
        <v>1521</v>
      </c>
      <c r="L127" s="662">
        <v>445.45</v>
      </c>
      <c r="M127" s="662">
        <v>1781.8</v>
      </c>
      <c r="N127" s="661">
        <v>4</v>
      </c>
      <c r="O127" s="742">
        <v>1.5</v>
      </c>
      <c r="P127" s="662">
        <v>445.45</v>
      </c>
      <c r="Q127" s="677">
        <v>0.25</v>
      </c>
      <c r="R127" s="661">
        <v>1</v>
      </c>
      <c r="S127" s="677">
        <v>0.25</v>
      </c>
      <c r="T127" s="742">
        <v>0.5</v>
      </c>
      <c r="U127" s="700">
        <v>0.33333333333333331</v>
      </c>
    </row>
    <row r="128" spans="1:21" ht="14.4" customHeight="1" x14ac:dyDescent="0.3">
      <c r="A128" s="660">
        <v>18</v>
      </c>
      <c r="B128" s="661" t="s">
        <v>534</v>
      </c>
      <c r="C128" s="661">
        <v>89301182</v>
      </c>
      <c r="D128" s="740" t="s">
        <v>2531</v>
      </c>
      <c r="E128" s="741" t="s">
        <v>1605</v>
      </c>
      <c r="F128" s="661" t="s">
        <v>1587</v>
      </c>
      <c r="G128" s="661" t="s">
        <v>1669</v>
      </c>
      <c r="H128" s="661" t="s">
        <v>849</v>
      </c>
      <c r="I128" s="661" t="s">
        <v>902</v>
      </c>
      <c r="J128" s="661" t="s">
        <v>1522</v>
      </c>
      <c r="K128" s="661" t="s">
        <v>1523</v>
      </c>
      <c r="L128" s="662">
        <v>360.37</v>
      </c>
      <c r="M128" s="662">
        <v>720.74</v>
      </c>
      <c r="N128" s="661">
        <v>2</v>
      </c>
      <c r="O128" s="742">
        <v>1</v>
      </c>
      <c r="P128" s="662">
        <v>720.74</v>
      </c>
      <c r="Q128" s="677">
        <v>1</v>
      </c>
      <c r="R128" s="661">
        <v>2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18</v>
      </c>
      <c r="B129" s="661" t="s">
        <v>534</v>
      </c>
      <c r="C129" s="661">
        <v>89301182</v>
      </c>
      <c r="D129" s="740" t="s">
        <v>2531</v>
      </c>
      <c r="E129" s="741" t="s">
        <v>1605</v>
      </c>
      <c r="F129" s="661" t="s">
        <v>1587</v>
      </c>
      <c r="G129" s="661" t="s">
        <v>1690</v>
      </c>
      <c r="H129" s="661" t="s">
        <v>535</v>
      </c>
      <c r="I129" s="661" t="s">
        <v>1800</v>
      </c>
      <c r="J129" s="661" t="s">
        <v>746</v>
      </c>
      <c r="K129" s="661" t="s">
        <v>747</v>
      </c>
      <c r="L129" s="662">
        <v>94.04</v>
      </c>
      <c r="M129" s="662">
        <v>94.04</v>
      </c>
      <c r="N129" s="661">
        <v>1</v>
      </c>
      <c r="O129" s="742">
        <v>1</v>
      </c>
      <c r="P129" s="662">
        <v>94.04</v>
      </c>
      <c r="Q129" s="677">
        <v>1</v>
      </c>
      <c r="R129" s="661">
        <v>1</v>
      </c>
      <c r="S129" s="677">
        <v>1</v>
      </c>
      <c r="T129" s="742">
        <v>1</v>
      </c>
      <c r="U129" s="700">
        <v>1</v>
      </c>
    </row>
    <row r="130" spans="1:21" ht="14.4" customHeight="1" x14ac:dyDescent="0.3">
      <c r="A130" s="660">
        <v>18</v>
      </c>
      <c r="B130" s="661" t="s">
        <v>534</v>
      </c>
      <c r="C130" s="661">
        <v>89301182</v>
      </c>
      <c r="D130" s="740" t="s">
        <v>2531</v>
      </c>
      <c r="E130" s="741" t="s">
        <v>1605</v>
      </c>
      <c r="F130" s="661" t="s">
        <v>1587</v>
      </c>
      <c r="G130" s="661" t="s">
        <v>1642</v>
      </c>
      <c r="H130" s="661" t="s">
        <v>849</v>
      </c>
      <c r="I130" s="661" t="s">
        <v>914</v>
      </c>
      <c r="J130" s="661" t="s">
        <v>1535</v>
      </c>
      <c r="K130" s="661" t="s">
        <v>916</v>
      </c>
      <c r="L130" s="662">
        <v>177.82</v>
      </c>
      <c r="M130" s="662">
        <v>177.82</v>
      </c>
      <c r="N130" s="661">
        <v>1</v>
      </c>
      <c r="O130" s="742">
        <v>0.5</v>
      </c>
      <c r="P130" s="662">
        <v>177.82</v>
      </c>
      <c r="Q130" s="677">
        <v>1</v>
      </c>
      <c r="R130" s="661">
        <v>1</v>
      </c>
      <c r="S130" s="677">
        <v>1</v>
      </c>
      <c r="T130" s="742">
        <v>0.5</v>
      </c>
      <c r="U130" s="700">
        <v>1</v>
      </c>
    </row>
    <row r="131" spans="1:21" ht="14.4" customHeight="1" x14ac:dyDescent="0.3">
      <c r="A131" s="660">
        <v>18</v>
      </c>
      <c r="B131" s="661" t="s">
        <v>534</v>
      </c>
      <c r="C131" s="661">
        <v>89301182</v>
      </c>
      <c r="D131" s="740" t="s">
        <v>2531</v>
      </c>
      <c r="E131" s="741" t="s">
        <v>1605</v>
      </c>
      <c r="F131" s="661" t="s">
        <v>1587</v>
      </c>
      <c r="G131" s="661" t="s">
        <v>1642</v>
      </c>
      <c r="H131" s="661" t="s">
        <v>535</v>
      </c>
      <c r="I131" s="661" t="s">
        <v>1801</v>
      </c>
      <c r="J131" s="661" t="s">
        <v>1802</v>
      </c>
      <c r="K131" s="661" t="s">
        <v>1803</v>
      </c>
      <c r="L131" s="662">
        <v>133.37</v>
      </c>
      <c r="M131" s="662">
        <v>133.37</v>
      </c>
      <c r="N131" s="661">
        <v>1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18</v>
      </c>
      <c r="B132" s="661" t="s">
        <v>534</v>
      </c>
      <c r="C132" s="661">
        <v>89301182</v>
      </c>
      <c r="D132" s="740" t="s">
        <v>2531</v>
      </c>
      <c r="E132" s="741" t="s">
        <v>1605</v>
      </c>
      <c r="F132" s="661" t="s">
        <v>1587</v>
      </c>
      <c r="G132" s="661" t="s">
        <v>1643</v>
      </c>
      <c r="H132" s="661" t="s">
        <v>535</v>
      </c>
      <c r="I132" s="661" t="s">
        <v>812</v>
      </c>
      <c r="J132" s="661" t="s">
        <v>813</v>
      </c>
      <c r="K132" s="661" t="s">
        <v>814</v>
      </c>
      <c r="L132" s="662">
        <v>282.60000000000002</v>
      </c>
      <c r="M132" s="662">
        <v>1413</v>
      </c>
      <c r="N132" s="661">
        <v>5</v>
      </c>
      <c r="O132" s="742">
        <v>1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18</v>
      </c>
      <c r="B133" s="661" t="s">
        <v>534</v>
      </c>
      <c r="C133" s="661">
        <v>89301182</v>
      </c>
      <c r="D133" s="740" t="s">
        <v>2531</v>
      </c>
      <c r="E133" s="741" t="s">
        <v>1605</v>
      </c>
      <c r="F133" s="661" t="s">
        <v>1587</v>
      </c>
      <c r="G133" s="661" t="s">
        <v>1643</v>
      </c>
      <c r="H133" s="661" t="s">
        <v>535</v>
      </c>
      <c r="I133" s="661" t="s">
        <v>1273</v>
      </c>
      <c r="J133" s="661" t="s">
        <v>817</v>
      </c>
      <c r="K133" s="661" t="s">
        <v>1274</v>
      </c>
      <c r="L133" s="662">
        <v>282.60000000000002</v>
      </c>
      <c r="M133" s="662">
        <v>847.80000000000007</v>
      </c>
      <c r="N133" s="661">
        <v>3</v>
      </c>
      <c r="O133" s="742">
        <v>1.5</v>
      </c>
      <c r="P133" s="662">
        <v>847.80000000000007</v>
      </c>
      <c r="Q133" s="677">
        <v>1</v>
      </c>
      <c r="R133" s="661">
        <v>3</v>
      </c>
      <c r="S133" s="677">
        <v>1</v>
      </c>
      <c r="T133" s="742">
        <v>1.5</v>
      </c>
      <c r="U133" s="700">
        <v>1</v>
      </c>
    </row>
    <row r="134" spans="1:21" ht="14.4" customHeight="1" x14ac:dyDescent="0.3">
      <c r="A134" s="660">
        <v>18</v>
      </c>
      <c r="B134" s="661" t="s">
        <v>534</v>
      </c>
      <c r="C134" s="661">
        <v>89301182</v>
      </c>
      <c r="D134" s="740" t="s">
        <v>2531</v>
      </c>
      <c r="E134" s="741" t="s">
        <v>1605</v>
      </c>
      <c r="F134" s="661" t="s">
        <v>1587</v>
      </c>
      <c r="G134" s="661" t="s">
        <v>1692</v>
      </c>
      <c r="H134" s="661" t="s">
        <v>535</v>
      </c>
      <c r="I134" s="661" t="s">
        <v>830</v>
      </c>
      <c r="J134" s="661" t="s">
        <v>1693</v>
      </c>
      <c r="K134" s="661" t="s">
        <v>1694</v>
      </c>
      <c r="L134" s="662">
        <v>338</v>
      </c>
      <c r="M134" s="662">
        <v>338</v>
      </c>
      <c r="N134" s="661">
        <v>1</v>
      </c>
      <c r="O134" s="742">
        <v>0.5</v>
      </c>
      <c r="P134" s="662">
        <v>338</v>
      </c>
      <c r="Q134" s="677">
        <v>1</v>
      </c>
      <c r="R134" s="661">
        <v>1</v>
      </c>
      <c r="S134" s="677">
        <v>1</v>
      </c>
      <c r="T134" s="742">
        <v>0.5</v>
      </c>
      <c r="U134" s="700">
        <v>1</v>
      </c>
    </row>
    <row r="135" spans="1:21" ht="14.4" customHeight="1" x14ac:dyDescent="0.3">
      <c r="A135" s="660">
        <v>18</v>
      </c>
      <c r="B135" s="661" t="s">
        <v>534</v>
      </c>
      <c r="C135" s="661">
        <v>89301182</v>
      </c>
      <c r="D135" s="740" t="s">
        <v>2531</v>
      </c>
      <c r="E135" s="741" t="s">
        <v>1605</v>
      </c>
      <c r="F135" s="661" t="s">
        <v>1587</v>
      </c>
      <c r="G135" s="661" t="s">
        <v>1656</v>
      </c>
      <c r="H135" s="661" t="s">
        <v>849</v>
      </c>
      <c r="I135" s="661" t="s">
        <v>898</v>
      </c>
      <c r="J135" s="661" t="s">
        <v>960</v>
      </c>
      <c r="K135" s="661" t="s">
        <v>1530</v>
      </c>
      <c r="L135" s="662">
        <v>123.2</v>
      </c>
      <c r="M135" s="662">
        <v>123.2</v>
      </c>
      <c r="N135" s="661">
        <v>1</v>
      </c>
      <c r="O135" s="742">
        <v>0.5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18</v>
      </c>
      <c r="B136" s="661" t="s">
        <v>534</v>
      </c>
      <c r="C136" s="661">
        <v>89301182</v>
      </c>
      <c r="D136" s="740" t="s">
        <v>2531</v>
      </c>
      <c r="E136" s="741" t="s">
        <v>1605</v>
      </c>
      <c r="F136" s="661" t="s">
        <v>1587</v>
      </c>
      <c r="G136" s="661" t="s">
        <v>1656</v>
      </c>
      <c r="H136" s="661" t="s">
        <v>849</v>
      </c>
      <c r="I136" s="661" t="s">
        <v>894</v>
      </c>
      <c r="J136" s="661" t="s">
        <v>1531</v>
      </c>
      <c r="K136" s="661" t="s">
        <v>1532</v>
      </c>
      <c r="L136" s="662">
        <v>246.39</v>
      </c>
      <c r="M136" s="662">
        <v>246.39</v>
      </c>
      <c r="N136" s="661">
        <v>1</v>
      </c>
      <c r="O136" s="742">
        <v>1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18</v>
      </c>
      <c r="B137" s="661" t="s">
        <v>534</v>
      </c>
      <c r="C137" s="661">
        <v>89301182</v>
      </c>
      <c r="D137" s="740" t="s">
        <v>2531</v>
      </c>
      <c r="E137" s="741" t="s">
        <v>1605</v>
      </c>
      <c r="F137" s="661" t="s">
        <v>1587</v>
      </c>
      <c r="G137" s="661" t="s">
        <v>1644</v>
      </c>
      <c r="H137" s="661" t="s">
        <v>535</v>
      </c>
      <c r="I137" s="661" t="s">
        <v>1022</v>
      </c>
      <c r="J137" s="661" t="s">
        <v>1023</v>
      </c>
      <c r="K137" s="661" t="s">
        <v>1024</v>
      </c>
      <c r="L137" s="662">
        <v>133.38999999999999</v>
      </c>
      <c r="M137" s="662">
        <v>133.38999999999999</v>
      </c>
      <c r="N137" s="661">
        <v>1</v>
      </c>
      <c r="O137" s="742">
        <v>0.5</v>
      </c>
      <c r="P137" s="662">
        <v>133.38999999999999</v>
      </c>
      <c r="Q137" s="677">
        <v>1</v>
      </c>
      <c r="R137" s="661">
        <v>1</v>
      </c>
      <c r="S137" s="677">
        <v>1</v>
      </c>
      <c r="T137" s="742">
        <v>0.5</v>
      </c>
      <c r="U137" s="700">
        <v>1</v>
      </c>
    </row>
    <row r="138" spans="1:21" ht="14.4" customHeight="1" x14ac:dyDescent="0.3">
      <c r="A138" s="660">
        <v>18</v>
      </c>
      <c r="B138" s="661" t="s">
        <v>534</v>
      </c>
      <c r="C138" s="661">
        <v>89301182</v>
      </c>
      <c r="D138" s="740" t="s">
        <v>2531</v>
      </c>
      <c r="E138" s="741" t="s">
        <v>1605</v>
      </c>
      <c r="F138" s="661" t="s">
        <v>1587</v>
      </c>
      <c r="G138" s="661" t="s">
        <v>1644</v>
      </c>
      <c r="H138" s="661" t="s">
        <v>535</v>
      </c>
      <c r="I138" s="661" t="s">
        <v>1789</v>
      </c>
      <c r="J138" s="661" t="s">
        <v>1646</v>
      </c>
      <c r="K138" s="661" t="s">
        <v>1073</v>
      </c>
      <c r="L138" s="662">
        <v>177.82</v>
      </c>
      <c r="M138" s="662">
        <v>355.64</v>
      </c>
      <c r="N138" s="661">
        <v>2</v>
      </c>
      <c r="O138" s="742">
        <v>0.5</v>
      </c>
      <c r="P138" s="662">
        <v>355.64</v>
      </c>
      <c r="Q138" s="677">
        <v>1</v>
      </c>
      <c r="R138" s="661">
        <v>2</v>
      </c>
      <c r="S138" s="677">
        <v>1</v>
      </c>
      <c r="T138" s="742">
        <v>0.5</v>
      </c>
      <c r="U138" s="700">
        <v>1</v>
      </c>
    </row>
    <row r="139" spans="1:21" ht="14.4" customHeight="1" x14ac:dyDescent="0.3">
      <c r="A139" s="660">
        <v>18</v>
      </c>
      <c r="B139" s="661" t="s">
        <v>534</v>
      </c>
      <c r="C139" s="661">
        <v>89301182</v>
      </c>
      <c r="D139" s="740" t="s">
        <v>2531</v>
      </c>
      <c r="E139" s="741" t="s">
        <v>1605</v>
      </c>
      <c r="F139" s="661" t="s">
        <v>1587</v>
      </c>
      <c r="G139" s="661" t="s">
        <v>1804</v>
      </c>
      <c r="H139" s="661" t="s">
        <v>849</v>
      </c>
      <c r="I139" s="661" t="s">
        <v>1805</v>
      </c>
      <c r="J139" s="661" t="s">
        <v>1806</v>
      </c>
      <c r="K139" s="661" t="s">
        <v>1807</v>
      </c>
      <c r="L139" s="662">
        <v>128.91</v>
      </c>
      <c r="M139" s="662">
        <v>386.73</v>
      </c>
      <c r="N139" s="661">
        <v>3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18</v>
      </c>
      <c r="B140" s="661" t="s">
        <v>534</v>
      </c>
      <c r="C140" s="661">
        <v>89301182</v>
      </c>
      <c r="D140" s="740" t="s">
        <v>2531</v>
      </c>
      <c r="E140" s="741" t="s">
        <v>1605</v>
      </c>
      <c r="F140" s="661" t="s">
        <v>1588</v>
      </c>
      <c r="G140" s="661" t="s">
        <v>1808</v>
      </c>
      <c r="H140" s="661" t="s">
        <v>535</v>
      </c>
      <c r="I140" s="661" t="s">
        <v>1809</v>
      </c>
      <c r="J140" s="661" t="s">
        <v>1810</v>
      </c>
      <c r="K140" s="661"/>
      <c r="L140" s="662">
        <v>0</v>
      </c>
      <c r="M140" s="662">
        <v>0</v>
      </c>
      <c r="N140" s="661">
        <v>1</v>
      </c>
      <c r="O140" s="742">
        <v>1</v>
      </c>
      <c r="P140" s="662"/>
      <c r="Q140" s="677"/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18</v>
      </c>
      <c r="B141" s="661" t="s">
        <v>534</v>
      </c>
      <c r="C141" s="661">
        <v>89301182</v>
      </c>
      <c r="D141" s="740" t="s">
        <v>2531</v>
      </c>
      <c r="E141" s="741" t="s">
        <v>1606</v>
      </c>
      <c r="F141" s="661" t="s">
        <v>1587</v>
      </c>
      <c r="G141" s="661" t="s">
        <v>1695</v>
      </c>
      <c r="H141" s="661" t="s">
        <v>849</v>
      </c>
      <c r="I141" s="661" t="s">
        <v>1696</v>
      </c>
      <c r="J141" s="661" t="s">
        <v>1697</v>
      </c>
      <c r="K141" s="661" t="s">
        <v>1698</v>
      </c>
      <c r="L141" s="662">
        <v>10.26</v>
      </c>
      <c r="M141" s="662">
        <v>10.26</v>
      </c>
      <c r="N141" s="661">
        <v>1</v>
      </c>
      <c r="O141" s="742">
        <v>1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18</v>
      </c>
      <c r="B142" s="661" t="s">
        <v>534</v>
      </c>
      <c r="C142" s="661">
        <v>89301182</v>
      </c>
      <c r="D142" s="740" t="s">
        <v>2531</v>
      </c>
      <c r="E142" s="741" t="s">
        <v>1606</v>
      </c>
      <c r="F142" s="661" t="s">
        <v>1587</v>
      </c>
      <c r="G142" s="661" t="s">
        <v>1695</v>
      </c>
      <c r="H142" s="661" t="s">
        <v>849</v>
      </c>
      <c r="I142" s="661" t="s">
        <v>1811</v>
      </c>
      <c r="J142" s="661" t="s">
        <v>1812</v>
      </c>
      <c r="K142" s="661" t="s">
        <v>1813</v>
      </c>
      <c r="L142" s="662">
        <v>16.920000000000002</v>
      </c>
      <c r="M142" s="662">
        <v>16.920000000000002</v>
      </c>
      <c r="N142" s="661">
        <v>1</v>
      </c>
      <c r="O142" s="742">
        <v>1</v>
      </c>
      <c r="P142" s="662">
        <v>16.920000000000002</v>
      </c>
      <c r="Q142" s="677">
        <v>1</v>
      </c>
      <c r="R142" s="661">
        <v>1</v>
      </c>
      <c r="S142" s="677">
        <v>1</v>
      </c>
      <c r="T142" s="742">
        <v>1</v>
      </c>
      <c r="U142" s="700">
        <v>1</v>
      </c>
    </row>
    <row r="143" spans="1:21" ht="14.4" customHeight="1" x14ac:dyDescent="0.3">
      <c r="A143" s="660">
        <v>18</v>
      </c>
      <c r="B143" s="661" t="s">
        <v>534</v>
      </c>
      <c r="C143" s="661">
        <v>89301182</v>
      </c>
      <c r="D143" s="740" t="s">
        <v>2531</v>
      </c>
      <c r="E143" s="741" t="s">
        <v>1606</v>
      </c>
      <c r="F143" s="661" t="s">
        <v>1587</v>
      </c>
      <c r="G143" s="661" t="s">
        <v>1715</v>
      </c>
      <c r="H143" s="661" t="s">
        <v>535</v>
      </c>
      <c r="I143" s="661" t="s">
        <v>1814</v>
      </c>
      <c r="J143" s="661" t="s">
        <v>1717</v>
      </c>
      <c r="K143" s="661" t="s">
        <v>1330</v>
      </c>
      <c r="L143" s="662">
        <v>88.91</v>
      </c>
      <c r="M143" s="662">
        <v>177.82</v>
      </c>
      <c r="N143" s="661">
        <v>2</v>
      </c>
      <c r="O143" s="742">
        <v>2</v>
      </c>
      <c r="P143" s="662">
        <v>88.91</v>
      </c>
      <c r="Q143" s="677">
        <v>0.5</v>
      </c>
      <c r="R143" s="661">
        <v>1</v>
      </c>
      <c r="S143" s="677">
        <v>0.5</v>
      </c>
      <c r="T143" s="742">
        <v>1</v>
      </c>
      <c r="U143" s="700">
        <v>0.5</v>
      </c>
    </row>
    <row r="144" spans="1:21" ht="14.4" customHeight="1" x14ac:dyDescent="0.3">
      <c r="A144" s="660">
        <v>18</v>
      </c>
      <c r="B144" s="661" t="s">
        <v>534</v>
      </c>
      <c r="C144" s="661">
        <v>89301182</v>
      </c>
      <c r="D144" s="740" t="s">
        <v>2531</v>
      </c>
      <c r="E144" s="741" t="s">
        <v>1606</v>
      </c>
      <c r="F144" s="661" t="s">
        <v>1587</v>
      </c>
      <c r="G144" s="661" t="s">
        <v>1815</v>
      </c>
      <c r="H144" s="661" t="s">
        <v>535</v>
      </c>
      <c r="I144" s="661" t="s">
        <v>1816</v>
      </c>
      <c r="J144" s="661" t="s">
        <v>1817</v>
      </c>
      <c r="K144" s="661" t="s">
        <v>1818</v>
      </c>
      <c r="L144" s="662">
        <v>0</v>
      </c>
      <c r="M144" s="662">
        <v>0</v>
      </c>
      <c r="N144" s="661">
        <v>2</v>
      </c>
      <c r="O144" s="742">
        <v>1</v>
      </c>
      <c r="P144" s="662"/>
      <c r="Q144" s="677"/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18</v>
      </c>
      <c r="B145" s="661" t="s">
        <v>534</v>
      </c>
      <c r="C145" s="661">
        <v>89301182</v>
      </c>
      <c r="D145" s="740" t="s">
        <v>2531</v>
      </c>
      <c r="E145" s="741" t="s">
        <v>1606</v>
      </c>
      <c r="F145" s="661" t="s">
        <v>1587</v>
      </c>
      <c r="G145" s="661" t="s">
        <v>1684</v>
      </c>
      <c r="H145" s="661" t="s">
        <v>535</v>
      </c>
      <c r="I145" s="661" t="s">
        <v>588</v>
      </c>
      <c r="J145" s="661" t="s">
        <v>1704</v>
      </c>
      <c r="K145" s="661" t="s">
        <v>1705</v>
      </c>
      <c r="L145" s="662">
        <v>13.58</v>
      </c>
      <c r="M145" s="662">
        <v>27.16</v>
      </c>
      <c r="N145" s="661">
        <v>2</v>
      </c>
      <c r="O145" s="742">
        <v>2</v>
      </c>
      <c r="P145" s="662">
        <v>13.58</v>
      </c>
      <c r="Q145" s="677">
        <v>0.5</v>
      </c>
      <c r="R145" s="661">
        <v>1</v>
      </c>
      <c r="S145" s="677">
        <v>0.5</v>
      </c>
      <c r="T145" s="742">
        <v>1</v>
      </c>
      <c r="U145" s="700">
        <v>0.5</v>
      </c>
    </row>
    <row r="146" spans="1:21" ht="14.4" customHeight="1" x14ac:dyDescent="0.3">
      <c r="A146" s="660">
        <v>18</v>
      </c>
      <c r="B146" s="661" t="s">
        <v>534</v>
      </c>
      <c r="C146" s="661">
        <v>89301182</v>
      </c>
      <c r="D146" s="740" t="s">
        <v>2531</v>
      </c>
      <c r="E146" s="741" t="s">
        <v>1606</v>
      </c>
      <c r="F146" s="661" t="s">
        <v>1587</v>
      </c>
      <c r="G146" s="661" t="s">
        <v>1719</v>
      </c>
      <c r="H146" s="661" t="s">
        <v>849</v>
      </c>
      <c r="I146" s="661" t="s">
        <v>884</v>
      </c>
      <c r="J146" s="661" t="s">
        <v>885</v>
      </c>
      <c r="K146" s="661" t="s">
        <v>886</v>
      </c>
      <c r="L146" s="662">
        <v>132</v>
      </c>
      <c r="M146" s="662">
        <v>924</v>
      </c>
      <c r="N146" s="661">
        <v>7</v>
      </c>
      <c r="O146" s="742">
        <v>1.5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18</v>
      </c>
      <c r="B147" s="661" t="s">
        <v>534</v>
      </c>
      <c r="C147" s="661">
        <v>89301182</v>
      </c>
      <c r="D147" s="740" t="s">
        <v>2531</v>
      </c>
      <c r="E147" s="741" t="s">
        <v>1606</v>
      </c>
      <c r="F147" s="661" t="s">
        <v>1587</v>
      </c>
      <c r="G147" s="661" t="s">
        <v>1773</v>
      </c>
      <c r="H147" s="661" t="s">
        <v>535</v>
      </c>
      <c r="I147" s="661" t="s">
        <v>1774</v>
      </c>
      <c r="J147" s="661" t="s">
        <v>1775</v>
      </c>
      <c r="K147" s="661" t="s">
        <v>1720</v>
      </c>
      <c r="L147" s="662">
        <v>65.989999999999995</v>
      </c>
      <c r="M147" s="662">
        <v>131.97999999999999</v>
      </c>
      <c r="N147" s="661">
        <v>2</v>
      </c>
      <c r="O147" s="742">
        <v>1</v>
      </c>
      <c r="P147" s="662">
        <v>131.97999999999999</v>
      </c>
      <c r="Q147" s="677">
        <v>1</v>
      </c>
      <c r="R147" s="661">
        <v>2</v>
      </c>
      <c r="S147" s="677">
        <v>1</v>
      </c>
      <c r="T147" s="742">
        <v>1</v>
      </c>
      <c r="U147" s="700">
        <v>1</v>
      </c>
    </row>
    <row r="148" spans="1:21" ht="14.4" customHeight="1" x14ac:dyDescent="0.3">
      <c r="A148" s="660">
        <v>18</v>
      </c>
      <c r="B148" s="661" t="s">
        <v>534</v>
      </c>
      <c r="C148" s="661">
        <v>89301182</v>
      </c>
      <c r="D148" s="740" t="s">
        <v>2531</v>
      </c>
      <c r="E148" s="741" t="s">
        <v>1606</v>
      </c>
      <c r="F148" s="661" t="s">
        <v>1587</v>
      </c>
      <c r="G148" s="661" t="s">
        <v>1776</v>
      </c>
      <c r="H148" s="661" t="s">
        <v>535</v>
      </c>
      <c r="I148" s="661" t="s">
        <v>731</v>
      </c>
      <c r="J148" s="661" t="s">
        <v>732</v>
      </c>
      <c r="K148" s="661" t="s">
        <v>1777</v>
      </c>
      <c r="L148" s="662">
        <v>0</v>
      </c>
      <c r="M148" s="662">
        <v>0</v>
      </c>
      <c r="N148" s="661">
        <v>1</v>
      </c>
      <c r="O148" s="742">
        <v>0.5</v>
      </c>
      <c r="P148" s="662">
        <v>0</v>
      </c>
      <c r="Q148" s="677"/>
      <c r="R148" s="661">
        <v>1</v>
      </c>
      <c r="S148" s="677">
        <v>1</v>
      </c>
      <c r="T148" s="742">
        <v>0.5</v>
      </c>
      <c r="U148" s="700">
        <v>1</v>
      </c>
    </row>
    <row r="149" spans="1:21" ht="14.4" customHeight="1" x14ac:dyDescent="0.3">
      <c r="A149" s="660">
        <v>18</v>
      </c>
      <c r="B149" s="661" t="s">
        <v>534</v>
      </c>
      <c r="C149" s="661">
        <v>89301182</v>
      </c>
      <c r="D149" s="740" t="s">
        <v>2531</v>
      </c>
      <c r="E149" s="741" t="s">
        <v>1606</v>
      </c>
      <c r="F149" s="661" t="s">
        <v>1587</v>
      </c>
      <c r="G149" s="661" t="s">
        <v>1666</v>
      </c>
      <c r="H149" s="661" t="s">
        <v>535</v>
      </c>
      <c r="I149" s="661" t="s">
        <v>610</v>
      </c>
      <c r="J149" s="661" t="s">
        <v>1667</v>
      </c>
      <c r="K149" s="661" t="s">
        <v>1668</v>
      </c>
      <c r="L149" s="662">
        <v>23.61</v>
      </c>
      <c r="M149" s="662">
        <v>23.61</v>
      </c>
      <c r="N149" s="661">
        <v>1</v>
      </c>
      <c r="O149" s="742">
        <v>1</v>
      </c>
      <c r="P149" s="662">
        <v>23.61</v>
      </c>
      <c r="Q149" s="677">
        <v>1</v>
      </c>
      <c r="R149" s="661">
        <v>1</v>
      </c>
      <c r="S149" s="677">
        <v>1</v>
      </c>
      <c r="T149" s="742">
        <v>1</v>
      </c>
      <c r="U149" s="700">
        <v>1</v>
      </c>
    </row>
    <row r="150" spans="1:21" ht="14.4" customHeight="1" x14ac:dyDescent="0.3">
      <c r="A150" s="660">
        <v>18</v>
      </c>
      <c r="B150" s="661" t="s">
        <v>534</v>
      </c>
      <c r="C150" s="661">
        <v>89301182</v>
      </c>
      <c r="D150" s="740" t="s">
        <v>2531</v>
      </c>
      <c r="E150" s="741" t="s">
        <v>1606</v>
      </c>
      <c r="F150" s="661" t="s">
        <v>1587</v>
      </c>
      <c r="G150" s="661" t="s">
        <v>1666</v>
      </c>
      <c r="H150" s="661" t="s">
        <v>535</v>
      </c>
      <c r="I150" s="661" t="s">
        <v>727</v>
      </c>
      <c r="J150" s="661" t="s">
        <v>728</v>
      </c>
      <c r="K150" s="661" t="s">
        <v>1049</v>
      </c>
      <c r="L150" s="662">
        <v>37.369999999999997</v>
      </c>
      <c r="M150" s="662">
        <v>37.369999999999997</v>
      </c>
      <c r="N150" s="661">
        <v>1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18</v>
      </c>
      <c r="B151" s="661" t="s">
        <v>534</v>
      </c>
      <c r="C151" s="661">
        <v>89301182</v>
      </c>
      <c r="D151" s="740" t="s">
        <v>2531</v>
      </c>
      <c r="E151" s="741" t="s">
        <v>1606</v>
      </c>
      <c r="F151" s="661" t="s">
        <v>1587</v>
      </c>
      <c r="G151" s="661" t="s">
        <v>1640</v>
      </c>
      <c r="H151" s="661" t="s">
        <v>849</v>
      </c>
      <c r="I151" s="661" t="s">
        <v>1819</v>
      </c>
      <c r="J151" s="661" t="s">
        <v>1122</v>
      </c>
      <c r="K151" s="661" t="s">
        <v>965</v>
      </c>
      <c r="L151" s="662">
        <v>0</v>
      </c>
      <c r="M151" s="662">
        <v>0</v>
      </c>
      <c r="N151" s="661">
        <v>2</v>
      </c>
      <c r="O151" s="742">
        <v>0.5</v>
      </c>
      <c r="P151" s="662">
        <v>0</v>
      </c>
      <c r="Q151" s="677"/>
      <c r="R151" s="661">
        <v>2</v>
      </c>
      <c r="S151" s="677">
        <v>1</v>
      </c>
      <c r="T151" s="742">
        <v>0.5</v>
      </c>
      <c r="U151" s="700">
        <v>1</v>
      </c>
    </row>
    <row r="152" spans="1:21" ht="14.4" customHeight="1" x14ac:dyDescent="0.3">
      <c r="A152" s="660">
        <v>18</v>
      </c>
      <c r="B152" s="661" t="s">
        <v>534</v>
      </c>
      <c r="C152" s="661">
        <v>89301182</v>
      </c>
      <c r="D152" s="740" t="s">
        <v>2531</v>
      </c>
      <c r="E152" s="741" t="s">
        <v>1606</v>
      </c>
      <c r="F152" s="661" t="s">
        <v>1587</v>
      </c>
      <c r="G152" s="661" t="s">
        <v>1643</v>
      </c>
      <c r="H152" s="661" t="s">
        <v>535</v>
      </c>
      <c r="I152" s="661" t="s">
        <v>1820</v>
      </c>
      <c r="J152" s="661" t="s">
        <v>817</v>
      </c>
      <c r="K152" s="661" t="s">
        <v>1821</v>
      </c>
      <c r="L152" s="662">
        <v>1869.33</v>
      </c>
      <c r="M152" s="662">
        <v>11215.98</v>
      </c>
      <c r="N152" s="661">
        <v>6</v>
      </c>
      <c r="O152" s="742">
        <v>1</v>
      </c>
      <c r="P152" s="662">
        <v>11215.98</v>
      </c>
      <c r="Q152" s="677">
        <v>1</v>
      </c>
      <c r="R152" s="661">
        <v>6</v>
      </c>
      <c r="S152" s="677">
        <v>1</v>
      </c>
      <c r="T152" s="742">
        <v>1</v>
      </c>
      <c r="U152" s="700">
        <v>1</v>
      </c>
    </row>
    <row r="153" spans="1:21" ht="14.4" customHeight="1" x14ac:dyDescent="0.3">
      <c r="A153" s="660">
        <v>18</v>
      </c>
      <c r="B153" s="661" t="s">
        <v>534</v>
      </c>
      <c r="C153" s="661">
        <v>89301182</v>
      </c>
      <c r="D153" s="740" t="s">
        <v>2531</v>
      </c>
      <c r="E153" s="741" t="s">
        <v>1606</v>
      </c>
      <c r="F153" s="661" t="s">
        <v>1587</v>
      </c>
      <c r="G153" s="661" t="s">
        <v>1822</v>
      </c>
      <c r="H153" s="661" t="s">
        <v>535</v>
      </c>
      <c r="I153" s="661" t="s">
        <v>1261</v>
      </c>
      <c r="J153" s="661" t="s">
        <v>1823</v>
      </c>
      <c r="K153" s="661" t="s">
        <v>1686</v>
      </c>
      <c r="L153" s="662">
        <v>18.809999999999999</v>
      </c>
      <c r="M153" s="662">
        <v>18.809999999999999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18</v>
      </c>
      <c r="B154" s="661" t="s">
        <v>534</v>
      </c>
      <c r="C154" s="661">
        <v>89301182</v>
      </c>
      <c r="D154" s="740" t="s">
        <v>2531</v>
      </c>
      <c r="E154" s="741" t="s">
        <v>1608</v>
      </c>
      <c r="F154" s="661" t="s">
        <v>1587</v>
      </c>
      <c r="G154" s="661" t="s">
        <v>1746</v>
      </c>
      <c r="H154" s="661" t="s">
        <v>535</v>
      </c>
      <c r="I154" s="661" t="s">
        <v>1030</v>
      </c>
      <c r="J154" s="661" t="s">
        <v>1031</v>
      </c>
      <c r="K154" s="661" t="s">
        <v>1032</v>
      </c>
      <c r="L154" s="662">
        <v>1048.3499999999999</v>
      </c>
      <c r="M154" s="662">
        <v>1048.3499999999999</v>
      </c>
      <c r="N154" s="661">
        <v>1</v>
      </c>
      <c r="O154" s="742">
        <v>1</v>
      </c>
      <c r="P154" s="662">
        <v>1048.3499999999999</v>
      </c>
      <c r="Q154" s="677">
        <v>1</v>
      </c>
      <c r="R154" s="661">
        <v>1</v>
      </c>
      <c r="S154" s="677">
        <v>1</v>
      </c>
      <c r="T154" s="742">
        <v>1</v>
      </c>
      <c r="U154" s="700">
        <v>1</v>
      </c>
    </row>
    <row r="155" spans="1:21" ht="14.4" customHeight="1" x14ac:dyDescent="0.3">
      <c r="A155" s="660">
        <v>18</v>
      </c>
      <c r="B155" s="661" t="s">
        <v>534</v>
      </c>
      <c r="C155" s="661">
        <v>89301182</v>
      </c>
      <c r="D155" s="740" t="s">
        <v>2531</v>
      </c>
      <c r="E155" s="741" t="s">
        <v>1608</v>
      </c>
      <c r="F155" s="661" t="s">
        <v>1587</v>
      </c>
      <c r="G155" s="661" t="s">
        <v>1746</v>
      </c>
      <c r="H155" s="661" t="s">
        <v>535</v>
      </c>
      <c r="I155" s="661" t="s">
        <v>1747</v>
      </c>
      <c r="J155" s="661" t="s">
        <v>1031</v>
      </c>
      <c r="K155" s="661" t="s">
        <v>1748</v>
      </c>
      <c r="L155" s="662">
        <v>3145.05</v>
      </c>
      <c r="M155" s="662">
        <v>6290.1</v>
      </c>
      <c r="N155" s="661">
        <v>2</v>
      </c>
      <c r="O155" s="742">
        <v>1</v>
      </c>
      <c r="P155" s="662">
        <v>3145.05</v>
      </c>
      <c r="Q155" s="677">
        <v>0.5</v>
      </c>
      <c r="R155" s="661">
        <v>1</v>
      </c>
      <c r="S155" s="677">
        <v>0.5</v>
      </c>
      <c r="T155" s="742">
        <v>0.5</v>
      </c>
      <c r="U155" s="700">
        <v>0.5</v>
      </c>
    </row>
    <row r="156" spans="1:21" ht="14.4" customHeight="1" x14ac:dyDescent="0.3">
      <c r="A156" s="660">
        <v>18</v>
      </c>
      <c r="B156" s="661" t="s">
        <v>534</v>
      </c>
      <c r="C156" s="661">
        <v>89301182</v>
      </c>
      <c r="D156" s="740" t="s">
        <v>2531</v>
      </c>
      <c r="E156" s="741" t="s">
        <v>1608</v>
      </c>
      <c r="F156" s="661" t="s">
        <v>1587</v>
      </c>
      <c r="G156" s="661" t="s">
        <v>1695</v>
      </c>
      <c r="H156" s="661" t="s">
        <v>535</v>
      </c>
      <c r="I156" s="661" t="s">
        <v>1824</v>
      </c>
      <c r="J156" s="661" t="s">
        <v>1825</v>
      </c>
      <c r="K156" s="661" t="s">
        <v>1826</v>
      </c>
      <c r="L156" s="662">
        <v>56.42</v>
      </c>
      <c r="M156" s="662">
        <v>112.84</v>
      </c>
      <c r="N156" s="661">
        <v>2</v>
      </c>
      <c r="O156" s="742">
        <v>1.5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18</v>
      </c>
      <c r="B157" s="661" t="s">
        <v>534</v>
      </c>
      <c r="C157" s="661">
        <v>89301182</v>
      </c>
      <c r="D157" s="740" t="s">
        <v>2531</v>
      </c>
      <c r="E157" s="741" t="s">
        <v>1608</v>
      </c>
      <c r="F157" s="661" t="s">
        <v>1587</v>
      </c>
      <c r="G157" s="661" t="s">
        <v>1695</v>
      </c>
      <c r="H157" s="661" t="s">
        <v>535</v>
      </c>
      <c r="I157" s="661" t="s">
        <v>1827</v>
      </c>
      <c r="J157" s="661" t="s">
        <v>1828</v>
      </c>
      <c r="K157" s="661" t="s">
        <v>1698</v>
      </c>
      <c r="L157" s="662">
        <v>10.26</v>
      </c>
      <c r="M157" s="662">
        <v>41.04</v>
      </c>
      <c r="N157" s="661">
        <v>4</v>
      </c>
      <c r="O157" s="742">
        <v>1.5</v>
      </c>
      <c r="P157" s="662">
        <v>30.78</v>
      </c>
      <c r="Q157" s="677">
        <v>0.75</v>
      </c>
      <c r="R157" s="661">
        <v>3</v>
      </c>
      <c r="S157" s="677">
        <v>0.75</v>
      </c>
      <c r="T157" s="742">
        <v>0.5</v>
      </c>
      <c r="U157" s="700">
        <v>0.33333333333333331</v>
      </c>
    </row>
    <row r="158" spans="1:21" ht="14.4" customHeight="1" x14ac:dyDescent="0.3">
      <c r="A158" s="660">
        <v>18</v>
      </c>
      <c r="B158" s="661" t="s">
        <v>534</v>
      </c>
      <c r="C158" s="661">
        <v>89301182</v>
      </c>
      <c r="D158" s="740" t="s">
        <v>2531</v>
      </c>
      <c r="E158" s="741" t="s">
        <v>1608</v>
      </c>
      <c r="F158" s="661" t="s">
        <v>1587</v>
      </c>
      <c r="G158" s="661" t="s">
        <v>1695</v>
      </c>
      <c r="H158" s="661" t="s">
        <v>535</v>
      </c>
      <c r="I158" s="661" t="s">
        <v>1829</v>
      </c>
      <c r="J158" s="661" t="s">
        <v>1830</v>
      </c>
      <c r="K158" s="661" t="s">
        <v>1813</v>
      </c>
      <c r="L158" s="662">
        <v>16.920000000000002</v>
      </c>
      <c r="M158" s="662">
        <v>169.20000000000002</v>
      </c>
      <c r="N158" s="661">
        <v>10</v>
      </c>
      <c r="O158" s="742">
        <v>3</v>
      </c>
      <c r="P158" s="662">
        <v>101.52000000000001</v>
      </c>
      <c r="Q158" s="677">
        <v>0.6</v>
      </c>
      <c r="R158" s="661">
        <v>6</v>
      </c>
      <c r="S158" s="677">
        <v>0.6</v>
      </c>
      <c r="T158" s="742">
        <v>1</v>
      </c>
      <c r="U158" s="700">
        <v>0.33333333333333331</v>
      </c>
    </row>
    <row r="159" spans="1:21" ht="14.4" customHeight="1" x14ac:dyDescent="0.3">
      <c r="A159" s="660">
        <v>18</v>
      </c>
      <c r="B159" s="661" t="s">
        <v>534</v>
      </c>
      <c r="C159" s="661">
        <v>89301182</v>
      </c>
      <c r="D159" s="740" t="s">
        <v>2531</v>
      </c>
      <c r="E159" s="741" t="s">
        <v>1608</v>
      </c>
      <c r="F159" s="661" t="s">
        <v>1587</v>
      </c>
      <c r="G159" s="661" t="s">
        <v>1695</v>
      </c>
      <c r="H159" s="661" t="s">
        <v>849</v>
      </c>
      <c r="I159" s="661" t="s">
        <v>1354</v>
      </c>
      <c r="J159" s="661" t="s">
        <v>1574</v>
      </c>
      <c r="K159" s="661" t="s">
        <v>1575</v>
      </c>
      <c r="L159" s="662">
        <v>6.68</v>
      </c>
      <c r="M159" s="662">
        <v>73.47999999999999</v>
      </c>
      <c r="N159" s="661">
        <v>11</v>
      </c>
      <c r="O159" s="742">
        <v>3.5</v>
      </c>
      <c r="P159" s="662">
        <v>20.04</v>
      </c>
      <c r="Q159" s="677">
        <v>0.27272727272727276</v>
      </c>
      <c r="R159" s="661">
        <v>3</v>
      </c>
      <c r="S159" s="677">
        <v>0.27272727272727271</v>
      </c>
      <c r="T159" s="742">
        <v>2</v>
      </c>
      <c r="U159" s="700">
        <v>0.5714285714285714</v>
      </c>
    </row>
    <row r="160" spans="1:21" ht="14.4" customHeight="1" x14ac:dyDescent="0.3">
      <c r="A160" s="660">
        <v>18</v>
      </c>
      <c r="B160" s="661" t="s">
        <v>534</v>
      </c>
      <c r="C160" s="661">
        <v>89301182</v>
      </c>
      <c r="D160" s="740" t="s">
        <v>2531</v>
      </c>
      <c r="E160" s="741" t="s">
        <v>1608</v>
      </c>
      <c r="F160" s="661" t="s">
        <v>1587</v>
      </c>
      <c r="G160" s="661" t="s">
        <v>1695</v>
      </c>
      <c r="H160" s="661" t="s">
        <v>849</v>
      </c>
      <c r="I160" s="661" t="s">
        <v>1696</v>
      </c>
      <c r="J160" s="661" t="s">
        <v>1697</v>
      </c>
      <c r="K160" s="661" t="s">
        <v>1698</v>
      </c>
      <c r="L160" s="662">
        <v>10.26</v>
      </c>
      <c r="M160" s="662">
        <v>133.38</v>
      </c>
      <c r="N160" s="661">
        <v>13</v>
      </c>
      <c r="O160" s="742">
        <v>7.5</v>
      </c>
      <c r="P160" s="662">
        <v>61.56</v>
      </c>
      <c r="Q160" s="677">
        <v>0.46153846153846156</v>
      </c>
      <c r="R160" s="661">
        <v>6</v>
      </c>
      <c r="S160" s="677">
        <v>0.46153846153846156</v>
      </c>
      <c r="T160" s="742">
        <v>2.5</v>
      </c>
      <c r="U160" s="700">
        <v>0.33333333333333331</v>
      </c>
    </row>
    <row r="161" spans="1:21" ht="14.4" customHeight="1" x14ac:dyDescent="0.3">
      <c r="A161" s="660">
        <v>18</v>
      </c>
      <c r="B161" s="661" t="s">
        <v>534</v>
      </c>
      <c r="C161" s="661">
        <v>89301182</v>
      </c>
      <c r="D161" s="740" t="s">
        <v>2531</v>
      </c>
      <c r="E161" s="741" t="s">
        <v>1608</v>
      </c>
      <c r="F161" s="661" t="s">
        <v>1587</v>
      </c>
      <c r="G161" s="661" t="s">
        <v>1695</v>
      </c>
      <c r="H161" s="661" t="s">
        <v>535</v>
      </c>
      <c r="I161" s="661" t="s">
        <v>1831</v>
      </c>
      <c r="J161" s="661" t="s">
        <v>1832</v>
      </c>
      <c r="K161" s="661" t="s">
        <v>1575</v>
      </c>
      <c r="L161" s="662">
        <v>5.14</v>
      </c>
      <c r="M161" s="662">
        <v>10.28</v>
      </c>
      <c r="N161" s="661">
        <v>2</v>
      </c>
      <c r="O161" s="742">
        <v>2</v>
      </c>
      <c r="P161" s="662">
        <v>5.14</v>
      </c>
      <c r="Q161" s="677">
        <v>0.5</v>
      </c>
      <c r="R161" s="661">
        <v>1</v>
      </c>
      <c r="S161" s="677">
        <v>0.5</v>
      </c>
      <c r="T161" s="742">
        <v>1</v>
      </c>
      <c r="U161" s="700">
        <v>0.5</v>
      </c>
    </row>
    <row r="162" spans="1:21" ht="14.4" customHeight="1" x14ac:dyDescent="0.3">
      <c r="A162" s="660">
        <v>18</v>
      </c>
      <c r="B162" s="661" t="s">
        <v>534</v>
      </c>
      <c r="C162" s="661">
        <v>89301182</v>
      </c>
      <c r="D162" s="740" t="s">
        <v>2531</v>
      </c>
      <c r="E162" s="741" t="s">
        <v>1608</v>
      </c>
      <c r="F162" s="661" t="s">
        <v>1587</v>
      </c>
      <c r="G162" s="661" t="s">
        <v>1695</v>
      </c>
      <c r="H162" s="661" t="s">
        <v>849</v>
      </c>
      <c r="I162" s="661" t="s">
        <v>1811</v>
      </c>
      <c r="J162" s="661" t="s">
        <v>1812</v>
      </c>
      <c r="K162" s="661" t="s">
        <v>1813</v>
      </c>
      <c r="L162" s="662">
        <v>16.920000000000002</v>
      </c>
      <c r="M162" s="662">
        <v>203.04000000000002</v>
      </c>
      <c r="N162" s="661">
        <v>12</v>
      </c>
      <c r="O162" s="742">
        <v>3.5</v>
      </c>
      <c r="P162" s="662">
        <v>135.36000000000001</v>
      </c>
      <c r="Q162" s="677">
        <v>0.66666666666666663</v>
      </c>
      <c r="R162" s="661">
        <v>8</v>
      </c>
      <c r="S162" s="677">
        <v>0.66666666666666663</v>
      </c>
      <c r="T162" s="742">
        <v>2.5</v>
      </c>
      <c r="U162" s="700">
        <v>0.7142857142857143</v>
      </c>
    </row>
    <row r="163" spans="1:21" ht="14.4" customHeight="1" x14ac:dyDescent="0.3">
      <c r="A163" s="660">
        <v>18</v>
      </c>
      <c r="B163" s="661" t="s">
        <v>534</v>
      </c>
      <c r="C163" s="661">
        <v>89301182</v>
      </c>
      <c r="D163" s="740" t="s">
        <v>2531</v>
      </c>
      <c r="E163" s="741" t="s">
        <v>1608</v>
      </c>
      <c r="F163" s="661" t="s">
        <v>1587</v>
      </c>
      <c r="G163" s="661" t="s">
        <v>1695</v>
      </c>
      <c r="H163" s="661" t="s">
        <v>849</v>
      </c>
      <c r="I163" s="661" t="s">
        <v>1833</v>
      </c>
      <c r="J163" s="661" t="s">
        <v>1834</v>
      </c>
      <c r="K163" s="661" t="s">
        <v>1677</v>
      </c>
      <c r="L163" s="662">
        <v>56.42</v>
      </c>
      <c r="M163" s="662">
        <v>112.84</v>
      </c>
      <c r="N163" s="661">
        <v>2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18</v>
      </c>
      <c r="B164" s="661" t="s">
        <v>534</v>
      </c>
      <c r="C164" s="661">
        <v>89301182</v>
      </c>
      <c r="D164" s="740" t="s">
        <v>2531</v>
      </c>
      <c r="E164" s="741" t="s">
        <v>1608</v>
      </c>
      <c r="F164" s="661" t="s">
        <v>1587</v>
      </c>
      <c r="G164" s="661" t="s">
        <v>1703</v>
      </c>
      <c r="H164" s="661" t="s">
        <v>535</v>
      </c>
      <c r="I164" s="661" t="s">
        <v>1835</v>
      </c>
      <c r="J164" s="661" t="s">
        <v>1836</v>
      </c>
      <c r="K164" s="661" t="s">
        <v>1837</v>
      </c>
      <c r="L164" s="662">
        <v>683.09</v>
      </c>
      <c r="M164" s="662">
        <v>2732.36</v>
      </c>
      <c r="N164" s="661">
        <v>4</v>
      </c>
      <c r="O164" s="742">
        <v>3</v>
      </c>
      <c r="P164" s="662">
        <v>683.09</v>
      </c>
      <c r="Q164" s="677">
        <v>0.25</v>
      </c>
      <c r="R164" s="661">
        <v>1</v>
      </c>
      <c r="S164" s="677">
        <v>0.25</v>
      </c>
      <c r="T164" s="742">
        <v>1</v>
      </c>
      <c r="U164" s="700">
        <v>0.33333333333333331</v>
      </c>
    </row>
    <row r="165" spans="1:21" ht="14.4" customHeight="1" x14ac:dyDescent="0.3">
      <c r="A165" s="660">
        <v>18</v>
      </c>
      <c r="B165" s="661" t="s">
        <v>534</v>
      </c>
      <c r="C165" s="661">
        <v>89301182</v>
      </c>
      <c r="D165" s="740" t="s">
        <v>2531</v>
      </c>
      <c r="E165" s="741" t="s">
        <v>1608</v>
      </c>
      <c r="F165" s="661" t="s">
        <v>1587</v>
      </c>
      <c r="G165" s="661" t="s">
        <v>1703</v>
      </c>
      <c r="H165" s="661" t="s">
        <v>849</v>
      </c>
      <c r="I165" s="661" t="s">
        <v>1838</v>
      </c>
      <c r="J165" s="661" t="s">
        <v>929</v>
      </c>
      <c r="K165" s="661" t="s">
        <v>1839</v>
      </c>
      <c r="L165" s="662">
        <v>5537.54</v>
      </c>
      <c r="M165" s="662">
        <v>38762.78</v>
      </c>
      <c r="N165" s="661">
        <v>7</v>
      </c>
      <c r="O165" s="742">
        <v>4.5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18</v>
      </c>
      <c r="B166" s="661" t="s">
        <v>534</v>
      </c>
      <c r="C166" s="661">
        <v>89301182</v>
      </c>
      <c r="D166" s="740" t="s">
        <v>2531</v>
      </c>
      <c r="E166" s="741" t="s">
        <v>1608</v>
      </c>
      <c r="F166" s="661" t="s">
        <v>1587</v>
      </c>
      <c r="G166" s="661" t="s">
        <v>1703</v>
      </c>
      <c r="H166" s="661" t="s">
        <v>535</v>
      </c>
      <c r="I166" s="661" t="s">
        <v>1840</v>
      </c>
      <c r="J166" s="661" t="s">
        <v>1841</v>
      </c>
      <c r="K166" s="661" t="s">
        <v>1837</v>
      </c>
      <c r="L166" s="662">
        <v>786.16</v>
      </c>
      <c r="M166" s="662">
        <v>2358.48</v>
      </c>
      <c r="N166" s="661">
        <v>3</v>
      </c>
      <c r="O166" s="742">
        <v>0.5</v>
      </c>
      <c r="P166" s="662">
        <v>2358.48</v>
      </c>
      <c r="Q166" s="677">
        <v>1</v>
      </c>
      <c r="R166" s="661">
        <v>3</v>
      </c>
      <c r="S166" s="677">
        <v>1</v>
      </c>
      <c r="T166" s="742">
        <v>0.5</v>
      </c>
      <c r="U166" s="700">
        <v>1</v>
      </c>
    </row>
    <row r="167" spans="1:21" ht="14.4" customHeight="1" x14ac:dyDescent="0.3">
      <c r="A167" s="660">
        <v>18</v>
      </c>
      <c r="B167" s="661" t="s">
        <v>534</v>
      </c>
      <c r="C167" s="661">
        <v>89301182</v>
      </c>
      <c r="D167" s="740" t="s">
        <v>2531</v>
      </c>
      <c r="E167" s="741" t="s">
        <v>1608</v>
      </c>
      <c r="F167" s="661" t="s">
        <v>1587</v>
      </c>
      <c r="G167" s="661" t="s">
        <v>1703</v>
      </c>
      <c r="H167" s="661" t="s">
        <v>535</v>
      </c>
      <c r="I167" s="661" t="s">
        <v>1842</v>
      </c>
      <c r="J167" s="661" t="s">
        <v>1841</v>
      </c>
      <c r="K167" s="661" t="s">
        <v>965</v>
      </c>
      <c r="L167" s="662">
        <v>319.82</v>
      </c>
      <c r="M167" s="662">
        <v>959.46</v>
      </c>
      <c r="N167" s="661">
        <v>3</v>
      </c>
      <c r="O167" s="742">
        <v>1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18</v>
      </c>
      <c r="B168" s="661" t="s">
        <v>534</v>
      </c>
      <c r="C168" s="661">
        <v>89301182</v>
      </c>
      <c r="D168" s="740" t="s">
        <v>2531</v>
      </c>
      <c r="E168" s="741" t="s">
        <v>1608</v>
      </c>
      <c r="F168" s="661" t="s">
        <v>1587</v>
      </c>
      <c r="G168" s="661" t="s">
        <v>1843</v>
      </c>
      <c r="H168" s="661" t="s">
        <v>535</v>
      </c>
      <c r="I168" s="661" t="s">
        <v>1299</v>
      </c>
      <c r="J168" s="661" t="s">
        <v>1844</v>
      </c>
      <c r="K168" s="661" t="s">
        <v>1845</v>
      </c>
      <c r="L168" s="662">
        <v>51.43</v>
      </c>
      <c r="M168" s="662">
        <v>205.72</v>
      </c>
      <c r="N168" s="661">
        <v>4</v>
      </c>
      <c r="O168" s="742">
        <v>2.5</v>
      </c>
      <c r="P168" s="662">
        <v>154.29</v>
      </c>
      <c r="Q168" s="677">
        <v>0.75</v>
      </c>
      <c r="R168" s="661">
        <v>3</v>
      </c>
      <c r="S168" s="677">
        <v>0.75</v>
      </c>
      <c r="T168" s="742">
        <v>2</v>
      </c>
      <c r="U168" s="700">
        <v>0.8</v>
      </c>
    </row>
    <row r="169" spans="1:21" ht="14.4" customHeight="1" x14ac:dyDescent="0.3">
      <c r="A169" s="660">
        <v>18</v>
      </c>
      <c r="B169" s="661" t="s">
        <v>534</v>
      </c>
      <c r="C169" s="661">
        <v>89301182</v>
      </c>
      <c r="D169" s="740" t="s">
        <v>2531</v>
      </c>
      <c r="E169" s="741" t="s">
        <v>1608</v>
      </c>
      <c r="F169" s="661" t="s">
        <v>1587</v>
      </c>
      <c r="G169" s="661" t="s">
        <v>1843</v>
      </c>
      <c r="H169" s="661" t="s">
        <v>535</v>
      </c>
      <c r="I169" s="661" t="s">
        <v>1846</v>
      </c>
      <c r="J169" s="661" t="s">
        <v>1844</v>
      </c>
      <c r="K169" s="661" t="s">
        <v>1847</v>
      </c>
      <c r="L169" s="662">
        <v>0</v>
      </c>
      <c r="M169" s="662">
        <v>0</v>
      </c>
      <c r="N169" s="661">
        <v>5</v>
      </c>
      <c r="O169" s="742">
        <v>0.5</v>
      </c>
      <c r="P169" s="662"/>
      <c r="Q169" s="677"/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18</v>
      </c>
      <c r="B170" s="661" t="s">
        <v>534</v>
      </c>
      <c r="C170" s="661">
        <v>89301182</v>
      </c>
      <c r="D170" s="740" t="s">
        <v>2531</v>
      </c>
      <c r="E170" s="741" t="s">
        <v>1608</v>
      </c>
      <c r="F170" s="661" t="s">
        <v>1587</v>
      </c>
      <c r="G170" s="661" t="s">
        <v>1660</v>
      </c>
      <c r="H170" s="661" t="s">
        <v>535</v>
      </c>
      <c r="I170" s="661" t="s">
        <v>1749</v>
      </c>
      <c r="J170" s="661" t="s">
        <v>1750</v>
      </c>
      <c r="K170" s="661" t="s">
        <v>814</v>
      </c>
      <c r="L170" s="662">
        <v>0</v>
      </c>
      <c r="M170" s="662">
        <v>0</v>
      </c>
      <c r="N170" s="661">
        <v>2</v>
      </c>
      <c r="O170" s="742">
        <v>0.5</v>
      </c>
      <c r="P170" s="662"/>
      <c r="Q170" s="677"/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18</v>
      </c>
      <c r="B171" s="661" t="s">
        <v>534</v>
      </c>
      <c r="C171" s="661">
        <v>89301182</v>
      </c>
      <c r="D171" s="740" t="s">
        <v>2531</v>
      </c>
      <c r="E171" s="741" t="s">
        <v>1608</v>
      </c>
      <c r="F171" s="661" t="s">
        <v>1587</v>
      </c>
      <c r="G171" s="661" t="s">
        <v>1660</v>
      </c>
      <c r="H171" s="661" t="s">
        <v>535</v>
      </c>
      <c r="I171" s="661" t="s">
        <v>1322</v>
      </c>
      <c r="J171" s="661" t="s">
        <v>1323</v>
      </c>
      <c r="K171" s="661" t="s">
        <v>1324</v>
      </c>
      <c r="L171" s="662">
        <v>2817.4</v>
      </c>
      <c r="M171" s="662">
        <v>19721.800000000003</v>
      </c>
      <c r="N171" s="661">
        <v>7</v>
      </c>
      <c r="O171" s="742">
        <v>5</v>
      </c>
      <c r="P171" s="662">
        <v>19721.800000000003</v>
      </c>
      <c r="Q171" s="677">
        <v>1</v>
      </c>
      <c r="R171" s="661">
        <v>7</v>
      </c>
      <c r="S171" s="677">
        <v>1</v>
      </c>
      <c r="T171" s="742">
        <v>5</v>
      </c>
      <c r="U171" s="700">
        <v>1</v>
      </c>
    </row>
    <row r="172" spans="1:21" ht="14.4" customHeight="1" x14ac:dyDescent="0.3">
      <c r="A172" s="660">
        <v>18</v>
      </c>
      <c r="B172" s="661" t="s">
        <v>534</v>
      </c>
      <c r="C172" s="661">
        <v>89301182</v>
      </c>
      <c r="D172" s="740" t="s">
        <v>2531</v>
      </c>
      <c r="E172" s="741" t="s">
        <v>1608</v>
      </c>
      <c r="F172" s="661" t="s">
        <v>1587</v>
      </c>
      <c r="G172" s="661" t="s">
        <v>1660</v>
      </c>
      <c r="H172" s="661" t="s">
        <v>535</v>
      </c>
      <c r="I172" s="661" t="s">
        <v>1661</v>
      </c>
      <c r="J172" s="661" t="s">
        <v>1323</v>
      </c>
      <c r="K172" s="661" t="s">
        <v>1662</v>
      </c>
      <c r="L172" s="662">
        <v>0</v>
      </c>
      <c r="M172" s="662">
        <v>0</v>
      </c>
      <c r="N172" s="661">
        <v>5</v>
      </c>
      <c r="O172" s="742">
        <v>1</v>
      </c>
      <c r="P172" s="662">
        <v>0</v>
      </c>
      <c r="Q172" s="677"/>
      <c r="R172" s="661">
        <v>5</v>
      </c>
      <c r="S172" s="677">
        <v>1</v>
      </c>
      <c r="T172" s="742">
        <v>1</v>
      </c>
      <c r="U172" s="700">
        <v>1</v>
      </c>
    </row>
    <row r="173" spans="1:21" ht="14.4" customHeight="1" x14ac:dyDescent="0.3">
      <c r="A173" s="660">
        <v>18</v>
      </c>
      <c r="B173" s="661" t="s">
        <v>534</v>
      </c>
      <c r="C173" s="661">
        <v>89301182</v>
      </c>
      <c r="D173" s="740" t="s">
        <v>2531</v>
      </c>
      <c r="E173" s="741" t="s">
        <v>1608</v>
      </c>
      <c r="F173" s="661" t="s">
        <v>1587</v>
      </c>
      <c r="G173" s="661" t="s">
        <v>1674</v>
      </c>
      <c r="H173" s="661" t="s">
        <v>535</v>
      </c>
      <c r="I173" s="661" t="s">
        <v>1675</v>
      </c>
      <c r="J173" s="661" t="s">
        <v>1676</v>
      </c>
      <c r="K173" s="661" t="s">
        <v>1677</v>
      </c>
      <c r="L173" s="662">
        <v>66.17</v>
      </c>
      <c r="M173" s="662">
        <v>1323.3999999999999</v>
      </c>
      <c r="N173" s="661">
        <v>20</v>
      </c>
      <c r="O173" s="742">
        <v>8.5</v>
      </c>
      <c r="P173" s="662">
        <v>264.68</v>
      </c>
      <c r="Q173" s="677">
        <v>0.20000000000000004</v>
      </c>
      <c r="R173" s="661">
        <v>4</v>
      </c>
      <c r="S173" s="677">
        <v>0.2</v>
      </c>
      <c r="T173" s="742">
        <v>3</v>
      </c>
      <c r="U173" s="700">
        <v>0.35294117647058826</v>
      </c>
    </row>
    <row r="174" spans="1:21" ht="14.4" customHeight="1" x14ac:dyDescent="0.3">
      <c r="A174" s="660">
        <v>18</v>
      </c>
      <c r="B174" s="661" t="s">
        <v>534</v>
      </c>
      <c r="C174" s="661">
        <v>89301182</v>
      </c>
      <c r="D174" s="740" t="s">
        <v>2531</v>
      </c>
      <c r="E174" s="741" t="s">
        <v>1608</v>
      </c>
      <c r="F174" s="661" t="s">
        <v>1587</v>
      </c>
      <c r="G174" s="661" t="s">
        <v>1848</v>
      </c>
      <c r="H174" s="661" t="s">
        <v>849</v>
      </c>
      <c r="I174" s="661" t="s">
        <v>1098</v>
      </c>
      <c r="J174" s="661" t="s">
        <v>1099</v>
      </c>
      <c r="K174" s="661" t="s">
        <v>1100</v>
      </c>
      <c r="L174" s="662">
        <v>35.11</v>
      </c>
      <c r="M174" s="662">
        <v>35.11</v>
      </c>
      <c r="N174" s="661">
        <v>1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18</v>
      </c>
      <c r="B175" s="661" t="s">
        <v>534</v>
      </c>
      <c r="C175" s="661">
        <v>89301182</v>
      </c>
      <c r="D175" s="740" t="s">
        <v>2531</v>
      </c>
      <c r="E175" s="741" t="s">
        <v>1608</v>
      </c>
      <c r="F175" s="661" t="s">
        <v>1587</v>
      </c>
      <c r="G175" s="661" t="s">
        <v>1712</v>
      </c>
      <c r="H175" s="661" t="s">
        <v>535</v>
      </c>
      <c r="I175" s="661" t="s">
        <v>646</v>
      </c>
      <c r="J175" s="661" t="s">
        <v>1713</v>
      </c>
      <c r="K175" s="661" t="s">
        <v>1714</v>
      </c>
      <c r="L175" s="662">
        <v>0</v>
      </c>
      <c r="M175" s="662">
        <v>0</v>
      </c>
      <c r="N175" s="661">
        <v>4</v>
      </c>
      <c r="O175" s="742">
        <v>3</v>
      </c>
      <c r="P175" s="662">
        <v>0</v>
      </c>
      <c r="Q175" s="677"/>
      <c r="R175" s="661">
        <v>1</v>
      </c>
      <c r="S175" s="677">
        <v>0.25</v>
      </c>
      <c r="T175" s="742">
        <v>1</v>
      </c>
      <c r="U175" s="700">
        <v>0.33333333333333331</v>
      </c>
    </row>
    <row r="176" spans="1:21" ht="14.4" customHeight="1" x14ac:dyDescent="0.3">
      <c r="A176" s="660">
        <v>18</v>
      </c>
      <c r="B176" s="661" t="s">
        <v>534</v>
      </c>
      <c r="C176" s="661">
        <v>89301182</v>
      </c>
      <c r="D176" s="740" t="s">
        <v>2531</v>
      </c>
      <c r="E176" s="741" t="s">
        <v>1608</v>
      </c>
      <c r="F176" s="661" t="s">
        <v>1587</v>
      </c>
      <c r="G176" s="661" t="s">
        <v>1712</v>
      </c>
      <c r="H176" s="661" t="s">
        <v>535</v>
      </c>
      <c r="I176" s="661" t="s">
        <v>1182</v>
      </c>
      <c r="J176" s="661" t="s">
        <v>1849</v>
      </c>
      <c r="K176" s="661" t="s">
        <v>1850</v>
      </c>
      <c r="L176" s="662">
        <v>0</v>
      </c>
      <c r="M176" s="662">
        <v>0</v>
      </c>
      <c r="N176" s="661">
        <v>13</v>
      </c>
      <c r="O176" s="742">
        <v>2</v>
      </c>
      <c r="P176" s="662">
        <v>0</v>
      </c>
      <c r="Q176" s="677"/>
      <c r="R176" s="661">
        <v>7</v>
      </c>
      <c r="S176" s="677">
        <v>0.53846153846153844</v>
      </c>
      <c r="T176" s="742">
        <v>1</v>
      </c>
      <c r="U176" s="700">
        <v>0.5</v>
      </c>
    </row>
    <row r="177" spans="1:21" ht="14.4" customHeight="1" x14ac:dyDescent="0.3">
      <c r="A177" s="660">
        <v>18</v>
      </c>
      <c r="B177" s="661" t="s">
        <v>534</v>
      </c>
      <c r="C177" s="661">
        <v>89301182</v>
      </c>
      <c r="D177" s="740" t="s">
        <v>2531</v>
      </c>
      <c r="E177" s="741" t="s">
        <v>1608</v>
      </c>
      <c r="F177" s="661" t="s">
        <v>1587</v>
      </c>
      <c r="G177" s="661" t="s">
        <v>1712</v>
      </c>
      <c r="H177" s="661" t="s">
        <v>535</v>
      </c>
      <c r="I177" s="661" t="s">
        <v>1851</v>
      </c>
      <c r="J177" s="661" t="s">
        <v>1849</v>
      </c>
      <c r="K177" s="661" t="s">
        <v>1850</v>
      </c>
      <c r="L177" s="662">
        <v>0</v>
      </c>
      <c r="M177" s="662">
        <v>0</v>
      </c>
      <c r="N177" s="661">
        <v>6</v>
      </c>
      <c r="O177" s="742">
        <v>1.5</v>
      </c>
      <c r="P177" s="662"/>
      <c r="Q177" s="677"/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18</v>
      </c>
      <c r="B178" s="661" t="s">
        <v>534</v>
      </c>
      <c r="C178" s="661">
        <v>89301182</v>
      </c>
      <c r="D178" s="740" t="s">
        <v>2531</v>
      </c>
      <c r="E178" s="741" t="s">
        <v>1608</v>
      </c>
      <c r="F178" s="661" t="s">
        <v>1587</v>
      </c>
      <c r="G178" s="661" t="s">
        <v>1712</v>
      </c>
      <c r="H178" s="661" t="s">
        <v>535</v>
      </c>
      <c r="I178" s="661" t="s">
        <v>1852</v>
      </c>
      <c r="J178" s="661" t="s">
        <v>1849</v>
      </c>
      <c r="K178" s="661" t="s">
        <v>1850</v>
      </c>
      <c r="L178" s="662">
        <v>0</v>
      </c>
      <c r="M178" s="662">
        <v>0</v>
      </c>
      <c r="N178" s="661">
        <v>1</v>
      </c>
      <c r="O178" s="742">
        <v>0.5</v>
      </c>
      <c r="P178" s="662">
        <v>0</v>
      </c>
      <c r="Q178" s="677"/>
      <c r="R178" s="661">
        <v>1</v>
      </c>
      <c r="S178" s="677">
        <v>1</v>
      </c>
      <c r="T178" s="742">
        <v>0.5</v>
      </c>
      <c r="U178" s="700">
        <v>1</v>
      </c>
    </row>
    <row r="179" spans="1:21" ht="14.4" customHeight="1" x14ac:dyDescent="0.3">
      <c r="A179" s="660">
        <v>18</v>
      </c>
      <c r="B179" s="661" t="s">
        <v>534</v>
      </c>
      <c r="C179" s="661">
        <v>89301182</v>
      </c>
      <c r="D179" s="740" t="s">
        <v>2531</v>
      </c>
      <c r="E179" s="741" t="s">
        <v>1608</v>
      </c>
      <c r="F179" s="661" t="s">
        <v>1587</v>
      </c>
      <c r="G179" s="661" t="s">
        <v>1712</v>
      </c>
      <c r="H179" s="661" t="s">
        <v>535</v>
      </c>
      <c r="I179" s="661" t="s">
        <v>1853</v>
      </c>
      <c r="J179" s="661" t="s">
        <v>1849</v>
      </c>
      <c r="K179" s="661" t="s">
        <v>1850</v>
      </c>
      <c r="L179" s="662">
        <v>0</v>
      </c>
      <c r="M179" s="662">
        <v>0</v>
      </c>
      <c r="N179" s="661">
        <v>2</v>
      </c>
      <c r="O179" s="742">
        <v>0.5</v>
      </c>
      <c r="P179" s="662">
        <v>0</v>
      </c>
      <c r="Q179" s="677"/>
      <c r="R179" s="661">
        <v>2</v>
      </c>
      <c r="S179" s="677">
        <v>1</v>
      </c>
      <c r="T179" s="742">
        <v>0.5</v>
      </c>
      <c r="U179" s="700">
        <v>1</v>
      </c>
    </row>
    <row r="180" spans="1:21" ht="14.4" customHeight="1" x14ac:dyDescent="0.3">
      <c r="A180" s="660">
        <v>18</v>
      </c>
      <c r="B180" s="661" t="s">
        <v>534</v>
      </c>
      <c r="C180" s="661">
        <v>89301182</v>
      </c>
      <c r="D180" s="740" t="s">
        <v>2531</v>
      </c>
      <c r="E180" s="741" t="s">
        <v>1608</v>
      </c>
      <c r="F180" s="661" t="s">
        <v>1587</v>
      </c>
      <c r="G180" s="661" t="s">
        <v>1715</v>
      </c>
      <c r="H180" s="661" t="s">
        <v>535</v>
      </c>
      <c r="I180" s="661" t="s">
        <v>1716</v>
      </c>
      <c r="J180" s="661" t="s">
        <v>1717</v>
      </c>
      <c r="K180" s="661" t="s">
        <v>1718</v>
      </c>
      <c r="L180" s="662">
        <v>177.82</v>
      </c>
      <c r="M180" s="662">
        <v>1066.92</v>
      </c>
      <c r="N180" s="661">
        <v>6</v>
      </c>
      <c r="O180" s="742">
        <v>2</v>
      </c>
      <c r="P180" s="662">
        <v>1066.92</v>
      </c>
      <c r="Q180" s="677">
        <v>1</v>
      </c>
      <c r="R180" s="661">
        <v>6</v>
      </c>
      <c r="S180" s="677">
        <v>1</v>
      </c>
      <c r="T180" s="742">
        <v>2</v>
      </c>
      <c r="U180" s="700">
        <v>1</v>
      </c>
    </row>
    <row r="181" spans="1:21" ht="14.4" customHeight="1" x14ac:dyDescent="0.3">
      <c r="A181" s="660">
        <v>18</v>
      </c>
      <c r="B181" s="661" t="s">
        <v>534</v>
      </c>
      <c r="C181" s="661">
        <v>89301182</v>
      </c>
      <c r="D181" s="740" t="s">
        <v>2531</v>
      </c>
      <c r="E181" s="741" t="s">
        <v>1608</v>
      </c>
      <c r="F181" s="661" t="s">
        <v>1587</v>
      </c>
      <c r="G181" s="661" t="s">
        <v>1627</v>
      </c>
      <c r="H181" s="661" t="s">
        <v>535</v>
      </c>
      <c r="I181" s="661" t="s">
        <v>1854</v>
      </c>
      <c r="J181" s="661" t="s">
        <v>1855</v>
      </c>
      <c r="K181" s="661" t="s">
        <v>1856</v>
      </c>
      <c r="L181" s="662">
        <v>95.31</v>
      </c>
      <c r="M181" s="662">
        <v>285.93</v>
      </c>
      <c r="N181" s="661">
        <v>3</v>
      </c>
      <c r="O181" s="742">
        <v>0.5</v>
      </c>
      <c r="P181" s="662">
        <v>285.93</v>
      </c>
      <c r="Q181" s="677">
        <v>1</v>
      </c>
      <c r="R181" s="661">
        <v>3</v>
      </c>
      <c r="S181" s="677">
        <v>1</v>
      </c>
      <c r="T181" s="742">
        <v>0.5</v>
      </c>
      <c r="U181" s="700">
        <v>1</v>
      </c>
    </row>
    <row r="182" spans="1:21" ht="14.4" customHeight="1" x14ac:dyDescent="0.3">
      <c r="A182" s="660">
        <v>18</v>
      </c>
      <c r="B182" s="661" t="s">
        <v>534</v>
      </c>
      <c r="C182" s="661">
        <v>89301182</v>
      </c>
      <c r="D182" s="740" t="s">
        <v>2531</v>
      </c>
      <c r="E182" s="741" t="s">
        <v>1608</v>
      </c>
      <c r="F182" s="661" t="s">
        <v>1587</v>
      </c>
      <c r="G182" s="661" t="s">
        <v>1857</v>
      </c>
      <c r="H182" s="661" t="s">
        <v>849</v>
      </c>
      <c r="I182" s="661" t="s">
        <v>1858</v>
      </c>
      <c r="J182" s="661" t="s">
        <v>1111</v>
      </c>
      <c r="K182" s="661" t="s">
        <v>1859</v>
      </c>
      <c r="L182" s="662">
        <v>340.97</v>
      </c>
      <c r="M182" s="662">
        <v>340.97</v>
      </c>
      <c r="N182" s="661">
        <v>1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18</v>
      </c>
      <c r="B183" s="661" t="s">
        <v>534</v>
      </c>
      <c r="C183" s="661">
        <v>89301182</v>
      </c>
      <c r="D183" s="740" t="s">
        <v>2531</v>
      </c>
      <c r="E183" s="741" t="s">
        <v>1608</v>
      </c>
      <c r="F183" s="661" t="s">
        <v>1587</v>
      </c>
      <c r="G183" s="661" t="s">
        <v>1762</v>
      </c>
      <c r="H183" s="661" t="s">
        <v>535</v>
      </c>
      <c r="I183" s="661" t="s">
        <v>1763</v>
      </c>
      <c r="J183" s="661" t="s">
        <v>1764</v>
      </c>
      <c r="K183" s="661" t="s">
        <v>1765</v>
      </c>
      <c r="L183" s="662">
        <v>0</v>
      </c>
      <c r="M183" s="662">
        <v>0</v>
      </c>
      <c r="N183" s="661">
        <v>1</v>
      </c>
      <c r="O183" s="742">
        <v>1</v>
      </c>
      <c r="P183" s="662">
        <v>0</v>
      </c>
      <c r="Q183" s="677"/>
      <c r="R183" s="661">
        <v>1</v>
      </c>
      <c r="S183" s="677">
        <v>1</v>
      </c>
      <c r="T183" s="742">
        <v>1</v>
      </c>
      <c r="U183" s="700">
        <v>1</v>
      </c>
    </row>
    <row r="184" spans="1:21" ht="14.4" customHeight="1" x14ac:dyDescent="0.3">
      <c r="A184" s="660">
        <v>18</v>
      </c>
      <c r="B184" s="661" t="s">
        <v>534</v>
      </c>
      <c r="C184" s="661">
        <v>89301182</v>
      </c>
      <c r="D184" s="740" t="s">
        <v>2531</v>
      </c>
      <c r="E184" s="741" t="s">
        <v>1608</v>
      </c>
      <c r="F184" s="661" t="s">
        <v>1587</v>
      </c>
      <c r="G184" s="661" t="s">
        <v>1860</v>
      </c>
      <c r="H184" s="661" t="s">
        <v>849</v>
      </c>
      <c r="I184" s="661" t="s">
        <v>1365</v>
      </c>
      <c r="J184" s="661" t="s">
        <v>1366</v>
      </c>
      <c r="K184" s="661" t="s">
        <v>1576</v>
      </c>
      <c r="L184" s="662">
        <v>65.989999999999995</v>
      </c>
      <c r="M184" s="662">
        <v>197.96999999999997</v>
      </c>
      <c r="N184" s="661">
        <v>3</v>
      </c>
      <c r="O184" s="742">
        <v>1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18</v>
      </c>
      <c r="B185" s="661" t="s">
        <v>534</v>
      </c>
      <c r="C185" s="661">
        <v>89301182</v>
      </c>
      <c r="D185" s="740" t="s">
        <v>2531</v>
      </c>
      <c r="E185" s="741" t="s">
        <v>1608</v>
      </c>
      <c r="F185" s="661" t="s">
        <v>1587</v>
      </c>
      <c r="G185" s="661" t="s">
        <v>1860</v>
      </c>
      <c r="H185" s="661" t="s">
        <v>849</v>
      </c>
      <c r="I185" s="661" t="s">
        <v>1861</v>
      </c>
      <c r="J185" s="661" t="s">
        <v>1095</v>
      </c>
      <c r="K185" s="661" t="s">
        <v>1862</v>
      </c>
      <c r="L185" s="662">
        <v>132</v>
      </c>
      <c r="M185" s="662">
        <v>5940</v>
      </c>
      <c r="N185" s="661">
        <v>45</v>
      </c>
      <c r="O185" s="742">
        <v>17.5</v>
      </c>
      <c r="P185" s="662">
        <v>792</v>
      </c>
      <c r="Q185" s="677">
        <v>0.13333333333333333</v>
      </c>
      <c r="R185" s="661">
        <v>6</v>
      </c>
      <c r="S185" s="677">
        <v>0.13333333333333333</v>
      </c>
      <c r="T185" s="742">
        <v>2</v>
      </c>
      <c r="U185" s="700">
        <v>0.11428571428571428</v>
      </c>
    </row>
    <row r="186" spans="1:21" ht="14.4" customHeight="1" x14ac:dyDescent="0.3">
      <c r="A186" s="660">
        <v>18</v>
      </c>
      <c r="B186" s="661" t="s">
        <v>534</v>
      </c>
      <c r="C186" s="661">
        <v>89301182</v>
      </c>
      <c r="D186" s="740" t="s">
        <v>2531</v>
      </c>
      <c r="E186" s="741" t="s">
        <v>1608</v>
      </c>
      <c r="F186" s="661" t="s">
        <v>1587</v>
      </c>
      <c r="G186" s="661" t="s">
        <v>1684</v>
      </c>
      <c r="H186" s="661" t="s">
        <v>535</v>
      </c>
      <c r="I186" s="661" t="s">
        <v>588</v>
      </c>
      <c r="J186" s="661" t="s">
        <v>1704</v>
      </c>
      <c r="K186" s="661" t="s">
        <v>1705</v>
      </c>
      <c r="L186" s="662">
        <v>13.58</v>
      </c>
      <c r="M186" s="662">
        <v>149.38000000000002</v>
      </c>
      <c r="N186" s="661">
        <v>11</v>
      </c>
      <c r="O186" s="742">
        <v>3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18</v>
      </c>
      <c r="B187" s="661" t="s">
        <v>534</v>
      </c>
      <c r="C187" s="661">
        <v>89301182</v>
      </c>
      <c r="D187" s="740" t="s">
        <v>2531</v>
      </c>
      <c r="E187" s="741" t="s">
        <v>1608</v>
      </c>
      <c r="F187" s="661" t="s">
        <v>1587</v>
      </c>
      <c r="G187" s="661" t="s">
        <v>1684</v>
      </c>
      <c r="H187" s="661" t="s">
        <v>535</v>
      </c>
      <c r="I187" s="661" t="s">
        <v>592</v>
      </c>
      <c r="J187" s="661" t="s">
        <v>1685</v>
      </c>
      <c r="K187" s="661" t="s">
        <v>1686</v>
      </c>
      <c r="L187" s="662">
        <v>18.11</v>
      </c>
      <c r="M187" s="662">
        <v>307.87</v>
      </c>
      <c r="N187" s="661">
        <v>17</v>
      </c>
      <c r="O187" s="742">
        <v>6.5</v>
      </c>
      <c r="P187" s="662">
        <v>126.77</v>
      </c>
      <c r="Q187" s="677">
        <v>0.41176470588235292</v>
      </c>
      <c r="R187" s="661">
        <v>7</v>
      </c>
      <c r="S187" s="677">
        <v>0.41176470588235292</v>
      </c>
      <c r="T187" s="742">
        <v>3.5</v>
      </c>
      <c r="U187" s="700">
        <v>0.53846153846153844</v>
      </c>
    </row>
    <row r="188" spans="1:21" ht="14.4" customHeight="1" x14ac:dyDescent="0.3">
      <c r="A188" s="660">
        <v>18</v>
      </c>
      <c r="B188" s="661" t="s">
        <v>534</v>
      </c>
      <c r="C188" s="661">
        <v>89301182</v>
      </c>
      <c r="D188" s="740" t="s">
        <v>2531</v>
      </c>
      <c r="E188" s="741" t="s">
        <v>1608</v>
      </c>
      <c r="F188" s="661" t="s">
        <v>1587</v>
      </c>
      <c r="G188" s="661" t="s">
        <v>1863</v>
      </c>
      <c r="H188" s="661" t="s">
        <v>535</v>
      </c>
      <c r="I188" s="661" t="s">
        <v>1864</v>
      </c>
      <c r="J188" s="661" t="s">
        <v>1865</v>
      </c>
      <c r="K188" s="661" t="s">
        <v>1100</v>
      </c>
      <c r="L188" s="662">
        <v>283.08999999999997</v>
      </c>
      <c r="M188" s="662">
        <v>566.17999999999995</v>
      </c>
      <c r="N188" s="661">
        <v>2</v>
      </c>
      <c r="O188" s="742">
        <v>0.5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18</v>
      </c>
      <c r="B189" s="661" t="s">
        <v>534</v>
      </c>
      <c r="C189" s="661">
        <v>89301182</v>
      </c>
      <c r="D189" s="740" t="s">
        <v>2531</v>
      </c>
      <c r="E189" s="741" t="s">
        <v>1608</v>
      </c>
      <c r="F189" s="661" t="s">
        <v>1587</v>
      </c>
      <c r="G189" s="661" t="s">
        <v>1863</v>
      </c>
      <c r="H189" s="661" t="s">
        <v>535</v>
      </c>
      <c r="I189" s="661" t="s">
        <v>1866</v>
      </c>
      <c r="J189" s="661" t="s">
        <v>1867</v>
      </c>
      <c r="K189" s="661" t="s">
        <v>845</v>
      </c>
      <c r="L189" s="662">
        <v>1887.27</v>
      </c>
      <c r="M189" s="662">
        <v>3774.54</v>
      </c>
      <c r="N189" s="661">
        <v>2</v>
      </c>
      <c r="O189" s="742">
        <v>1</v>
      </c>
      <c r="P189" s="662">
        <v>1887.27</v>
      </c>
      <c r="Q189" s="677">
        <v>0.5</v>
      </c>
      <c r="R189" s="661">
        <v>1</v>
      </c>
      <c r="S189" s="677">
        <v>0.5</v>
      </c>
      <c r="T189" s="742">
        <v>0.5</v>
      </c>
      <c r="U189" s="700">
        <v>0.5</v>
      </c>
    </row>
    <row r="190" spans="1:21" ht="14.4" customHeight="1" x14ac:dyDescent="0.3">
      <c r="A190" s="660">
        <v>18</v>
      </c>
      <c r="B190" s="661" t="s">
        <v>534</v>
      </c>
      <c r="C190" s="661">
        <v>89301182</v>
      </c>
      <c r="D190" s="740" t="s">
        <v>2531</v>
      </c>
      <c r="E190" s="741" t="s">
        <v>1608</v>
      </c>
      <c r="F190" s="661" t="s">
        <v>1587</v>
      </c>
      <c r="G190" s="661" t="s">
        <v>1863</v>
      </c>
      <c r="H190" s="661" t="s">
        <v>535</v>
      </c>
      <c r="I190" s="661" t="s">
        <v>1868</v>
      </c>
      <c r="J190" s="661" t="s">
        <v>1869</v>
      </c>
      <c r="K190" s="661" t="s">
        <v>1274</v>
      </c>
      <c r="L190" s="662">
        <v>528.44000000000005</v>
      </c>
      <c r="M190" s="662">
        <v>528.44000000000005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18</v>
      </c>
      <c r="B191" s="661" t="s">
        <v>534</v>
      </c>
      <c r="C191" s="661">
        <v>89301182</v>
      </c>
      <c r="D191" s="740" t="s">
        <v>2531</v>
      </c>
      <c r="E191" s="741" t="s">
        <v>1608</v>
      </c>
      <c r="F191" s="661" t="s">
        <v>1587</v>
      </c>
      <c r="G191" s="661" t="s">
        <v>1863</v>
      </c>
      <c r="H191" s="661" t="s">
        <v>535</v>
      </c>
      <c r="I191" s="661" t="s">
        <v>1870</v>
      </c>
      <c r="J191" s="661" t="s">
        <v>1871</v>
      </c>
      <c r="K191" s="661" t="s">
        <v>1274</v>
      </c>
      <c r="L191" s="662">
        <v>528.44000000000005</v>
      </c>
      <c r="M191" s="662">
        <v>1585.3200000000002</v>
      </c>
      <c r="N191" s="661">
        <v>3</v>
      </c>
      <c r="O191" s="742">
        <v>1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18</v>
      </c>
      <c r="B192" s="661" t="s">
        <v>534</v>
      </c>
      <c r="C192" s="661">
        <v>89301182</v>
      </c>
      <c r="D192" s="740" t="s">
        <v>2531</v>
      </c>
      <c r="E192" s="741" t="s">
        <v>1608</v>
      </c>
      <c r="F192" s="661" t="s">
        <v>1587</v>
      </c>
      <c r="G192" s="661" t="s">
        <v>1863</v>
      </c>
      <c r="H192" s="661" t="s">
        <v>535</v>
      </c>
      <c r="I192" s="661" t="s">
        <v>1872</v>
      </c>
      <c r="J192" s="661" t="s">
        <v>1873</v>
      </c>
      <c r="K192" s="661" t="s">
        <v>1274</v>
      </c>
      <c r="L192" s="662">
        <v>528.44000000000005</v>
      </c>
      <c r="M192" s="662">
        <v>1056.8800000000001</v>
      </c>
      <c r="N192" s="661">
        <v>2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18</v>
      </c>
      <c r="B193" s="661" t="s">
        <v>534</v>
      </c>
      <c r="C193" s="661">
        <v>89301182</v>
      </c>
      <c r="D193" s="740" t="s">
        <v>2531</v>
      </c>
      <c r="E193" s="741" t="s">
        <v>1608</v>
      </c>
      <c r="F193" s="661" t="s">
        <v>1587</v>
      </c>
      <c r="G193" s="661" t="s">
        <v>1863</v>
      </c>
      <c r="H193" s="661" t="s">
        <v>535</v>
      </c>
      <c r="I193" s="661" t="s">
        <v>1874</v>
      </c>
      <c r="J193" s="661" t="s">
        <v>1875</v>
      </c>
      <c r="K193" s="661" t="s">
        <v>1007</v>
      </c>
      <c r="L193" s="662">
        <v>264.20999999999998</v>
      </c>
      <c r="M193" s="662">
        <v>792.62999999999988</v>
      </c>
      <c r="N193" s="661">
        <v>3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18</v>
      </c>
      <c r="B194" s="661" t="s">
        <v>534</v>
      </c>
      <c r="C194" s="661">
        <v>89301182</v>
      </c>
      <c r="D194" s="740" t="s">
        <v>2531</v>
      </c>
      <c r="E194" s="741" t="s">
        <v>1608</v>
      </c>
      <c r="F194" s="661" t="s">
        <v>1587</v>
      </c>
      <c r="G194" s="661" t="s">
        <v>1863</v>
      </c>
      <c r="H194" s="661" t="s">
        <v>535</v>
      </c>
      <c r="I194" s="661" t="s">
        <v>1876</v>
      </c>
      <c r="J194" s="661" t="s">
        <v>1869</v>
      </c>
      <c r="K194" s="661" t="s">
        <v>1877</v>
      </c>
      <c r="L194" s="662">
        <v>3823.28</v>
      </c>
      <c r="M194" s="662">
        <v>3823.28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18</v>
      </c>
      <c r="B195" s="661" t="s">
        <v>534</v>
      </c>
      <c r="C195" s="661">
        <v>89301182</v>
      </c>
      <c r="D195" s="740" t="s">
        <v>2531</v>
      </c>
      <c r="E195" s="741" t="s">
        <v>1608</v>
      </c>
      <c r="F195" s="661" t="s">
        <v>1587</v>
      </c>
      <c r="G195" s="661" t="s">
        <v>1878</v>
      </c>
      <c r="H195" s="661" t="s">
        <v>535</v>
      </c>
      <c r="I195" s="661" t="s">
        <v>1015</v>
      </c>
      <c r="J195" s="661" t="s">
        <v>1879</v>
      </c>
      <c r="K195" s="661" t="s">
        <v>1880</v>
      </c>
      <c r="L195" s="662">
        <v>24.68</v>
      </c>
      <c r="M195" s="662">
        <v>394.88</v>
      </c>
      <c r="N195" s="661">
        <v>16</v>
      </c>
      <c r="O195" s="742">
        <v>3</v>
      </c>
      <c r="P195" s="662">
        <v>49.36</v>
      </c>
      <c r="Q195" s="677">
        <v>0.125</v>
      </c>
      <c r="R195" s="661">
        <v>2</v>
      </c>
      <c r="S195" s="677">
        <v>0.125</v>
      </c>
      <c r="T195" s="742">
        <v>1</v>
      </c>
      <c r="U195" s="700">
        <v>0.33333333333333331</v>
      </c>
    </row>
    <row r="196" spans="1:21" ht="14.4" customHeight="1" x14ac:dyDescent="0.3">
      <c r="A196" s="660">
        <v>18</v>
      </c>
      <c r="B196" s="661" t="s">
        <v>534</v>
      </c>
      <c r="C196" s="661">
        <v>89301182</v>
      </c>
      <c r="D196" s="740" t="s">
        <v>2531</v>
      </c>
      <c r="E196" s="741" t="s">
        <v>1608</v>
      </c>
      <c r="F196" s="661" t="s">
        <v>1587</v>
      </c>
      <c r="G196" s="661" t="s">
        <v>1878</v>
      </c>
      <c r="H196" s="661" t="s">
        <v>535</v>
      </c>
      <c r="I196" s="661" t="s">
        <v>1311</v>
      </c>
      <c r="J196" s="661" t="s">
        <v>1312</v>
      </c>
      <c r="K196" s="661" t="s">
        <v>1881</v>
      </c>
      <c r="L196" s="662">
        <v>74.06</v>
      </c>
      <c r="M196" s="662">
        <v>1110.9000000000001</v>
      </c>
      <c r="N196" s="661">
        <v>15</v>
      </c>
      <c r="O196" s="742">
        <v>2</v>
      </c>
      <c r="P196" s="662">
        <v>148.12</v>
      </c>
      <c r="Q196" s="677">
        <v>0.13333333333333333</v>
      </c>
      <c r="R196" s="661">
        <v>2</v>
      </c>
      <c r="S196" s="677">
        <v>0.13333333333333333</v>
      </c>
      <c r="T196" s="742">
        <v>0.5</v>
      </c>
      <c r="U196" s="700">
        <v>0.25</v>
      </c>
    </row>
    <row r="197" spans="1:21" ht="14.4" customHeight="1" x14ac:dyDescent="0.3">
      <c r="A197" s="660">
        <v>18</v>
      </c>
      <c r="B197" s="661" t="s">
        <v>534</v>
      </c>
      <c r="C197" s="661">
        <v>89301182</v>
      </c>
      <c r="D197" s="740" t="s">
        <v>2531</v>
      </c>
      <c r="E197" s="741" t="s">
        <v>1608</v>
      </c>
      <c r="F197" s="661" t="s">
        <v>1587</v>
      </c>
      <c r="G197" s="661" t="s">
        <v>1882</v>
      </c>
      <c r="H197" s="661" t="s">
        <v>535</v>
      </c>
      <c r="I197" s="661" t="s">
        <v>1883</v>
      </c>
      <c r="J197" s="661" t="s">
        <v>1884</v>
      </c>
      <c r="K197" s="661" t="s">
        <v>1885</v>
      </c>
      <c r="L197" s="662">
        <v>31.06</v>
      </c>
      <c r="M197" s="662">
        <v>62.12</v>
      </c>
      <c r="N197" s="661">
        <v>2</v>
      </c>
      <c r="O197" s="742">
        <v>1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18</v>
      </c>
      <c r="B198" s="661" t="s">
        <v>534</v>
      </c>
      <c r="C198" s="661">
        <v>89301182</v>
      </c>
      <c r="D198" s="740" t="s">
        <v>2531</v>
      </c>
      <c r="E198" s="741" t="s">
        <v>1608</v>
      </c>
      <c r="F198" s="661" t="s">
        <v>1587</v>
      </c>
      <c r="G198" s="661" t="s">
        <v>1719</v>
      </c>
      <c r="H198" s="661" t="s">
        <v>535</v>
      </c>
      <c r="I198" s="661" t="s">
        <v>1886</v>
      </c>
      <c r="J198" s="661" t="s">
        <v>1887</v>
      </c>
      <c r="K198" s="661" t="s">
        <v>1274</v>
      </c>
      <c r="L198" s="662">
        <v>123.2</v>
      </c>
      <c r="M198" s="662">
        <v>1108.8000000000002</v>
      </c>
      <c r="N198" s="661">
        <v>9</v>
      </c>
      <c r="O198" s="742">
        <v>2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18</v>
      </c>
      <c r="B199" s="661" t="s">
        <v>534</v>
      </c>
      <c r="C199" s="661">
        <v>89301182</v>
      </c>
      <c r="D199" s="740" t="s">
        <v>2531</v>
      </c>
      <c r="E199" s="741" t="s">
        <v>1608</v>
      </c>
      <c r="F199" s="661" t="s">
        <v>1587</v>
      </c>
      <c r="G199" s="661" t="s">
        <v>1719</v>
      </c>
      <c r="H199" s="661" t="s">
        <v>849</v>
      </c>
      <c r="I199" s="661" t="s">
        <v>884</v>
      </c>
      <c r="J199" s="661" t="s">
        <v>885</v>
      </c>
      <c r="K199" s="661" t="s">
        <v>886</v>
      </c>
      <c r="L199" s="662">
        <v>132</v>
      </c>
      <c r="M199" s="662">
        <v>23100</v>
      </c>
      <c r="N199" s="661">
        <v>175</v>
      </c>
      <c r="O199" s="742">
        <v>56.5</v>
      </c>
      <c r="P199" s="662">
        <v>3432</v>
      </c>
      <c r="Q199" s="677">
        <v>0.14857142857142858</v>
      </c>
      <c r="R199" s="661">
        <v>26</v>
      </c>
      <c r="S199" s="677">
        <v>0.14857142857142858</v>
      </c>
      <c r="T199" s="742">
        <v>7</v>
      </c>
      <c r="U199" s="700">
        <v>0.12389380530973451</v>
      </c>
    </row>
    <row r="200" spans="1:21" ht="14.4" customHeight="1" x14ac:dyDescent="0.3">
      <c r="A200" s="660">
        <v>18</v>
      </c>
      <c r="B200" s="661" t="s">
        <v>534</v>
      </c>
      <c r="C200" s="661">
        <v>89301182</v>
      </c>
      <c r="D200" s="740" t="s">
        <v>2531</v>
      </c>
      <c r="E200" s="741" t="s">
        <v>1608</v>
      </c>
      <c r="F200" s="661" t="s">
        <v>1587</v>
      </c>
      <c r="G200" s="661" t="s">
        <v>1719</v>
      </c>
      <c r="H200" s="661" t="s">
        <v>535</v>
      </c>
      <c r="I200" s="661" t="s">
        <v>1888</v>
      </c>
      <c r="J200" s="661" t="s">
        <v>1889</v>
      </c>
      <c r="K200" s="661" t="s">
        <v>1890</v>
      </c>
      <c r="L200" s="662">
        <v>123.2</v>
      </c>
      <c r="M200" s="662">
        <v>4435.2000000000007</v>
      </c>
      <c r="N200" s="661">
        <v>36</v>
      </c>
      <c r="O200" s="742">
        <v>9.5</v>
      </c>
      <c r="P200" s="662">
        <v>862.40000000000009</v>
      </c>
      <c r="Q200" s="677">
        <v>0.19444444444444442</v>
      </c>
      <c r="R200" s="661">
        <v>7</v>
      </c>
      <c r="S200" s="677">
        <v>0.19444444444444445</v>
      </c>
      <c r="T200" s="742">
        <v>3</v>
      </c>
      <c r="U200" s="700">
        <v>0.31578947368421051</v>
      </c>
    </row>
    <row r="201" spans="1:21" ht="14.4" customHeight="1" x14ac:dyDescent="0.3">
      <c r="A201" s="660">
        <v>18</v>
      </c>
      <c r="B201" s="661" t="s">
        <v>534</v>
      </c>
      <c r="C201" s="661">
        <v>89301182</v>
      </c>
      <c r="D201" s="740" t="s">
        <v>2531</v>
      </c>
      <c r="E201" s="741" t="s">
        <v>1608</v>
      </c>
      <c r="F201" s="661" t="s">
        <v>1587</v>
      </c>
      <c r="G201" s="661" t="s">
        <v>1719</v>
      </c>
      <c r="H201" s="661" t="s">
        <v>535</v>
      </c>
      <c r="I201" s="661" t="s">
        <v>1891</v>
      </c>
      <c r="J201" s="661" t="s">
        <v>1892</v>
      </c>
      <c r="K201" s="661" t="s">
        <v>1890</v>
      </c>
      <c r="L201" s="662">
        <v>123.2</v>
      </c>
      <c r="M201" s="662">
        <v>369.6</v>
      </c>
      <c r="N201" s="661">
        <v>3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18</v>
      </c>
      <c r="B202" s="661" t="s">
        <v>534</v>
      </c>
      <c r="C202" s="661">
        <v>89301182</v>
      </c>
      <c r="D202" s="740" t="s">
        <v>2531</v>
      </c>
      <c r="E202" s="741" t="s">
        <v>1608</v>
      </c>
      <c r="F202" s="661" t="s">
        <v>1587</v>
      </c>
      <c r="G202" s="661" t="s">
        <v>1630</v>
      </c>
      <c r="H202" s="661" t="s">
        <v>535</v>
      </c>
      <c r="I202" s="661" t="s">
        <v>1770</v>
      </c>
      <c r="J202" s="661" t="s">
        <v>1771</v>
      </c>
      <c r="K202" s="661" t="s">
        <v>1772</v>
      </c>
      <c r="L202" s="662">
        <v>439.98</v>
      </c>
      <c r="M202" s="662">
        <v>439.98</v>
      </c>
      <c r="N202" s="661">
        <v>1</v>
      </c>
      <c r="O202" s="742">
        <v>0.5</v>
      </c>
      <c r="P202" s="662">
        <v>439.98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18</v>
      </c>
      <c r="B203" s="661" t="s">
        <v>534</v>
      </c>
      <c r="C203" s="661">
        <v>89301182</v>
      </c>
      <c r="D203" s="740" t="s">
        <v>2531</v>
      </c>
      <c r="E203" s="741" t="s">
        <v>1608</v>
      </c>
      <c r="F203" s="661" t="s">
        <v>1587</v>
      </c>
      <c r="G203" s="661" t="s">
        <v>1893</v>
      </c>
      <c r="H203" s="661" t="s">
        <v>535</v>
      </c>
      <c r="I203" s="661" t="s">
        <v>820</v>
      </c>
      <c r="J203" s="661" t="s">
        <v>1894</v>
      </c>
      <c r="K203" s="661" t="s">
        <v>1895</v>
      </c>
      <c r="L203" s="662">
        <v>176.52</v>
      </c>
      <c r="M203" s="662">
        <v>1059.1200000000001</v>
      </c>
      <c r="N203" s="661">
        <v>6</v>
      </c>
      <c r="O203" s="742">
        <v>1.5</v>
      </c>
      <c r="P203" s="662">
        <v>353.04</v>
      </c>
      <c r="Q203" s="677">
        <v>0.33333333333333331</v>
      </c>
      <c r="R203" s="661">
        <v>2</v>
      </c>
      <c r="S203" s="677">
        <v>0.33333333333333331</v>
      </c>
      <c r="T203" s="742">
        <v>0.5</v>
      </c>
      <c r="U203" s="700">
        <v>0.33333333333333331</v>
      </c>
    </row>
    <row r="204" spans="1:21" ht="14.4" customHeight="1" x14ac:dyDescent="0.3">
      <c r="A204" s="660">
        <v>18</v>
      </c>
      <c r="B204" s="661" t="s">
        <v>534</v>
      </c>
      <c r="C204" s="661">
        <v>89301182</v>
      </c>
      <c r="D204" s="740" t="s">
        <v>2531</v>
      </c>
      <c r="E204" s="741" t="s">
        <v>1608</v>
      </c>
      <c r="F204" s="661" t="s">
        <v>1587</v>
      </c>
      <c r="G204" s="661" t="s">
        <v>1893</v>
      </c>
      <c r="H204" s="661" t="s">
        <v>535</v>
      </c>
      <c r="I204" s="661" t="s">
        <v>1896</v>
      </c>
      <c r="J204" s="661" t="s">
        <v>1894</v>
      </c>
      <c r="K204" s="661" t="s">
        <v>1897</v>
      </c>
      <c r="L204" s="662">
        <v>0</v>
      </c>
      <c r="M204" s="662">
        <v>0</v>
      </c>
      <c r="N204" s="661">
        <v>4</v>
      </c>
      <c r="O204" s="742">
        <v>0.5</v>
      </c>
      <c r="P204" s="662"/>
      <c r="Q204" s="677"/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18</v>
      </c>
      <c r="B205" s="661" t="s">
        <v>534</v>
      </c>
      <c r="C205" s="661">
        <v>89301182</v>
      </c>
      <c r="D205" s="740" t="s">
        <v>2531</v>
      </c>
      <c r="E205" s="741" t="s">
        <v>1608</v>
      </c>
      <c r="F205" s="661" t="s">
        <v>1587</v>
      </c>
      <c r="G205" s="661" t="s">
        <v>1773</v>
      </c>
      <c r="H205" s="661" t="s">
        <v>535</v>
      </c>
      <c r="I205" s="661" t="s">
        <v>1774</v>
      </c>
      <c r="J205" s="661" t="s">
        <v>1775</v>
      </c>
      <c r="K205" s="661" t="s">
        <v>1720</v>
      </c>
      <c r="L205" s="662">
        <v>65.989999999999995</v>
      </c>
      <c r="M205" s="662">
        <v>593.90999999999985</v>
      </c>
      <c r="N205" s="661">
        <v>9</v>
      </c>
      <c r="O205" s="742">
        <v>1</v>
      </c>
      <c r="P205" s="662">
        <v>197.96999999999997</v>
      </c>
      <c r="Q205" s="677">
        <v>0.33333333333333337</v>
      </c>
      <c r="R205" s="661">
        <v>3</v>
      </c>
      <c r="S205" s="677">
        <v>0.33333333333333331</v>
      </c>
      <c r="T205" s="742">
        <v>0.5</v>
      </c>
      <c r="U205" s="700">
        <v>0.5</v>
      </c>
    </row>
    <row r="206" spans="1:21" ht="14.4" customHeight="1" x14ac:dyDescent="0.3">
      <c r="A206" s="660">
        <v>18</v>
      </c>
      <c r="B206" s="661" t="s">
        <v>534</v>
      </c>
      <c r="C206" s="661">
        <v>89301182</v>
      </c>
      <c r="D206" s="740" t="s">
        <v>2531</v>
      </c>
      <c r="E206" s="741" t="s">
        <v>1608</v>
      </c>
      <c r="F206" s="661" t="s">
        <v>1587</v>
      </c>
      <c r="G206" s="661" t="s">
        <v>1898</v>
      </c>
      <c r="H206" s="661" t="s">
        <v>849</v>
      </c>
      <c r="I206" s="661" t="s">
        <v>1899</v>
      </c>
      <c r="J206" s="661" t="s">
        <v>1900</v>
      </c>
      <c r="K206" s="661" t="s">
        <v>1901</v>
      </c>
      <c r="L206" s="662">
        <v>848.49</v>
      </c>
      <c r="M206" s="662">
        <v>1696.98</v>
      </c>
      <c r="N206" s="661">
        <v>2</v>
      </c>
      <c r="O206" s="742">
        <v>1.5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18</v>
      </c>
      <c r="B207" s="661" t="s">
        <v>534</v>
      </c>
      <c r="C207" s="661">
        <v>89301182</v>
      </c>
      <c r="D207" s="740" t="s">
        <v>2531</v>
      </c>
      <c r="E207" s="741" t="s">
        <v>1608</v>
      </c>
      <c r="F207" s="661" t="s">
        <v>1587</v>
      </c>
      <c r="G207" s="661" t="s">
        <v>1687</v>
      </c>
      <c r="H207" s="661" t="s">
        <v>535</v>
      </c>
      <c r="I207" s="661" t="s">
        <v>599</v>
      </c>
      <c r="J207" s="661" t="s">
        <v>1706</v>
      </c>
      <c r="K207" s="661" t="s">
        <v>1707</v>
      </c>
      <c r="L207" s="662">
        <v>48.74</v>
      </c>
      <c r="M207" s="662">
        <v>2631.96</v>
      </c>
      <c r="N207" s="661">
        <v>54</v>
      </c>
      <c r="O207" s="742">
        <v>10</v>
      </c>
      <c r="P207" s="662">
        <v>487.40000000000003</v>
      </c>
      <c r="Q207" s="677">
        <v>0.1851851851851852</v>
      </c>
      <c r="R207" s="661">
        <v>10</v>
      </c>
      <c r="S207" s="677">
        <v>0.18518518518518517</v>
      </c>
      <c r="T207" s="742">
        <v>3.5</v>
      </c>
      <c r="U207" s="700">
        <v>0.35</v>
      </c>
    </row>
    <row r="208" spans="1:21" ht="14.4" customHeight="1" x14ac:dyDescent="0.3">
      <c r="A208" s="660">
        <v>18</v>
      </c>
      <c r="B208" s="661" t="s">
        <v>534</v>
      </c>
      <c r="C208" s="661">
        <v>89301182</v>
      </c>
      <c r="D208" s="740" t="s">
        <v>2531</v>
      </c>
      <c r="E208" s="741" t="s">
        <v>1608</v>
      </c>
      <c r="F208" s="661" t="s">
        <v>1587</v>
      </c>
      <c r="G208" s="661" t="s">
        <v>1902</v>
      </c>
      <c r="H208" s="661" t="s">
        <v>535</v>
      </c>
      <c r="I208" s="661" t="s">
        <v>1174</v>
      </c>
      <c r="J208" s="661" t="s">
        <v>1175</v>
      </c>
      <c r="K208" s="661" t="s">
        <v>1903</v>
      </c>
      <c r="L208" s="662">
        <v>156.77000000000001</v>
      </c>
      <c r="M208" s="662">
        <v>6584.34</v>
      </c>
      <c r="N208" s="661">
        <v>42</v>
      </c>
      <c r="O208" s="742">
        <v>14</v>
      </c>
      <c r="P208" s="662">
        <v>2978.63</v>
      </c>
      <c r="Q208" s="677">
        <v>0.45238095238095238</v>
      </c>
      <c r="R208" s="661">
        <v>19</v>
      </c>
      <c r="S208" s="677">
        <v>0.45238095238095238</v>
      </c>
      <c r="T208" s="742">
        <v>6.5</v>
      </c>
      <c r="U208" s="700">
        <v>0.4642857142857143</v>
      </c>
    </row>
    <row r="209" spans="1:21" ht="14.4" customHeight="1" x14ac:dyDescent="0.3">
      <c r="A209" s="660">
        <v>18</v>
      </c>
      <c r="B209" s="661" t="s">
        <v>534</v>
      </c>
      <c r="C209" s="661">
        <v>89301182</v>
      </c>
      <c r="D209" s="740" t="s">
        <v>2531</v>
      </c>
      <c r="E209" s="741" t="s">
        <v>1608</v>
      </c>
      <c r="F209" s="661" t="s">
        <v>1587</v>
      </c>
      <c r="G209" s="661" t="s">
        <v>1776</v>
      </c>
      <c r="H209" s="661" t="s">
        <v>535</v>
      </c>
      <c r="I209" s="661" t="s">
        <v>731</v>
      </c>
      <c r="J209" s="661" t="s">
        <v>732</v>
      </c>
      <c r="K209" s="661" t="s">
        <v>1777</v>
      </c>
      <c r="L209" s="662">
        <v>0</v>
      </c>
      <c r="M209" s="662">
        <v>0</v>
      </c>
      <c r="N209" s="661">
        <v>7</v>
      </c>
      <c r="O209" s="742">
        <v>3</v>
      </c>
      <c r="P209" s="662"/>
      <c r="Q209" s="677"/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18</v>
      </c>
      <c r="B210" s="661" t="s">
        <v>534</v>
      </c>
      <c r="C210" s="661">
        <v>89301182</v>
      </c>
      <c r="D210" s="740" t="s">
        <v>2531</v>
      </c>
      <c r="E210" s="741" t="s">
        <v>1608</v>
      </c>
      <c r="F210" s="661" t="s">
        <v>1587</v>
      </c>
      <c r="G210" s="661" t="s">
        <v>1631</v>
      </c>
      <c r="H210" s="661" t="s">
        <v>535</v>
      </c>
      <c r="I210" s="661" t="s">
        <v>1034</v>
      </c>
      <c r="J210" s="661" t="s">
        <v>1664</v>
      </c>
      <c r="K210" s="661" t="s">
        <v>1720</v>
      </c>
      <c r="L210" s="662">
        <v>36.35</v>
      </c>
      <c r="M210" s="662">
        <v>1017.8000000000001</v>
      </c>
      <c r="N210" s="661">
        <v>28</v>
      </c>
      <c r="O210" s="742">
        <v>11</v>
      </c>
      <c r="P210" s="662">
        <v>145.4</v>
      </c>
      <c r="Q210" s="677">
        <v>0.14285714285714285</v>
      </c>
      <c r="R210" s="661">
        <v>4</v>
      </c>
      <c r="S210" s="677">
        <v>0.14285714285714285</v>
      </c>
      <c r="T210" s="742">
        <v>1.5</v>
      </c>
      <c r="U210" s="700">
        <v>0.13636363636363635</v>
      </c>
    </row>
    <row r="211" spans="1:21" ht="14.4" customHeight="1" x14ac:dyDescent="0.3">
      <c r="A211" s="660">
        <v>18</v>
      </c>
      <c r="B211" s="661" t="s">
        <v>534</v>
      </c>
      <c r="C211" s="661">
        <v>89301182</v>
      </c>
      <c r="D211" s="740" t="s">
        <v>2531</v>
      </c>
      <c r="E211" s="741" t="s">
        <v>1608</v>
      </c>
      <c r="F211" s="661" t="s">
        <v>1587</v>
      </c>
      <c r="G211" s="661" t="s">
        <v>1631</v>
      </c>
      <c r="H211" s="661" t="s">
        <v>535</v>
      </c>
      <c r="I211" s="661" t="s">
        <v>757</v>
      </c>
      <c r="J211" s="661" t="s">
        <v>1633</v>
      </c>
      <c r="K211" s="661" t="s">
        <v>1799</v>
      </c>
      <c r="L211" s="662">
        <v>22.06</v>
      </c>
      <c r="M211" s="662">
        <v>220.6</v>
      </c>
      <c r="N211" s="661">
        <v>10</v>
      </c>
      <c r="O211" s="742">
        <v>4.5</v>
      </c>
      <c r="P211" s="662">
        <v>22.06</v>
      </c>
      <c r="Q211" s="677">
        <v>9.9999999999999992E-2</v>
      </c>
      <c r="R211" s="661">
        <v>1</v>
      </c>
      <c r="S211" s="677">
        <v>0.1</v>
      </c>
      <c r="T211" s="742">
        <v>0.5</v>
      </c>
      <c r="U211" s="700">
        <v>0.1111111111111111</v>
      </c>
    </row>
    <row r="212" spans="1:21" ht="14.4" customHeight="1" x14ac:dyDescent="0.3">
      <c r="A212" s="660">
        <v>18</v>
      </c>
      <c r="B212" s="661" t="s">
        <v>534</v>
      </c>
      <c r="C212" s="661">
        <v>89301182</v>
      </c>
      <c r="D212" s="740" t="s">
        <v>2531</v>
      </c>
      <c r="E212" s="741" t="s">
        <v>1608</v>
      </c>
      <c r="F212" s="661" t="s">
        <v>1587</v>
      </c>
      <c r="G212" s="661" t="s">
        <v>1904</v>
      </c>
      <c r="H212" s="661" t="s">
        <v>535</v>
      </c>
      <c r="I212" s="661" t="s">
        <v>1905</v>
      </c>
      <c r="J212" s="661" t="s">
        <v>1906</v>
      </c>
      <c r="K212" s="661" t="s">
        <v>1907</v>
      </c>
      <c r="L212" s="662">
        <v>0</v>
      </c>
      <c r="M212" s="662">
        <v>0</v>
      </c>
      <c r="N212" s="661">
        <v>1</v>
      </c>
      <c r="O212" s="742">
        <v>0.5</v>
      </c>
      <c r="P212" s="662"/>
      <c r="Q212" s="677"/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18</v>
      </c>
      <c r="B213" s="661" t="s">
        <v>534</v>
      </c>
      <c r="C213" s="661">
        <v>89301182</v>
      </c>
      <c r="D213" s="740" t="s">
        <v>2531</v>
      </c>
      <c r="E213" s="741" t="s">
        <v>1608</v>
      </c>
      <c r="F213" s="661" t="s">
        <v>1587</v>
      </c>
      <c r="G213" s="661" t="s">
        <v>1908</v>
      </c>
      <c r="H213" s="661" t="s">
        <v>535</v>
      </c>
      <c r="I213" s="661" t="s">
        <v>723</v>
      </c>
      <c r="J213" s="661" t="s">
        <v>724</v>
      </c>
      <c r="K213" s="661" t="s">
        <v>1909</v>
      </c>
      <c r="L213" s="662">
        <v>70.05</v>
      </c>
      <c r="M213" s="662">
        <v>70.05</v>
      </c>
      <c r="N213" s="661">
        <v>1</v>
      </c>
      <c r="O213" s="742">
        <v>1</v>
      </c>
      <c r="P213" s="662">
        <v>70.05</v>
      </c>
      <c r="Q213" s="677">
        <v>1</v>
      </c>
      <c r="R213" s="661">
        <v>1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18</v>
      </c>
      <c r="B214" s="661" t="s">
        <v>534</v>
      </c>
      <c r="C214" s="661">
        <v>89301182</v>
      </c>
      <c r="D214" s="740" t="s">
        <v>2531</v>
      </c>
      <c r="E214" s="741" t="s">
        <v>1608</v>
      </c>
      <c r="F214" s="661" t="s">
        <v>1587</v>
      </c>
      <c r="G214" s="661" t="s">
        <v>1910</v>
      </c>
      <c r="H214" s="661" t="s">
        <v>535</v>
      </c>
      <c r="I214" s="661" t="s">
        <v>1911</v>
      </c>
      <c r="J214" s="661" t="s">
        <v>1912</v>
      </c>
      <c r="K214" s="661" t="s">
        <v>1913</v>
      </c>
      <c r="L214" s="662">
        <v>83.79</v>
      </c>
      <c r="M214" s="662">
        <v>83.79</v>
      </c>
      <c r="N214" s="661">
        <v>1</v>
      </c>
      <c r="O214" s="742">
        <v>1</v>
      </c>
      <c r="P214" s="662">
        <v>83.79</v>
      </c>
      <c r="Q214" s="677">
        <v>1</v>
      </c>
      <c r="R214" s="661">
        <v>1</v>
      </c>
      <c r="S214" s="677">
        <v>1</v>
      </c>
      <c r="T214" s="742">
        <v>1</v>
      </c>
      <c r="U214" s="700">
        <v>1</v>
      </c>
    </row>
    <row r="215" spans="1:21" ht="14.4" customHeight="1" x14ac:dyDescent="0.3">
      <c r="A215" s="660">
        <v>18</v>
      </c>
      <c r="B215" s="661" t="s">
        <v>534</v>
      </c>
      <c r="C215" s="661">
        <v>89301182</v>
      </c>
      <c r="D215" s="740" t="s">
        <v>2531</v>
      </c>
      <c r="E215" s="741" t="s">
        <v>1608</v>
      </c>
      <c r="F215" s="661" t="s">
        <v>1587</v>
      </c>
      <c r="G215" s="661" t="s">
        <v>1699</v>
      </c>
      <c r="H215" s="661" t="s">
        <v>535</v>
      </c>
      <c r="I215" s="661" t="s">
        <v>997</v>
      </c>
      <c r="J215" s="661" t="s">
        <v>998</v>
      </c>
      <c r="K215" s="661" t="s">
        <v>1700</v>
      </c>
      <c r="L215" s="662">
        <v>49.37</v>
      </c>
      <c r="M215" s="662">
        <v>1036.77</v>
      </c>
      <c r="N215" s="661">
        <v>21</v>
      </c>
      <c r="O215" s="742">
        <v>4</v>
      </c>
      <c r="P215" s="662">
        <v>197.48</v>
      </c>
      <c r="Q215" s="677">
        <v>0.19047619047619047</v>
      </c>
      <c r="R215" s="661">
        <v>4</v>
      </c>
      <c r="S215" s="677">
        <v>0.19047619047619047</v>
      </c>
      <c r="T215" s="742">
        <v>1</v>
      </c>
      <c r="U215" s="700">
        <v>0.25</v>
      </c>
    </row>
    <row r="216" spans="1:21" ht="14.4" customHeight="1" x14ac:dyDescent="0.3">
      <c r="A216" s="660">
        <v>18</v>
      </c>
      <c r="B216" s="661" t="s">
        <v>534</v>
      </c>
      <c r="C216" s="661">
        <v>89301182</v>
      </c>
      <c r="D216" s="740" t="s">
        <v>2531</v>
      </c>
      <c r="E216" s="741" t="s">
        <v>1608</v>
      </c>
      <c r="F216" s="661" t="s">
        <v>1587</v>
      </c>
      <c r="G216" s="661" t="s">
        <v>1699</v>
      </c>
      <c r="H216" s="661" t="s">
        <v>535</v>
      </c>
      <c r="I216" s="661" t="s">
        <v>1001</v>
      </c>
      <c r="J216" s="661" t="s">
        <v>1002</v>
      </c>
      <c r="K216" s="661" t="s">
        <v>1880</v>
      </c>
      <c r="L216" s="662">
        <v>24.68</v>
      </c>
      <c r="M216" s="662">
        <v>172.76</v>
      </c>
      <c r="N216" s="661">
        <v>7</v>
      </c>
      <c r="O216" s="742">
        <v>2</v>
      </c>
      <c r="P216" s="662">
        <v>98.72</v>
      </c>
      <c r="Q216" s="677">
        <v>0.5714285714285714</v>
      </c>
      <c r="R216" s="661">
        <v>4</v>
      </c>
      <c r="S216" s="677">
        <v>0.5714285714285714</v>
      </c>
      <c r="T216" s="742">
        <v>1</v>
      </c>
      <c r="U216" s="700">
        <v>0.5</v>
      </c>
    </row>
    <row r="217" spans="1:21" ht="14.4" customHeight="1" x14ac:dyDescent="0.3">
      <c r="A217" s="660">
        <v>18</v>
      </c>
      <c r="B217" s="661" t="s">
        <v>534</v>
      </c>
      <c r="C217" s="661">
        <v>89301182</v>
      </c>
      <c r="D217" s="740" t="s">
        <v>2531</v>
      </c>
      <c r="E217" s="741" t="s">
        <v>1608</v>
      </c>
      <c r="F217" s="661" t="s">
        <v>1587</v>
      </c>
      <c r="G217" s="661" t="s">
        <v>1666</v>
      </c>
      <c r="H217" s="661" t="s">
        <v>535</v>
      </c>
      <c r="I217" s="661" t="s">
        <v>610</v>
      </c>
      <c r="J217" s="661" t="s">
        <v>1667</v>
      </c>
      <c r="K217" s="661" t="s">
        <v>1668</v>
      </c>
      <c r="L217" s="662">
        <v>23.61</v>
      </c>
      <c r="M217" s="662">
        <v>708.30000000000007</v>
      </c>
      <c r="N217" s="661">
        <v>30</v>
      </c>
      <c r="O217" s="742">
        <v>14</v>
      </c>
      <c r="P217" s="662">
        <v>401.37</v>
      </c>
      <c r="Q217" s="677">
        <v>0.56666666666666665</v>
      </c>
      <c r="R217" s="661">
        <v>17</v>
      </c>
      <c r="S217" s="677">
        <v>0.56666666666666665</v>
      </c>
      <c r="T217" s="742">
        <v>9</v>
      </c>
      <c r="U217" s="700">
        <v>0.6428571428571429</v>
      </c>
    </row>
    <row r="218" spans="1:21" ht="14.4" customHeight="1" x14ac:dyDescent="0.3">
      <c r="A218" s="660">
        <v>18</v>
      </c>
      <c r="B218" s="661" t="s">
        <v>534</v>
      </c>
      <c r="C218" s="661">
        <v>89301182</v>
      </c>
      <c r="D218" s="740" t="s">
        <v>2531</v>
      </c>
      <c r="E218" s="741" t="s">
        <v>1608</v>
      </c>
      <c r="F218" s="661" t="s">
        <v>1587</v>
      </c>
      <c r="G218" s="661" t="s">
        <v>1666</v>
      </c>
      <c r="H218" s="661" t="s">
        <v>535</v>
      </c>
      <c r="I218" s="661" t="s">
        <v>727</v>
      </c>
      <c r="J218" s="661" t="s">
        <v>728</v>
      </c>
      <c r="K218" s="661" t="s">
        <v>1049</v>
      </c>
      <c r="L218" s="662">
        <v>37.369999999999997</v>
      </c>
      <c r="M218" s="662">
        <v>261.58999999999997</v>
      </c>
      <c r="N218" s="661">
        <v>7</v>
      </c>
      <c r="O218" s="742">
        <v>2.5</v>
      </c>
      <c r="P218" s="662">
        <v>74.739999999999995</v>
      </c>
      <c r="Q218" s="677">
        <v>0.2857142857142857</v>
      </c>
      <c r="R218" s="661">
        <v>2</v>
      </c>
      <c r="S218" s="677">
        <v>0.2857142857142857</v>
      </c>
      <c r="T218" s="742">
        <v>0.5</v>
      </c>
      <c r="U218" s="700">
        <v>0.2</v>
      </c>
    </row>
    <row r="219" spans="1:21" ht="14.4" customHeight="1" x14ac:dyDescent="0.3">
      <c r="A219" s="660">
        <v>18</v>
      </c>
      <c r="B219" s="661" t="s">
        <v>534</v>
      </c>
      <c r="C219" s="661">
        <v>89301182</v>
      </c>
      <c r="D219" s="740" t="s">
        <v>2531</v>
      </c>
      <c r="E219" s="741" t="s">
        <v>1608</v>
      </c>
      <c r="F219" s="661" t="s">
        <v>1587</v>
      </c>
      <c r="G219" s="661" t="s">
        <v>1678</v>
      </c>
      <c r="H219" s="661" t="s">
        <v>535</v>
      </c>
      <c r="I219" s="661" t="s">
        <v>804</v>
      </c>
      <c r="J219" s="661" t="s">
        <v>805</v>
      </c>
      <c r="K219" s="661" t="s">
        <v>1914</v>
      </c>
      <c r="L219" s="662">
        <v>153.31</v>
      </c>
      <c r="M219" s="662">
        <v>613.24</v>
      </c>
      <c r="N219" s="661">
        <v>4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18</v>
      </c>
      <c r="B220" s="661" t="s">
        <v>534</v>
      </c>
      <c r="C220" s="661">
        <v>89301182</v>
      </c>
      <c r="D220" s="740" t="s">
        <v>2531</v>
      </c>
      <c r="E220" s="741" t="s">
        <v>1608</v>
      </c>
      <c r="F220" s="661" t="s">
        <v>1587</v>
      </c>
      <c r="G220" s="661" t="s">
        <v>1678</v>
      </c>
      <c r="H220" s="661" t="s">
        <v>535</v>
      </c>
      <c r="I220" s="661" t="s">
        <v>1679</v>
      </c>
      <c r="J220" s="661" t="s">
        <v>1680</v>
      </c>
      <c r="K220" s="661" t="s">
        <v>1681</v>
      </c>
      <c r="L220" s="662">
        <v>613.24</v>
      </c>
      <c r="M220" s="662">
        <v>11651.56</v>
      </c>
      <c r="N220" s="661">
        <v>19</v>
      </c>
      <c r="O220" s="742">
        <v>4</v>
      </c>
      <c r="P220" s="662">
        <v>6132.4</v>
      </c>
      <c r="Q220" s="677">
        <v>0.52631578947368418</v>
      </c>
      <c r="R220" s="661">
        <v>10</v>
      </c>
      <c r="S220" s="677">
        <v>0.52631578947368418</v>
      </c>
      <c r="T220" s="742">
        <v>1</v>
      </c>
      <c r="U220" s="700">
        <v>0.25</v>
      </c>
    </row>
    <row r="221" spans="1:21" ht="14.4" customHeight="1" x14ac:dyDescent="0.3">
      <c r="A221" s="660">
        <v>18</v>
      </c>
      <c r="B221" s="661" t="s">
        <v>534</v>
      </c>
      <c r="C221" s="661">
        <v>89301182</v>
      </c>
      <c r="D221" s="740" t="s">
        <v>2531</v>
      </c>
      <c r="E221" s="741" t="s">
        <v>1608</v>
      </c>
      <c r="F221" s="661" t="s">
        <v>1587</v>
      </c>
      <c r="G221" s="661" t="s">
        <v>1678</v>
      </c>
      <c r="H221" s="661" t="s">
        <v>535</v>
      </c>
      <c r="I221" s="661" t="s">
        <v>1915</v>
      </c>
      <c r="J221" s="661" t="s">
        <v>1916</v>
      </c>
      <c r="K221" s="661" t="s">
        <v>1917</v>
      </c>
      <c r="L221" s="662">
        <v>367.94</v>
      </c>
      <c r="M221" s="662">
        <v>1839.7</v>
      </c>
      <c r="N221" s="661">
        <v>5</v>
      </c>
      <c r="O221" s="742">
        <v>0.5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18</v>
      </c>
      <c r="B222" s="661" t="s">
        <v>534</v>
      </c>
      <c r="C222" s="661">
        <v>89301182</v>
      </c>
      <c r="D222" s="740" t="s">
        <v>2531</v>
      </c>
      <c r="E222" s="741" t="s">
        <v>1608</v>
      </c>
      <c r="F222" s="661" t="s">
        <v>1587</v>
      </c>
      <c r="G222" s="661" t="s">
        <v>1918</v>
      </c>
      <c r="H222" s="661" t="s">
        <v>535</v>
      </c>
      <c r="I222" s="661" t="s">
        <v>1407</v>
      </c>
      <c r="J222" s="661" t="s">
        <v>1408</v>
      </c>
      <c r="K222" s="661" t="s">
        <v>1919</v>
      </c>
      <c r="L222" s="662">
        <v>36.97</v>
      </c>
      <c r="M222" s="662">
        <v>36.97</v>
      </c>
      <c r="N222" s="661">
        <v>1</v>
      </c>
      <c r="O222" s="742">
        <v>1</v>
      </c>
      <c r="P222" s="662">
        <v>36.97</v>
      </c>
      <c r="Q222" s="677">
        <v>1</v>
      </c>
      <c r="R222" s="661">
        <v>1</v>
      </c>
      <c r="S222" s="677">
        <v>1</v>
      </c>
      <c r="T222" s="742">
        <v>1</v>
      </c>
      <c r="U222" s="700">
        <v>1</v>
      </c>
    </row>
    <row r="223" spans="1:21" ht="14.4" customHeight="1" x14ac:dyDescent="0.3">
      <c r="A223" s="660">
        <v>18</v>
      </c>
      <c r="B223" s="661" t="s">
        <v>534</v>
      </c>
      <c r="C223" s="661">
        <v>89301182</v>
      </c>
      <c r="D223" s="740" t="s">
        <v>2531</v>
      </c>
      <c r="E223" s="741" t="s">
        <v>1608</v>
      </c>
      <c r="F223" s="661" t="s">
        <v>1587</v>
      </c>
      <c r="G223" s="661" t="s">
        <v>1635</v>
      </c>
      <c r="H223" s="661" t="s">
        <v>849</v>
      </c>
      <c r="I223" s="661" t="s">
        <v>1920</v>
      </c>
      <c r="J223" s="661" t="s">
        <v>1921</v>
      </c>
      <c r="K223" s="661" t="s">
        <v>955</v>
      </c>
      <c r="L223" s="662">
        <v>393.63</v>
      </c>
      <c r="M223" s="662">
        <v>16926.089999999997</v>
      </c>
      <c r="N223" s="661">
        <v>43</v>
      </c>
      <c r="O223" s="742">
        <v>26.5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18</v>
      </c>
      <c r="B224" s="661" t="s">
        <v>534</v>
      </c>
      <c r="C224" s="661">
        <v>89301182</v>
      </c>
      <c r="D224" s="740" t="s">
        <v>2531</v>
      </c>
      <c r="E224" s="741" t="s">
        <v>1608</v>
      </c>
      <c r="F224" s="661" t="s">
        <v>1587</v>
      </c>
      <c r="G224" s="661" t="s">
        <v>1635</v>
      </c>
      <c r="H224" s="661" t="s">
        <v>849</v>
      </c>
      <c r="I224" s="661" t="s">
        <v>1636</v>
      </c>
      <c r="J224" s="661" t="s">
        <v>1637</v>
      </c>
      <c r="K224" s="661" t="s">
        <v>568</v>
      </c>
      <c r="L224" s="662">
        <v>147.61000000000001</v>
      </c>
      <c r="M224" s="662">
        <v>2509.3700000000003</v>
      </c>
      <c r="N224" s="661">
        <v>17</v>
      </c>
      <c r="O224" s="742">
        <v>3.5</v>
      </c>
      <c r="P224" s="662">
        <v>1918.9300000000003</v>
      </c>
      <c r="Q224" s="677">
        <v>0.76470588235294124</v>
      </c>
      <c r="R224" s="661">
        <v>13</v>
      </c>
      <c r="S224" s="677">
        <v>0.76470588235294112</v>
      </c>
      <c r="T224" s="742">
        <v>2.5</v>
      </c>
      <c r="U224" s="700">
        <v>0.7142857142857143</v>
      </c>
    </row>
    <row r="225" spans="1:21" ht="14.4" customHeight="1" x14ac:dyDescent="0.3">
      <c r="A225" s="660">
        <v>18</v>
      </c>
      <c r="B225" s="661" t="s">
        <v>534</v>
      </c>
      <c r="C225" s="661">
        <v>89301182</v>
      </c>
      <c r="D225" s="740" t="s">
        <v>2531</v>
      </c>
      <c r="E225" s="741" t="s">
        <v>1608</v>
      </c>
      <c r="F225" s="661" t="s">
        <v>1587</v>
      </c>
      <c r="G225" s="661" t="s">
        <v>1635</v>
      </c>
      <c r="H225" s="661" t="s">
        <v>849</v>
      </c>
      <c r="I225" s="661" t="s">
        <v>1638</v>
      </c>
      <c r="J225" s="661" t="s">
        <v>1639</v>
      </c>
      <c r="K225" s="661" t="s">
        <v>561</v>
      </c>
      <c r="L225" s="662">
        <v>36.909999999999997</v>
      </c>
      <c r="M225" s="662">
        <v>590.55999999999995</v>
      </c>
      <c r="N225" s="661">
        <v>16</v>
      </c>
      <c r="O225" s="742">
        <v>3.5</v>
      </c>
      <c r="P225" s="662">
        <v>516.74</v>
      </c>
      <c r="Q225" s="677">
        <v>0.87500000000000011</v>
      </c>
      <c r="R225" s="661">
        <v>14</v>
      </c>
      <c r="S225" s="677">
        <v>0.875</v>
      </c>
      <c r="T225" s="742">
        <v>2.5</v>
      </c>
      <c r="U225" s="700">
        <v>0.7142857142857143</v>
      </c>
    </row>
    <row r="226" spans="1:21" ht="14.4" customHeight="1" x14ac:dyDescent="0.3">
      <c r="A226" s="660">
        <v>18</v>
      </c>
      <c r="B226" s="661" t="s">
        <v>534</v>
      </c>
      <c r="C226" s="661">
        <v>89301182</v>
      </c>
      <c r="D226" s="740" t="s">
        <v>2531</v>
      </c>
      <c r="E226" s="741" t="s">
        <v>1608</v>
      </c>
      <c r="F226" s="661" t="s">
        <v>1587</v>
      </c>
      <c r="G226" s="661" t="s">
        <v>1635</v>
      </c>
      <c r="H226" s="661" t="s">
        <v>535</v>
      </c>
      <c r="I226" s="661" t="s">
        <v>1922</v>
      </c>
      <c r="J226" s="661" t="s">
        <v>1923</v>
      </c>
      <c r="K226" s="661" t="s">
        <v>568</v>
      </c>
      <c r="L226" s="662">
        <v>147.62</v>
      </c>
      <c r="M226" s="662">
        <v>147.62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18</v>
      </c>
      <c r="B227" s="661" t="s">
        <v>534</v>
      </c>
      <c r="C227" s="661">
        <v>89301182</v>
      </c>
      <c r="D227" s="740" t="s">
        <v>2531</v>
      </c>
      <c r="E227" s="741" t="s">
        <v>1608</v>
      </c>
      <c r="F227" s="661" t="s">
        <v>1587</v>
      </c>
      <c r="G227" s="661" t="s">
        <v>1635</v>
      </c>
      <c r="H227" s="661" t="s">
        <v>535</v>
      </c>
      <c r="I227" s="661" t="s">
        <v>569</v>
      </c>
      <c r="J227" s="661" t="s">
        <v>570</v>
      </c>
      <c r="K227" s="661" t="s">
        <v>571</v>
      </c>
      <c r="L227" s="662">
        <v>1704.6</v>
      </c>
      <c r="M227" s="662">
        <v>1704.6</v>
      </c>
      <c r="N227" s="661">
        <v>1</v>
      </c>
      <c r="O227" s="742">
        <v>0.5</v>
      </c>
      <c r="P227" s="662">
        <v>1704.6</v>
      </c>
      <c r="Q227" s="677">
        <v>1</v>
      </c>
      <c r="R227" s="661">
        <v>1</v>
      </c>
      <c r="S227" s="677">
        <v>1</v>
      </c>
      <c r="T227" s="742">
        <v>0.5</v>
      </c>
      <c r="U227" s="700">
        <v>1</v>
      </c>
    </row>
    <row r="228" spans="1:21" ht="14.4" customHeight="1" x14ac:dyDescent="0.3">
      <c r="A228" s="660">
        <v>18</v>
      </c>
      <c r="B228" s="661" t="s">
        <v>534</v>
      </c>
      <c r="C228" s="661">
        <v>89301182</v>
      </c>
      <c r="D228" s="740" t="s">
        <v>2531</v>
      </c>
      <c r="E228" s="741" t="s">
        <v>1608</v>
      </c>
      <c r="F228" s="661" t="s">
        <v>1587</v>
      </c>
      <c r="G228" s="661" t="s">
        <v>1635</v>
      </c>
      <c r="H228" s="661" t="s">
        <v>535</v>
      </c>
      <c r="I228" s="661" t="s">
        <v>1924</v>
      </c>
      <c r="J228" s="661" t="s">
        <v>570</v>
      </c>
      <c r="K228" s="661" t="s">
        <v>571</v>
      </c>
      <c r="L228" s="662">
        <v>1704.6</v>
      </c>
      <c r="M228" s="662">
        <v>5113.7999999999993</v>
      </c>
      <c r="N228" s="661">
        <v>3</v>
      </c>
      <c r="O228" s="742">
        <v>0.5</v>
      </c>
      <c r="P228" s="662">
        <v>5113.7999999999993</v>
      </c>
      <c r="Q228" s="677">
        <v>1</v>
      </c>
      <c r="R228" s="661">
        <v>3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18</v>
      </c>
      <c r="B229" s="661" t="s">
        <v>534</v>
      </c>
      <c r="C229" s="661">
        <v>89301182</v>
      </c>
      <c r="D229" s="740" t="s">
        <v>2531</v>
      </c>
      <c r="E229" s="741" t="s">
        <v>1608</v>
      </c>
      <c r="F229" s="661" t="s">
        <v>1587</v>
      </c>
      <c r="G229" s="661" t="s">
        <v>1635</v>
      </c>
      <c r="H229" s="661" t="s">
        <v>535</v>
      </c>
      <c r="I229" s="661" t="s">
        <v>1925</v>
      </c>
      <c r="J229" s="661" t="s">
        <v>1926</v>
      </c>
      <c r="K229" s="661" t="s">
        <v>1927</v>
      </c>
      <c r="L229" s="662">
        <v>0</v>
      </c>
      <c r="M229" s="662">
        <v>0</v>
      </c>
      <c r="N229" s="661">
        <v>1</v>
      </c>
      <c r="O229" s="742">
        <v>1</v>
      </c>
      <c r="P229" s="662"/>
      <c r="Q229" s="677"/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18</v>
      </c>
      <c r="B230" s="661" t="s">
        <v>534</v>
      </c>
      <c r="C230" s="661">
        <v>89301182</v>
      </c>
      <c r="D230" s="740" t="s">
        <v>2531</v>
      </c>
      <c r="E230" s="741" t="s">
        <v>1608</v>
      </c>
      <c r="F230" s="661" t="s">
        <v>1587</v>
      </c>
      <c r="G230" s="661" t="s">
        <v>1669</v>
      </c>
      <c r="H230" s="661" t="s">
        <v>849</v>
      </c>
      <c r="I230" s="661" t="s">
        <v>906</v>
      </c>
      <c r="J230" s="661" t="s">
        <v>1520</v>
      </c>
      <c r="K230" s="661" t="s">
        <v>1521</v>
      </c>
      <c r="L230" s="662">
        <v>445.45</v>
      </c>
      <c r="M230" s="662">
        <v>9799.8999999999978</v>
      </c>
      <c r="N230" s="661">
        <v>22</v>
      </c>
      <c r="O230" s="742">
        <v>14.5</v>
      </c>
      <c r="P230" s="662">
        <v>890.9</v>
      </c>
      <c r="Q230" s="677">
        <v>9.0909090909090925E-2</v>
      </c>
      <c r="R230" s="661">
        <v>2</v>
      </c>
      <c r="S230" s="677">
        <v>9.0909090909090912E-2</v>
      </c>
      <c r="T230" s="742">
        <v>1.5</v>
      </c>
      <c r="U230" s="700">
        <v>0.10344827586206896</v>
      </c>
    </row>
    <row r="231" spans="1:21" ht="14.4" customHeight="1" x14ac:dyDescent="0.3">
      <c r="A231" s="660">
        <v>18</v>
      </c>
      <c r="B231" s="661" t="s">
        <v>534</v>
      </c>
      <c r="C231" s="661">
        <v>89301182</v>
      </c>
      <c r="D231" s="740" t="s">
        <v>2531</v>
      </c>
      <c r="E231" s="741" t="s">
        <v>1608</v>
      </c>
      <c r="F231" s="661" t="s">
        <v>1587</v>
      </c>
      <c r="G231" s="661" t="s">
        <v>1669</v>
      </c>
      <c r="H231" s="661" t="s">
        <v>849</v>
      </c>
      <c r="I231" s="661" t="s">
        <v>902</v>
      </c>
      <c r="J231" s="661" t="s">
        <v>1522</v>
      </c>
      <c r="K231" s="661" t="s">
        <v>1523</v>
      </c>
      <c r="L231" s="662">
        <v>360.37</v>
      </c>
      <c r="M231" s="662">
        <v>360.37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18</v>
      </c>
      <c r="B232" s="661" t="s">
        <v>534</v>
      </c>
      <c r="C232" s="661">
        <v>89301182</v>
      </c>
      <c r="D232" s="740" t="s">
        <v>2531</v>
      </c>
      <c r="E232" s="741" t="s">
        <v>1608</v>
      </c>
      <c r="F232" s="661" t="s">
        <v>1587</v>
      </c>
      <c r="G232" s="661" t="s">
        <v>1640</v>
      </c>
      <c r="H232" s="661" t="s">
        <v>849</v>
      </c>
      <c r="I232" s="661" t="s">
        <v>1381</v>
      </c>
      <c r="J232" s="661" t="s">
        <v>1382</v>
      </c>
      <c r="K232" s="661" t="s">
        <v>1383</v>
      </c>
      <c r="L232" s="662">
        <v>87.11</v>
      </c>
      <c r="M232" s="662">
        <v>87.11</v>
      </c>
      <c r="N232" s="661">
        <v>1</v>
      </c>
      <c r="O232" s="742">
        <v>1</v>
      </c>
      <c r="P232" s="662">
        <v>87.11</v>
      </c>
      <c r="Q232" s="677">
        <v>1</v>
      </c>
      <c r="R232" s="661">
        <v>1</v>
      </c>
      <c r="S232" s="677">
        <v>1</v>
      </c>
      <c r="T232" s="742">
        <v>1</v>
      </c>
      <c r="U232" s="700">
        <v>1</v>
      </c>
    </row>
    <row r="233" spans="1:21" ht="14.4" customHeight="1" x14ac:dyDescent="0.3">
      <c r="A233" s="660">
        <v>18</v>
      </c>
      <c r="B233" s="661" t="s">
        <v>534</v>
      </c>
      <c r="C233" s="661">
        <v>89301182</v>
      </c>
      <c r="D233" s="740" t="s">
        <v>2531</v>
      </c>
      <c r="E233" s="741" t="s">
        <v>1608</v>
      </c>
      <c r="F233" s="661" t="s">
        <v>1587</v>
      </c>
      <c r="G233" s="661" t="s">
        <v>1640</v>
      </c>
      <c r="H233" s="661" t="s">
        <v>849</v>
      </c>
      <c r="I233" s="661" t="s">
        <v>1121</v>
      </c>
      <c r="J233" s="661" t="s">
        <v>1122</v>
      </c>
      <c r="K233" s="661" t="s">
        <v>1123</v>
      </c>
      <c r="L233" s="662">
        <v>174.22</v>
      </c>
      <c r="M233" s="662">
        <v>1219.54</v>
      </c>
      <c r="N233" s="661">
        <v>7</v>
      </c>
      <c r="O233" s="742">
        <v>0.5</v>
      </c>
      <c r="P233" s="662">
        <v>1219.54</v>
      </c>
      <c r="Q233" s="677">
        <v>1</v>
      </c>
      <c r="R233" s="661">
        <v>7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18</v>
      </c>
      <c r="B234" s="661" t="s">
        <v>534</v>
      </c>
      <c r="C234" s="661">
        <v>89301182</v>
      </c>
      <c r="D234" s="740" t="s">
        <v>2531</v>
      </c>
      <c r="E234" s="741" t="s">
        <v>1608</v>
      </c>
      <c r="F234" s="661" t="s">
        <v>1587</v>
      </c>
      <c r="G234" s="661" t="s">
        <v>1640</v>
      </c>
      <c r="H234" s="661" t="s">
        <v>849</v>
      </c>
      <c r="I234" s="661" t="s">
        <v>1928</v>
      </c>
      <c r="J234" s="661" t="s">
        <v>1138</v>
      </c>
      <c r="K234" s="661" t="s">
        <v>1929</v>
      </c>
      <c r="L234" s="662">
        <v>0</v>
      </c>
      <c r="M234" s="662">
        <v>0</v>
      </c>
      <c r="N234" s="661">
        <v>5</v>
      </c>
      <c r="O234" s="742">
        <v>2</v>
      </c>
      <c r="P234" s="662">
        <v>0</v>
      </c>
      <c r="Q234" s="677"/>
      <c r="R234" s="661">
        <v>2</v>
      </c>
      <c r="S234" s="677">
        <v>0.4</v>
      </c>
      <c r="T234" s="742">
        <v>0.5</v>
      </c>
      <c r="U234" s="700">
        <v>0.25</v>
      </c>
    </row>
    <row r="235" spans="1:21" ht="14.4" customHeight="1" x14ac:dyDescent="0.3">
      <c r="A235" s="660">
        <v>18</v>
      </c>
      <c r="B235" s="661" t="s">
        <v>534</v>
      </c>
      <c r="C235" s="661">
        <v>89301182</v>
      </c>
      <c r="D235" s="740" t="s">
        <v>2531</v>
      </c>
      <c r="E235" s="741" t="s">
        <v>1608</v>
      </c>
      <c r="F235" s="661" t="s">
        <v>1587</v>
      </c>
      <c r="G235" s="661" t="s">
        <v>1682</v>
      </c>
      <c r="H235" s="661" t="s">
        <v>535</v>
      </c>
      <c r="I235" s="661" t="s">
        <v>680</v>
      </c>
      <c r="J235" s="661" t="s">
        <v>681</v>
      </c>
      <c r="K235" s="661" t="s">
        <v>1683</v>
      </c>
      <c r="L235" s="662">
        <v>57.6</v>
      </c>
      <c r="M235" s="662">
        <v>1324.8000000000002</v>
      </c>
      <c r="N235" s="661">
        <v>23</v>
      </c>
      <c r="O235" s="742">
        <v>7.5</v>
      </c>
      <c r="P235" s="662">
        <v>748.80000000000007</v>
      </c>
      <c r="Q235" s="677">
        <v>0.56521739130434778</v>
      </c>
      <c r="R235" s="661">
        <v>13</v>
      </c>
      <c r="S235" s="677">
        <v>0.56521739130434778</v>
      </c>
      <c r="T235" s="742">
        <v>3.5</v>
      </c>
      <c r="U235" s="700">
        <v>0.46666666666666667</v>
      </c>
    </row>
    <row r="236" spans="1:21" ht="14.4" customHeight="1" x14ac:dyDescent="0.3">
      <c r="A236" s="660">
        <v>18</v>
      </c>
      <c r="B236" s="661" t="s">
        <v>534</v>
      </c>
      <c r="C236" s="661">
        <v>89301182</v>
      </c>
      <c r="D236" s="740" t="s">
        <v>2531</v>
      </c>
      <c r="E236" s="741" t="s">
        <v>1608</v>
      </c>
      <c r="F236" s="661" t="s">
        <v>1587</v>
      </c>
      <c r="G236" s="661" t="s">
        <v>1930</v>
      </c>
      <c r="H236" s="661" t="s">
        <v>535</v>
      </c>
      <c r="I236" s="661" t="s">
        <v>1051</v>
      </c>
      <c r="J236" s="661" t="s">
        <v>1052</v>
      </c>
      <c r="K236" s="661" t="s">
        <v>1931</v>
      </c>
      <c r="L236" s="662">
        <v>202.03</v>
      </c>
      <c r="M236" s="662">
        <v>2626.39</v>
      </c>
      <c r="N236" s="661">
        <v>13</v>
      </c>
      <c r="O236" s="742">
        <v>5.5</v>
      </c>
      <c r="P236" s="662">
        <v>1616.24</v>
      </c>
      <c r="Q236" s="677">
        <v>0.61538461538461542</v>
      </c>
      <c r="R236" s="661">
        <v>8</v>
      </c>
      <c r="S236" s="677">
        <v>0.61538461538461542</v>
      </c>
      <c r="T236" s="742">
        <v>3</v>
      </c>
      <c r="U236" s="700">
        <v>0.54545454545454541</v>
      </c>
    </row>
    <row r="237" spans="1:21" ht="14.4" customHeight="1" x14ac:dyDescent="0.3">
      <c r="A237" s="660">
        <v>18</v>
      </c>
      <c r="B237" s="661" t="s">
        <v>534</v>
      </c>
      <c r="C237" s="661">
        <v>89301182</v>
      </c>
      <c r="D237" s="740" t="s">
        <v>2531</v>
      </c>
      <c r="E237" s="741" t="s">
        <v>1608</v>
      </c>
      <c r="F237" s="661" t="s">
        <v>1587</v>
      </c>
      <c r="G237" s="661" t="s">
        <v>1932</v>
      </c>
      <c r="H237" s="661" t="s">
        <v>535</v>
      </c>
      <c r="I237" s="661" t="s">
        <v>1933</v>
      </c>
      <c r="J237" s="661" t="s">
        <v>1934</v>
      </c>
      <c r="K237" s="661" t="s">
        <v>1935</v>
      </c>
      <c r="L237" s="662">
        <v>0</v>
      </c>
      <c r="M237" s="662">
        <v>0</v>
      </c>
      <c r="N237" s="661">
        <v>1</v>
      </c>
      <c r="O237" s="742">
        <v>0.5</v>
      </c>
      <c r="P237" s="662">
        <v>0</v>
      </c>
      <c r="Q237" s="677"/>
      <c r="R237" s="661">
        <v>1</v>
      </c>
      <c r="S237" s="677">
        <v>1</v>
      </c>
      <c r="T237" s="742">
        <v>0.5</v>
      </c>
      <c r="U237" s="700">
        <v>1</v>
      </c>
    </row>
    <row r="238" spans="1:21" ht="14.4" customHeight="1" x14ac:dyDescent="0.3">
      <c r="A238" s="660">
        <v>18</v>
      </c>
      <c r="B238" s="661" t="s">
        <v>534</v>
      </c>
      <c r="C238" s="661">
        <v>89301182</v>
      </c>
      <c r="D238" s="740" t="s">
        <v>2531</v>
      </c>
      <c r="E238" s="741" t="s">
        <v>1608</v>
      </c>
      <c r="F238" s="661" t="s">
        <v>1587</v>
      </c>
      <c r="G238" s="661" t="s">
        <v>1690</v>
      </c>
      <c r="H238" s="661" t="s">
        <v>535</v>
      </c>
      <c r="I238" s="661" t="s">
        <v>1691</v>
      </c>
      <c r="J238" s="661" t="s">
        <v>746</v>
      </c>
      <c r="K238" s="661" t="s">
        <v>747</v>
      </c>
      <c r="L238" s="662">
        <v>94.04</v>
      </c>
      <c r="M238" s="662">
        <v>846.36</v>
      </c>
      <c r="N238" s="661">
        <v>9</v>
      </c>
      <c r="O238" s="742">
        <v>3.5</v>
      </c>
      <c r="P238" s="662">
        <v>846.36</v>
      </c>
      <c r="Q238" s="677">
        <v>1</v>
      </c>
      <c r="R238" s="661">
        <v>9</v>
      </c>
      <c r="S238" s="677">
        <v>1</v>
      </c>
      <c r="T238" s="742">
        <v>3.5</v>
      </c>
      <c r="U238" s="700">
        <v>1</v>
      </c>
    </row>
    <row r="239" spans="1:21" ht="14.4" customHeight="1" x14ac:dyDescent="0.3">
      <c r="A239" s="660">
        <v>18</v>
      </c>
      <c r="B239" s="661" t="s">
        <v>534</v>
      </c>
      <c r="C239" s="661">
        <v>89301182</v>
      </c>
      <c r="D239" s="740" t="s">
        <v>2531</v>
      </c>
      <c r="E239" s="741" t="s">
        <v>1608</v>
      </c>
      <c r="F239" s="661" t="s">
        <v>1587</v>
      </c>
      <c r="G239" s="661" t="s">
        <v>1936</v>
      </c>
      <c r="H239" s="661" t="s">
        <v>535</v>
      </c>
      <c r="I239" s="661" t="s">
        <v>1937</v>
      </c>
      <c r="J239" s="661" t="s">
        <v>1938</v>
      </c>
      <c r="K239" s="661" t="s">
        <v>1890</v>
      </c>
      <c r="L239" s="662">
        <v>0</v>
      </c>
      <c r="M239" s="662">
        <v>0</v>
      </c>
      <c r="N239" s="661">
        <v>3</v>
      </c>
      <c r="O239" s="742">
        <v>1</v>
      </c>
      <c r="P239" s="662"/>
      <c r="Q239" s="677"/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18</v>
      </c>
      <c r="B240" s="661" t="s">
        <v>534</v>
      </c>
      <c r="C240" s="661">
        <v>89301182</v>
      </c>
      <c r="D240" s="740" t="s">
        <v>2531</v>
      </c>
      <c r="E240" s="741" t="s">
        <v>1608</v>
      </c>
      <c r="F240" s="661" t="s">
        <v>1587</v>
      </c>
      <c r="G240" s="661" t="s">
        <v>1936</v>
      </c>
      <c r="H240" s="661" t="s">
        <v>535</v>
      </c>
      <c r="I240" s="661" t="s">
        <v>1939</v>
      </c>
      <c r="J240" s="661" t="s">
        <v>1938</v>
      </c>
      <c r="K240" s="661" t="s">
        <v>1940</v>
      </c>
      <c r="L240" s="662">
        <v>1228</v>
      </c>
      <c r="M240" s="662">
        <v>6140</v>
      </c>
      <c r="N240" s="661">
        <v>5</v>
      </c>
      <c r="O240" s="742">
        <v>2</v>
      </c>
      <c r="P240" s="662">
        <v>1228</v>
      </c>
      <c r="Q240" s="677">
        <v>0.2</v>
      </c>
      <c r="R240" s="661">
        <v>1</v>
      </c>
      <c r="S240" s="677">
        <v>0.2</v>
      </c>
      <c r="T240" s="742">
        <v>0.5</v>
      </c>
      <c r="U240" s="700">
        <v>0.25</v>
      </c>
    </row>
    <row r="241" spans="1:21" ht="14.4" customHeight="1" x14ac:dyDescent="0.3">
      <c r="A241" s="660">
        <v>18</v>
      </c>
      <c r="B241" s="661" t="s">
        <v>534</v>
      </c>
      <c r="C241" s="661">
        <v>89301182</v>
      </c>
      <c r="D241" s="740" t="s">
        <v>2531</v>
      </c>
      <c r="E241" s="741" t="s">
        <v>1608</v>
      </c>
      <c r="F241" s="661" t="s">
        <v>1587</v>
      </c>
      <c r="G241" s="661" t="s">
        <v>1936</v>
      </c>
      <c r="H241" s="661" t="s">
        <v>535</v>
      </c>
      <c r="I241" s="661" t="s">
        <v>1941</v>
      </c>
      <c r="J241" s="661" t="s">
        <v>1942</v>
      </c>
      <c r="K241" s="661" t="s">
        <v>1943</v>
      </c>
      <c r="L241" s="662">
        <v>1228</v>
      </c>
      <c r="M241" s="662">
        <v>11052</v>
      </c>
      <c r="N241" s="661">
        <v>9</v>
      </c>
      <c r="O241" s="742">
        <v>3</v>
      </c>
      <c r="P241" s="662">
        <v>3684</v>
      </c>
      <c r="Q241" s="677">
        <v>0.33333333333333331</v>
      </c>
      <c r="R241" s="661">
        <v>3</v>
      </c>
      <c r="S241" s="677">
        <v>0.33333333333333331</v>
      </c>
      <c r="T241" s="742">
        <v>1</v>
      </c>
      <c r="U241" s="700">
        <v>0.33333333333333331</v>
      </c>
    </row>
    <row r="242" spans="1:21" ht="14.4" customHeight="1" x14ac:dyDescent="0.3">
      <c r="A242" s="660">
        <v>18</v>
      </c>
      <c r="B242" s="661" t="s">
        <v>534</v>
      </c>
      <c r="C242" s="661">
        <v>89301182</v>
      </c>
      <c r="D242" s="740" t="s">
        <v>2531</v>
      </c>
      <c r="E242" s="741" t="s">
        <v>1608</v>
      </c>
      <c r="F242" s="661" t="s">
        <v>1587</v>
      </c>
      <c r="G242" s="661" t="s">
        <v>1944</v>
      </c>
      <c r="H242" s="661" t="s">
        <v>535</v>
      </c>
      <c r="I242" s="661" t="s">
        <v>1945</v>
      </c>
      <c r="J242" s="661" t="s">
        <v>665</v>
      </c>
      <c r="K242" s="661" t="s">
        <v>666</v>
      </c>
      <c r="L242" s="662">
        <v>27.5</v>
      </c>
      <c r="M242" s="662">
        <v>82.5</v>
      </c>
      <c r="N242" s="661">
        <v>3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18</v>
      </c>
      <c r="B243" s="661" t="s">
        <v>534</v>
      </c>
      <c r="C243" s="661">
        <v>89301182</v>
      </c>
      <c r="D243" s="740" t="s">
        <v>2531</v>
      </c>
      <c r="E243" s="741" t="s">
        <v>1608</v>
      </c>
      <c r="F243" s="661" t="s">
        <v>1587</v>
      </c>
      <c r="G243" s="661" t="s">
        <v>1946</v>
      </c>
      <c r="H243" s="661" t="s">
        <v>535</v>
      </c>
      <c r="I243" s="661" t="s">
        <v>1947</v>
      </c>
      <c r="J243" s="661" t="s">
        <v>1948</v>
      </c>
      <c r="K243" s="661" t="s">
        <v>886</v>
      </c>
      <c r="L243" s="662">
        <v>52.16</v>
      </c>
      <c r="M243" s="662">
        <v>104.32</v>
      </c>
      <c r="N243" s="661">
        <v>2</v>
      </c>
      <c r="O243" s="742">
        <v>1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18</v>
      </c>
      <c r="B244" s="661" t="s">
        <v>534</v>
      </c>
      <c r="C244" s="661">
        <v>89301182</v>
      </c>
      <c r="D244" s="740" t="s">
        <v>2531</v>
      </c>
      <c r="E244" s="741" t="s">
        <v>1608</v>
      </c>
      <c r="F244" s="661" t="s">
        <v>1587</v>
      </c>
      <c r="G244" s="661" t="s">
        <v>1949</v>
      </c>
      <c r="H244" s="661" t="s">
        <v>849</v>
      </c>
      <c r="I244" s="661" t="s">
        <v>1950</v>
      </c>
      <c r="J244" s="661" t="s">
        <v>1951</v>
      </c>
      <c r="K244" s="661" t="s">
        <v>1952</v>
      </c>
      <c r="L244" s="662">
        <v>0</v>
      </c>
      <c r="M244" s="662">
        <v>0</v>
      </c>
      <c r="N244" s="661">
        <v>6</v>
      </c>
      <c r="O244" s="742">
        <v>1.5</v>
      </c>
      <c r="P244" s="662">
        <v>0</v>
      </c>
      <c r="Q244" s="677"/>
      <c r="R244" s="661">
        <v>6</v>
      </c>
      <c r="S244" s="677">
        <v>1</v>
      </c>
      <c r="T244" s="742">
        <v>1.5</v>
      </c>
      <c r="U244" s="700">
        <v>1</v>
      </c>
    </row>
    <row r="245" spans="1:21" ht="14.4" customHeight="1" x14ac:dyDescent="0.3">
      <c r="A245" s="660">
        <v>18</v>
      </c>
      <c r="B245" s="661" t="s">
        <v>534</v>
      </c>
      <c r="C245" s="661">
        <v>89301182</v>
      </c>
      <c r="D245" s="740" t="s">
        <v>2531</v>
      </c>
      <c r="E245" s="741" t="s">
        <v>1608</v>
      </c>
      <c r="F245" s="661" t="s">
        <v>1587</v>
      </c>
      <c r="G245" s="661" t="s">
        <v>1642</v>
      </c>
      <c r="H245" s="661" t="s">
        <v>849</v>
      </c>
      <c r="I245" s="661" t="s">
        <v>1125</v>
      </c>
      <c r="J245" s="661" t="s">
        <v>1126</v>
      </c>
      <c r="K245" s="661" t="s">
        <v>1127</v>
      </c>
      <c r="L245" s="662">
        <v>400.18</v>
      </c>
      <c r="M245" s="662">
        <v>2000.9</v>
      </c>
      <c r="N245" s="661">
        <v>5</v>
      </c>
      <c r="O245" s="742">
        <v>3.5</v>
      </c>
      <c r="P245" s="662">
        <v>800.36</v>
      </c>
      <c r="Q245" s="677">
        <v>0.39999999999999997</v>
      </c>
      <c r="R245" s="661">
        <v>2</v>
      </c>
      <c r="S245" s="677">
        <v>0.4</v>
      </c>
      <c r="T245" s="742">
        <v>2</v>
      </c>
      <c r="U245" s="700">
        <v>0.5714285714285714</v>
      </c>
    </row>
    <row r="246" spans="1:21" ht="14.4" customHeight="1" x14ac:dyDescent="0.3">
      <c r="A246" s="660">
        <v>18</v>
      </c>
      <c r="B246" s="661" t="s">
        <v>534</v>
      </c>
      <c r="C246" s="661">
        <v>89301182</v>
      </c>
      <c r="D246" s="740" t="s">
        <v>2531</v>
      </c>
      <c r="E246" s="741" t="s">
        <v>1608</v>
      </c>
      <c r="F246" s="661" t="s">
        <v>1587</v>
      </c>
      <c r="G246" s="661" t="s">
        <v>1642</v>
      </c>
      <c r="H246" s="661" t="s">
        <v>849</v>
      </c>
      <c r="I246" s="661" t="s">
        <v>1389</v>
      </c>
      <c r="J246" s="661" t="s">
        <v>1577</v>
      </c>
      <c r="K246" s="661" t="s">
        <v>1391</v>
      </c>
      <c r="L246" s="662">
        <v>210.5</v>
      </c>
      <c r="M246" s="662">
        <v>1473.5</v>
      </c>
      <c r="N246" s="661">
        <v>7</v>
      </c>
      <c r="O246" s="742">
        <v>2</v>
      </c>
      <c r="P246" s="662">
        <v>631.5</v>
      </c>
      <c r="Q246" s="677">
        <v>0.42857142857142855</v>
      </c>
      <c r="R246" s="661">
        <v>3</v>
      </c>
      <c r="S246" s="677">
        <v>0.42857142857142855</v>
      </c>
      <c r="T246" s="742">
        <v>1</v>
      </c>
      <c r="U246" s="700">
        <v>0.5</v>
      </c>
    </row>
    <row r="247" spans="1:21" ht="14.4" customHeight="1" x14ac:dyDescent="0.3">
      <c r="A247" s="660">
        <v>18</v>
      </c>
      <c r="B247" s="661" t="s">
        <v>534</v>
      </c>
      <c r="C247" s="661">
        <v>89301182</v>
      </c>
      <c r="D247" s="740" t="s">
        <v>2531</v>
      </c>
      <c r="E247" s="741" t="s">
        <v>1608</v>
      </c>
      <c r="F247" s="661" t="s">
        <v>1587</v>
      </c>
      <c r="G247" s="661" t="s">
        <v>1642</v>
      </c>
      <c r="H247" s="661" t="s">
        <v>849</v>
      </c>
      <c r="I247" s="661" t="s">
        <v>914</v>
      </c>
      <c r="J247" s="661" t="s">
        <v>1535</v>
      </c>
      <c r="K247" s="661" t="s">
        <v>916</v>
      </c>
      <c r="L247" s="662">
        <v>177.82</v>
      </c>
      <c r="M247" s="662">
        <v>6934.98</v>
      </c>
      <c r="N247" s="661">
        <v>39</v>
      </c>
      <c r="O247" s="742">
        <v>14.5</v>
      </c>
      <c r="P247" s="662">
        <v>533.46</v>
      </c>
      <c r="Q247" s="677">
        <v>7.6923076923076927E-2</v>
      </c>
      <c r="R247" s="661">
        <v>3</v>
      </c>
      <c r="S247" s="677">
        <v>7.6923076923076927E-2</v>
      </c>
      <c r="T247" s="742">
        <v>0.5</v>
      </c>
      <c r="U247" s="700">
        <v>3.4482758620689655E-2</v>
      </c>
    </row>
    <row r="248" spans="1:21" ht="14.4" customHeight="1" x14ac:dyDescent="0.3">
      <c r="A248" s="660">
        <v>18</v>
      </c>
      <c r="B248" s="661" t="s">
        <v>534</v>
      </c>
      <c r="C248" s="661">
        <v>89301182</v>
      </c>
      <c r="D248" s="740" t="s">
        <v>2531</v>
      </c>
      <c r="E248" s="741" t="s">
        <v>1608</v>
      </c>
      <c r="F248" s="661" t="s">
        <v>1587</v>
      </c>
      <c r="G248" s="661" t="s">
        <v>1953</v>
      </c>
      <c r="H248" s="661" t="s">
        <v>535</v>
      </c>
      <c r="I248" s="661" t="s">
        <v>1954</v>
      </c>
      <c r="J248" s="661" t="s">
        <v>1955</v>
      </c>
      <c r="K248" s="661" t="s">
        <v>1956</v>
      </c>
      <c r="L248" s="662">
        <v>249.45</v>
      </c>
      <c r="M248" s="662">
        <v>1746.15</v>
      </c>
      <c r="N248" s="661">
        <v>7</v>
      </c>
      <c r="O248" s="742">
        <v>2.5</v>
      </c>
      <c r="P248" s="662">
        <v>498.9</v>
      </c>
      <c r="Q248" s="677">
        <v>0.2857142857142857</v>
      </c>
      <c r="R248" s="661">
        <v>2</v>
      </c>
      <c r="S248" s="677">
        <v>0.2857142857142857</v>
      </c>
      <c r="T248" s="742">
        <v>0.5</v>
      </c>
      <c r="U248" s="700">
        <v>0.2</v>
      </c>
    </row>
    <row r="249" spans="1:21" ht="14.4" customHeight="1" x14ac:dyDescent="0.3">
      <c r="A249" s="660">
        <v>18</v>
      </c>
      <c r="B249" s="661" t="s">
        <v>534</v>
      </c>
      <c r="C249" s="661">
        <v>89301182</v>
      </c>
      <c r="D249" s="740" t="s">
        <v>2531</v>
      </c>
      <c r="E249" s="741" t="s">
        <v>1608</v>
      </c>
      <c r="F249" s="661" t="s">
        <v>1587</v>
      </c>
      <c r="G249" s="661" t="s">
        <v>1953</v>
      </c>
      <c r="H249" s="661" t="s">
        <v>535</v>
      </c>
      <c r="I249" s="661" t="s">
        <v>1957</v>
      </c>
      <c r="J249" s="661" t="s">
        <v>1958</v>
      </c>
      <c r="K249" s="661" t="s">
        <v>1959</v>
      </c>
      <c r="L249" s="662">
        <v>124.73</v>
      </c>
      <c r="M249" s="662">
        <v>249.46</v>
      </c>
      <c r="N249" s="661">
        <v>2</v>
      </c>
      <c r="O249" s="742">
        <v>1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18</v>
      </c>
      <c r="B250" s="661" t="s">
        <v>534</v>
      </c>
      <c r="C250" s="661">
        <v>89301182</v>
      </c>
      <c r="D250" s="740" t="s">
        <v>2531</v>
      </c>
      <c r="E250" s="741" t="s">
        <v>1608</v>
      </c>
      <c r="F250" s="661" t="s">
        <v>1587</v>
      </c>
      <c r="G250" s="661" t="s">
        <v>1643</v>
      </c>
      <c r="H250" s="661" t="s">
        <v>849</v>
      </c>
      <c r="I250" s="661" t="s">
        <v>1960</v>
      </c>
      <c r="J250" s="661" t="s">
        <v>1961</v>
      </c>
      <c r="K250" s="661" t="s">
        <v>1274</v>
      </c>
      <c r="L250" s="662">
        <v>934.66</v>
      </c>
      <c r="M250" s="662">
        <v>32713.1</v>
      </c>
      <c r="N250" s="661">
        <v>35</v>
      </c>
      <c r="O250" s="742">
        <v>15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18</v>
      </c>
      <c r="B251" s="661" t="s">
        <v>534</v>
      </c>
      <c r="C251" s="661">
        <v>89301182</v>
      </c>
      <c r="D251" s="740" t="s">
        <v>2531</v>
      </c>
      <c r="E251" s="741" t="s">
        <v>1608</v>
      </c>
      <c r="F251" s="661" t="s">
        <v>1587</v>
      </c>
      <c r="G251" s="661" t="s">
        <v>1643</v>
      </c>
      <c r="H251" s="661" t="s">
        <v>535</v>
      </c>
      <c r="I251" s="661" t="s">
        <v>812</v>
      </c>
      <c r="J251" s="661" t="s">
        <v>813</v>
      </c>
      <c r="K251" s="661" t="s">
        <v>814</v>
      </c>
      <c r="L251" s="662">
        <v>282.60000000000002</v>
      </c>
      <c r="M251" s="662">
        <v>5369.4</v>
      </c>
      <c r="N251" s="661">
        <v>19</v>
      </c>
      <c r="O251" s="742">
        <v>8.5</v>
      </c>
      <c r="P251" s="662">
        <v>1130.4000000000001</v>
      </c>
      <c r="Q251" s="677">
        <v>0.21052631578947373</v>
      </c>
      <c r="R251" s="661">
        <v>4</v>
      </c>
      <c r="S251" s="677">
        <v>0.21052631578947367</v>
      </c>
      <c r="T251" s="742">
        <v>0.5</v>
      </c>
      <c r="U251" s="700">
        <v>5.8823529411764705E-2</v>
      </c>
    </row>
    <row r="252" spans="1:21" ht="14.4" customHeight="1" x14ac:dyDescent="0.3">
      <c r="A252" s="660">
        <v>18</v>
      </c>
      <c r="B252" s="661" t="s">
        <v>534</v>
      </c>
      <c r="C252" s="661">
        <v>89301182</v>
      </c>
      <c r="D252" s="740" t="s">
        <v>2531</v>
      </c>
      <c r="E252" s="741" t="s">
        <v>1608</v>
      </c>
      <c r="F252" s="661" t="s">
        <v>1587</v>
      </c>
      <c r="G252" s="661" t="s">
        <v>1643</v>
      </c>
      <c r="H252" s="661" t="s">
        <v>535</v>
      </c>
      <c r="I252" s="661" t="s">
        <v>1005</v>
      </c>
      <c r="J252" s="661" t="s">
        <v>1006</v>
      </c>
      <c r="K252" s="661" t="s">
        <v>1007</v>
      </c>
      <c r="L252" s="662">
        <v>211.96</v>
      </c>
      <c r="M252" s="662">
        <v>6146.84</v>
      </c>
      <c r="N252" s="661">
        <v>29</v>
      </c>
      <c r="O252" s="742">
        <v>10</v>
      </c>
      <c r="P252" s="662">
        <v>1483.72</v>
      </c>
      <c r="Q252" s="677">
        <v>0.2413793103448276</v>
      </c>
      <c r="R252" s="661">
        <v>7</v>
      </c>
      <c r="S252" s="677">
        <v>0.2413793103448276</v>
      </c>
      <c r="T252" s="742">
        <v>1.5</v>
      </c>
      <c r="U252" s="700">
        <v>0.15</v>
      </c>
    </row>
    <row r="253" spans="1:21" ht="14.4" customHeight="1" x14ac:dyDescent="0.3">
      <c r="A253" s="660">
        <v>18</v>
      </c>
      <c r="B253" s="661" t="s">
        <v>534</v>
      </c>
      <c r="C253" s="661">
        <v>89301182</v>
      </c>
      <c r="D253" s="740" t="s">
        <v>2531</v>
      </c>
      <c r="E253" s="741" t="s">
        <v>1608</v>
      </c>
      <c r="F253" s="661" t="s">
        <v>1587</v>
      </c>
      <c r="G253" s="661" t="s">
        <v>1643</v>
      </c>
      <c r="H253" s="661" t="s">
        <v>535</v>
      </c>
      <c r="I253" s="661" t="s">
        <v>1273</v>
      </c>
      <c r="J253" s="661" t="s">
        <v>817</v>
      </c>
      <c r="K253" s="661" t="s">
        <v>1274</v>
      </c>
      <c r="L253" s="662">
        <v>282.60000000000002</v>
      </c>
      <c r="M253" s="662">
        <v>2826</v>
      </c>
      <c r="N253" s="661">
        <v>10</v>
      </c>
      <c r="O253" s="742">
        <v>3</v>
      </c>
      <c r="P253" s="662">
        <v>1130.4000000000001</v>
      </c>
      <c r="Q253" s="677">
        <v>0.4</v>
      </c>
      <c r="R253" s="661">
        <v>4</v>
      </c>
      <c r="S253" s="677">
        <v>0.4</v>
      </c>
      <c r="T253" s="742">
        <v>1</v>
      </c>
      <c r="U253" s="700">
        <v>0.33333333333333331</v>
      </c>
    </row>
    <row r="254" spans="1:21" ht="14.4" customHeight="1" x14ac:dyDescent="0.3">
      <c r="A254" s="660">
        <v>18</v>
      </c>
      <c r="B254" s="661" t="s">
        <v>534</v>
      </c>
      <c r="C254" s="661">
        <v>89301182</v>
      </c>
      <c r="D254" s="740" t="s">
        <v>2531</v>
      </c>
      <c r="E254" s="741" t="s">
        <v>1608</v>
      </c>
      <c r="F254" s="661" t="s">
        <v>1587</v>
      </c>
      <c r="G254" s="661" t="s">
        <v>1643</v>
      </c>
      <c r="H254" s="661" t="s">
        <v>535</v>
      </c>
      <c r="I254" s="661" t="s">
        <v>1962</v>
      </c>
      <c r="J254" s="661" t="s">
        <v>1963</v>
      </c>
      <c r="K254" s="661" t="s">
        <v>1964</v>
      </c>
      <c r="L254" s="662">
        <v>1580.52</v>
      </c>
      <c r="M254" s="662">
        <v>3161.04</v>
      </c>
      <c r="N254" s="661">
        <v>2</v>
      </c>
      <c r="O254" s="742">
        <v>0.5</v>
      </c>
      <c r="P254" s="662">
        <v>3161.04</v>
      </c>
      <c r="Q254" s="677">
        <v>1</v>
      </c>
      <c r="R254" s="661">
        <v>2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18</v>
      </c>
      <c r="B255" s="661" t="s">
        <v>534</v>
      </c>
      <c r="C255" s="661">
        <v>89301182</v>
      </c>
      <c r="D255" s="740" t="s">
        <v>2531</v>
      </c>
      <c r="E255" s="741" t="s">
        <v>1608</v>
      </c>
      <c r="F255" s="661" t="s">
        <v>1587</v>
      </c>
      <c r="G255" s="661" t="s">
        <v>1643</v>
      </c>
      <c r="H255" s="661" t="s">
        <v>535</v>
      </c>
      <c r="I255" s="661" t="s">
        <v>1965</v>
      </c>
      <c r="J255" s="661" t="s">
        <v>1966</v>
      </c>
      <c r="K255" s="661" t="s">
        <v>814</v>
      </c>
      <c r="L255" s="662">
        <v>934.66</v>
      </c>
      <c r="M255" s="662">
        <v>1869.32</v>
      </c>
      <c r="N255" s="661">
        <v>2</v>
      </c>
      <c r="O255" s="742">
        <v>0.5</v>
      </c>
      <c r="P255" s="662">
        <v>1869.32</v>
      </c>
      <c r="Q255" s="677">
        <v>1</v>
      </c>
      <c r="R255" s="661">
        <v>2</v>
      </c>
      <c r="S255" s="677">
        <v>1</v>
      </c>
      <c r="T255" s="742">
        <v>0.5</v>
      </c>
      <c r="U255" s="700">
        <v>1</v>
      </c>
    </row>
    <row r="256" spans="1:21" ht="14.4" customHeight="1" x14ac:dyDescent="0.3">
      <c r="A256" s="660">
        <v>18</v>
      </c>
      <c r="B256" s="661" t="s">
        <v>534</v>
      </c>
      <c r="C256" s="661">
        <v>89301182</v>
      </c>
      <c r="D256" s="740" t="s">
        <v>2531</v>
      </c>
      <c r="E256" s="741" t="s">
        <v>1608</v>
      </c>
      <c r="F256" s="661" t="s">
        <v>1587</v>
      </c>
      <c r="G256" s="661" t="s">
        <v>1822</v>
      </c>
      <c r="H256" s="661" t="s">
        <v>535</v>
      </c>
      <c r="I256" s="661" t="s">
        <v>1261</v>
      </c>
      <c r="J256" s="661" t="s">
        <v>1823</v>
      </c>
      <c r="K256" s="661" t="s">
        <v>1686</v>
      </c>
      <c r="L256" s="662">
        <v>18.809999999999999</v>
      </c>
      <c r="M256" s="662">
        <v>489.06</v>
      </c>
      <c r="N256" s="661">
        <v>26</v>
      </c>
      <c r="O256" s="742">
        <v>9.5</v>
      </c>
      <c r="P256" s="662">
        <v>94.05</v>
      </c>
      <c r="Q256" s="677">
        <v>0.19230769230769229</v>
      </c>
      <c r="R256" s="661">
        <v>5</v>
      </c>
      <c r="S256" s="677">
        <v>0.19230769230769232</v>
      </c>
      <c r="T256" s="742">
        <v>2.5</v>
      </c>
      <c r="U256" s="700">
        <v>0.26315789473684209</v>
      </c>
    </row>
    <row r="257" spans="1:21" ht="14.4" customHeight="1" x14ac:dyDescent="0.3">
      <c r="A257" s="660">
        <v>18</v>
      </c>
      <c r="B257" s="661" t="s">
        <v>534</v>
      </c>
      <c r="C257" s="661">
        <v>89301182</v>
      </c>
      <c r="D257" s="740" t="s">
        <v>2531</v>
      </c>
      <c r="E257" s="741" t="s">
        <v>1608</v>
      </c>
      <c r="F257" s="661" t="s">
        <v>1587</v>
      </c>
      <c r="G257" s="661" t="s">
        <v>1967</v>
      </c>
      <c r="H257" s="661" t="s">
        <v>535</v>
      </c>
      <c r="I257" s="661" t="s">
        <v>1968</v>
      </c>
      <c r="J257" s="661" t="s">
        <v>1969</v>
      </c>
      <c r="K257" s="661" t="s">
        <v>1970</v>
      </c>
      <c r="L257" s="662">
        <v>5997.15</v>
      </c>
      <c r="M257" s="662">
        <v>17991.449999999997</v>
      </c>
      <c r="N257" s="661">
        <v>3</v>
      </c>
      <c r="O257" s="742">
        <v>2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18</v>
      </c>
      <c r="B258" s="661" t="s">
        <v>534</v>
      </c>
      <c r="C258" s="661">
        <v>89301182</v>
      </c>
      <c r="D258" s="740" t="s">
        <v>2531</v>
      </c>
      <c r="E258" s="741" t="s">
        <v>1608</v>
      </c>
      <c r="F258" s="661" t="s">
        <v>1587</v>
      </c>
      <c r="G258" s="661" t="s">
        <v>1967</v>
      </c>
      <c r="H258" s="661" t="s">
        <v>535</v>
      </c>
      <c r="I258" s="661" t="s">
        <v>1971</v>
      </c>
      <c r="J258" s="661" t="s">
        <v>1969</v>
      </c>
      <c r="K258" s="661" t="s">
        <v>1972</v>
      </c>
      <c r="L258" s="662">
        <v>0</v>
      </c>
      <c r="M258" s="662">
        <v>0</v>
      </c>
      <c r="N258" s="661">
        <v>2</v>
      </c>
      <c r="O258" s="742">
        <v>1</v>
      </c>
      <c r="P258" s="662"/>
      <c r="Q258" s="677"/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18</v>
      </c>
      <c r="B259" s="661" t="s">
        <v>534</v>
      </c>
      <c r="C259" s="661">
        <v>89301182</v>
      </c>
      <c r="D259" s="740" t="s">
        <v>2531</v>
      </c>
      <c r="E259" s="741" t="s">
        <v>1608</v>
      </c>
      <c r="F259" s="661" t="s">
        <v>1587</v>
      </c>
      <c r="G259" s="661" t="s">
        <v>1973</v>
      </c>
      <c r="H259" s="661" t="s">
        <v>849</v>
      </c>
      <c r="I259" s="661" t="s">
        <v>1133</v>
      </c>
      <c r="J259" s="661" t="s">
        <v>1134</v>
      </c>
      <c r="K259" s="661" t="s">
        <v>1135</v>
      </c>
      <c r="L259" s="662">
        <v>132</v>
      </c>
      <c r="M259" s="662">
        <v>660</v>
      </c>
      <c r="N259" s="661">
        <v>5</v>
      </c>
      <c r="O259" s="742">
        <v>3</v>
      </c>
      <c r="P259" s="662">
        <v>132</v>
      </c>
      <c r="Q259" s="677">
        <v>0.2</v>
      </c>
      <c r="R259" s="661">
        <v>1</v>
      </c>
      <c r="S259" s="677">
        <v>0.2</v>
      </c>
      <c r="T259" s="742">
        <v>1</v>
      </c>
      <c r="U259" s="700">
        <v>0.33333333333333331</v>
      </c>
    </row>
    <row r="260" spans="1:21" ht="14.4" customHeight="1" x14ac:dyDescent="0.3">
      <c r="A260" s="660">
        <v>18</v>
      </c>
      <c r="B260" s="661" t="s">
        <v>534</v>
      </c>
      <c r="C260" s="661">
        <v>89301182</v>
      </c>
      <c r="D260" s="740" t="s">
        <v>2531</v>
      </c>
      <c r="E260" s="741" t="s">
        <v>1608</v>
      </c>
      <c r="F260" s="661" t="s">
        <v>1587</v>
      </c>
      <c r="G260" s="661" t="s">
        <v>1973</v>
      </c>
      <c r="H260" s="661" t="s">
        <v>849</v>
      </c>
      <c r="I260" s="661" t="s">
        <v>1974</v>
      </c>
      <c r="J260" s="661" t="s">
        <v>1134</v>
      </c>
      <c r="K260" s="661" t="s">
        <v>1561</v>
      </c>
      <c r="L260" s="662">
        <v>439.98</v>
      </c>
      <c r="M260" s="662">
        <v>2199.9</v>
      </c>
      <c r="N260" s="661">
        <v>5</v>
      </c>
      <c r="O260" s="742">
        <v>3.5</v>
      </c>
      <c r="P260" s="662">
        <v>1319.94</v>
      </c>
      <c r="Q260" s="677">
        <v>0.6</v>
      </c>
      <c r="R260" s="661">
        <v>3</v>
      </c>
      <c r="S260" s="677">
        <v>0.6</v>
      </c>
      <c r="T260" s="742">
        <v>2.5</v>
      </c>
      <c r="U260" s="700">
        <v>0.7142857142857143</v>
      </c>
    </row>
    <row r="261" spans="1:21" ht="14.4" customHeight="1" x14ac:dyDescent="0.3">
      <c r="A261" s="660">
        <v>18</v>
      </c>
      <c r="B261" s="661" t="s">
        <v>534</v>
      </c>
      <c r="C261" s="661">
        <v>89301182</v>
      </c>
      <c r="D261" s="740" t="s">
        <v>2531</v>
      </c>
      <c r="E261" s="741" t="s">
        <v>1608</v>
      </c>
      <c r="F261" s="661" t="s">
        <v>1587</v>
      </c>
      <c r="G261" s="661" t="s">
        <v>1973</v>
      </c>
      <c r="H261" s="661" t="s">
        <v>535</v>
      </c>
      <c r="I261" s="661" t="s">
        <v>1975</v>
      </c>
      <c r="J261" s="661" t="s">
        <v>1976</v>
      </c>
      <c r="K261" s="661" t="s">
        <v>1135</v>
      </c>
      <c r="L261" s="662">
        <v>132</v>
      </c>
      <c r="M261" s="662">
        <v>792</v>
      </c>
      <c r="N261" s="661">
        <v>6</v>
      </c>
      <c r="O261" s="742">
        <v>1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18</v>
      </c>
      <c r="B262" s="661" t="s">
        <v>534</v>
      </c>
      <c r="C262" s="661">
        <v>89301182</v>
      </c>
      <c r="D262" s="740" t="s">
        <v>2531</v>
      </c>
      <c r="E262" s="741" t="s">
        <v>1608</v>
      </c>
      <c r="F262" s="661" t="s">
        <v>1587</v>
      </c>
      <c r="G262" s="661" t="s">
        <v>1977</v>
      </c>
      <c r="H262" s="661" t="s">
        <v>535</v>
      </c>
      <c r="I262" s="661" t="s">
        <v>1978</v>
      </c>
      <c r="J262" s="661" t="s">
        <v>1979</v>
      </c>
      <c r="K262" s="661" t="s">
        <v>1980</v>
      </c>
      <c r="L262" s="662">
        <v>0</v>
      </c>
      <c r="M262" s="662">
        <v>0</v>
      </c>
      <c r="N262" s="661">
        <v>2</v>
      </c>
      <c r="O262" s="742">
        <v>0.5</v>
      </c>
      <c r="P262" s="662"/>
      <c r="Q262" s="677"/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18</v>
      </c>
      <c r="B263" s="661" t="s">
        <v>534</v>
      </c>
      <c r="C263" s="661">
        <v>89301182</v>
      </c>
      <c r="D263" s="740" t="s">
        <v>2531</v>
      </c>
      <c r="E263" s="741" t="s">
        <v>1608</v>
      </c>
      <c r="F263" s="661" t="s">
        <v>1587</v>
      </c>
      <c r="G263" s="661" t="s">
        <v>1981</v>
      </c>
      <c r="H263" s="661" t="s">
        <v>849</v>
      </c>
      <c r="I263" s="661" t="s">
        <v>1117</v>
      </c>
      <c r="J263" s="661" t="s">
        <v>1118</v>
      </c>
      <c r="K263" s="661" t="s">
        <v>1547</v>
      </c>
      <c r="L263" s="662">
        <v>1286.2</v>
      </c>
      <c r="M263" s="662">
        <v>6431</v>
      </c>
      <c r="N263" s="661">
        <v>5</v>
      </c>
      <c r="O263" s="742">
        <v>1</v>
      </c>
      <c r="P263" s="662">
        <v>3858.6000000000004</v>
      </c>
      <c r="Q263" s="677">
        <v>0.60000000000000009</v>
      </c>
      <c r="R263" s="661">
        <v>3</v>
      </c>
      <c r="S263" s="677">
        <v>0.6</v>
      </c>
      <c r="T263" s="742">
        <v>0.5</v>
      </c>
      <c r="U263" s="700">
        <v>0.5</v>
      </c>
    </row>
    <row r="264" spans="1:21" ht="14.4" customHeight="1" x14ac:dyDescent="0.3">
      <c r="A264" s="660">
        <v>18</v>
      </c>
      <c r="B264" s="661" t="s">
        <v>534</v>
      </c>
      <c r="C264" s="661">
        <v>89301182</v>
      </c>
      <c r="D264" s="740" t="s">
        <v>2531</v>
      </c>
      <c r="E264" s="741" t="s">
        <v>1608</v>
      </c>
      <c r="F264" s="661" t="s">
        <v>1587</v>
      </c>
      <c r="G264" s="661" t="s">
        <v>1981</v>
      </c>
      <c r="H264" s="661" t="s">
        <v>849</v>
      </c>
      <c r="I264" s="661" t="s">
        <v>1129</v>
      </c>
      <c r="J264" s="661" t="s">
        <v>1130</v>
      </c>
      <c r="K264" s="661" t="s">
        <v>1548</v>
      </c>
      <c r="L264" s="662">
        <v>1715.48</v>
      </c>
      <c r="M264" s="662">
        <v>8577.4000000000015</v>
      </c>
      <c r="N264" s="661">
        <v>5</v>
      </c>
      <c r="O264" s="742">
        <v>2</v>
      </c>
      <c r="P264" s="662">
        <v>5146.4400000000005</v>
      </c>
      <c r="Q264" s="677">
        <v>0.6</v>
      </c>
      <c r="R264" s="661">
        <v>3</v>
      </c>
      <c r="S264" s="677">
        <v>0.6</v>
      </c>
      <c r="T264" s="742">
        <v>1</v>
      </c>
      <c r="U264" s="700">
        <v>0.5</v>
      </c>
    </row>
    <row r="265" spans="1:21" ht="14.4" customHeight="1" x14ac:dyDescent="0.3">
      <c r="A265" s="660">
        <v>18</v>
      </c>
      <c r="B265" s="661" t="s">
        <v>534</v>
      </c>
      <c r="C265" s="661">
        <v>89301182</v>
      </c>
      <c r="D265" s="740" t="s">
        <v>2531</v>
      </c>
      <c r="E265" s="741" t="s">
        <v>1608</v>
      </c>
      <c r="F265" s="661" t="s">
        <v>1587</v>
      </c>
      <c r="G265" s="661" t="s">
        <v>1726</v>
      </c>
      <c r="H265" s="661" t="s">
        <v>535</v>
      </c>
      <c r="I265" s="661" t="s">
        <v>676</v>
      </c>
      <c r="J265" s="661" t="s">
        <v>677</v>
      </c>
      <c r="K265" s="661" t="s">
        <v>678</v>
      </c>
      <c r="L265" s="662">
        <v>54.55</v>
      </c>
      <c r="M265" s="662">
        <v>1745.6</v>
      </c>
      <c r="N265" s="661">
        <v>32</v>
      </c>
      <c r="O265" s="742">
        <v>8</v>
      </c>
      <c r="P265" s="662">
        <v>818.24999999999989</v>
      </c>
      <c r="Q265" s="677">
        <v>0.46874999999999994</v>
      </c>
      <c r="R265" s="661">
        <v>15</v>
      </c>
      <c r="S265" s="677">
        <v>0.46875</v>
      </c>
      <c r="T265" s="742">
        <v>2.5</v>
      </c>
      <c r="U265" s="700">
        <v>0.3125</v>
      </c>
    </row>
    <row r="266" spans="1:21" ht="14.4" customHeight="1" x14ac:dyDescent="0.3">
      <c r="A266" s="660">
        <v>18</v>
      </c>
      <c r="B266" s="661" t="s">
        <v>534</v>
      </c>
      <c r="C266" s="661">
        <v>89301182</v>
      </c>
      <c r="D266" s="740" t="s">
        <v>2531</v>
      </c>
      <c r="E266" s="741" t="s">
        <v>1608</v>
      </c>
      <c r="F266" s="661" t="s">
        <v>1587</v>
      </c>
      <c r="G266" s="661" t="s">
        <v>1692</v>
      </c>
      <c r="H266" s="661" t="s">
        <v>849</v>
      </c>
      <c r="I266" s="661" t="s">
        <v>918</v>
      </c>
      <c r="J266" s="661" t="s">
        <v>919</v>
      </c>
      <c r="K266" s="661" t="s">
        <v>1528</v>
      </c>
      <c r="L266" s="662">
        <v>94.95</v>
      </c>
      <c r="M266" s="662">
        <v>854.55000000000007</v>
      </c>
      <c r="N266" s="661">
        <v>9</v>
      </c>
      <c r="O266" s="742">
        <v>2.5</v>
      </c>
      <c r="P266" s="662">
        <v>284.85000000000002</v>
      </c>
      <c r="Q266" s="677">
        <v>0.33333333333333331</v>
      </c>
      <c r="R266" s="661">
        <v>3</v>
      </c>
      <c r="S266" s="677">
        <v>0.33333333333333331</v>
      </c>
      <c r="T266" s="742">
        <v>0.5</v>
      </c>
      <c r="U266" s="700">
        <v>0.2</v>
      </c>
    </row>
    <row r="267" spans="1:21" ht="14.4" customHeight="1" x14ac:dyDescent="0.3">
      <c r="A267" s="660">
        <v>18</v>
      </c>
      <c r="B267" s="661" t="s">
        <v>534</v>
      </c>
      <c r="C267" s="661">
        <v>89301182</v>
      </c>
      <c r="D267" s="740" t="s">
        <v>2531</v>
      </c>
      <c r="E267" s="741" t="s">
        <v>1608</v>
      </c>
      <c r="F267" s="661" t="s">
        <v>1587</v>
      </c>
      <c r="G267" s="661" t="s">
        <v>1692</v>
      </c>
      <c r="H267" s="661" t="s">
        <v>849</v>
      </c>
      <c r="I267" s="661" t="s">
        <v>1385</v>
      </c>
      <c r="J267" s="661" t="s">
        <v>1386</v>
      </c>
      <c r="K267" s="661" t="s">
        <v>1387</v>
      </c>
      <c r="L267" s="662">
        <v>126.6</v>
      </c>
      <c r="M267" s="662">
        <v>886.19999999999993</v>
      </c>
      <c r="N267" s="661">
        <v>7</v>
      </c>
      <c r="O267" s="742">
        <v>3.5</v>
      </c>
      <c r="P267" s="662">
        <v>759.59999999999991</v>
      </c>
      <c r="Q267" s="677">
        <v>0.8571428571428571</v>
      </c>
      <c r="R267" s="661">
        <v>6</v>
      </c>
      <c r="S267" s="677">
        <v>0.8571428571428571</v>
      </c>
      <c r="T267" s="742">
        <v>3</v>
      </c>
      <c r="U267" s="700">
        <v>0.8571428571428571</v>
      </c>
    </row>
    <row r="268" spans="1:21" ht="14.4" customHeight="1" x14ac:dyDescent="0.3">
      <c r="A268" s="660">
        <v>18</v>
      </c>
      <c r="B268" s="661" t="s">
        <v>534</v>
      </c>
      <c r="C268" s="661">
        <v>89301182</v>
      </c>
      <c r="D268" s="740" t="s">
        <v>2531</v>
      </c>
      <c r="E268" s="741" t="s">
        <v>1608</v>
      </c>
      <c r="F268" s="661" t="s">
        <v>1587</v>
      </c>
      <c r="G268" s="661" t="s">
        <v>1692</v>
      </c>
      <c r="H268" s="661" t="s">
        <v>849</v>
      </c>
      <c r="I268" s="661" t="s">
        <v>924</v>
      </c>
      <c r="J268" s="661" t="s">
        <v>925</v>
      </c>
      <c r="K268" s="661" t="s">
        <v>926</v>
      </c>
      <c r="L268" s="662">
        <v>169</v>
      </c>
      <c r="M268" s="662">
        <v>2704</v>
      </c>
      <c r="N268" s="661">
        <v>16</v>
      </c>
      <c r="O268" s="742">
        <v>4</v>
      </c>
      <c r="P268" s="662">
        <v>1521</v>
      </c>
      <c r="Q268" s="677">
        <v>0.5625</v>
      </c>
      <c r="R268" s="661">
        <v>9</v>
      </c>
      <c r="S268" s="677">
        <v>0.5625</v>
      </c>
      <c r="T268" s="742">
        <v>2</v>
      </c>
      <c r="U268" s="700">
        <v>0.5</v>
      </c>
    </row>
    <row r="269" spans="1:21" ht="14.4" customHeight="1" x14ac:dyDescent="0.3">
      <c r="A269" s="660">
        <v>18</v>
      </c>
      <c r="B269" s="661" t="s">
        <v>534</v>
      </c>
      <c r="C269" s="661">
        <v>89301182</v>
      </c>
      <c r="D269" s="740" t="s">
        <v>2531</v>
      </c>
      <c r="E269" s="741" t="s">
        <v>1608</v>
      </c>
      <c r="F269" s="661" t="s">
        <v>1587</v>
      </c>
      <c r="G269" s="661" t="s">
        <v>1692</v>
      </c>
      <c r="H269" s="661" t="s">
        <v>535</v>
      </c>
      <c r="I269" s="661" t="s">
        <v>1055</v>
      </c>
      <c r="J269" s="661" t="s">
        <v>1728</v>
      </c>
      <c r="K269" s="661" t="s">
        <v>1730</v>
      </c>
      <c r="L269" s="662">
        <v>253.18</v>
      </c>
      <c r="M269" s="662">
        <v>3038.16</v>
      </c>
      <c r="N269" s="661">
        <v>12</v>
      </c>
      <c r="O269" s="742">
        <v>3</v>
      </c>
      <c r="P269" s="662">
        <v>253.18</v>
      </c>
      <c r="Q269" s="677">
        <v>8.3333333333333343E-2</v>
      </c>
      <c r="R269" s="661">
        <v>1</v>
      </c>
      <c r="S269" s="677">
        <v>8.3333333333333329E-2</v>
      </c>
      <c r="T269" s="742">
        <v>0.5</v>
      </c>
      <c r="U269" s="700">
        <v>0.16666666666666666</v>
      </c>
    </row>
    <row r="270" spans="1:21" ht="14.4" customHeight="1" x14ac:dyDescent="0.3">
      <c r="A270" s="660">
        <v>18</v>
      </c>
      <c r="B270" s="661" t="s">
        <v>534</v>
      </c>
      <c r="C270" s="661">
        <v>89301182</v>
      </c>
      <c r="D270" s="740" t="s">
        <v>2531</v>
      </c>
      <c r="E270" s="741" t="s">
        <v>1608</v>
      </c>
      <c r="F270" s="661" t="s">
        <v>1587</v>
      </c>
      <c r="G270" s="661" t="s">
        <v>1692</v>
      </c>
      <c r="H270" s="661" t="s">
        <v>535</v>
      </c>
      <c r="I270" s="661" t="s">
        <v>830</v>
      </c>
      <c r="J270" s="661" t="s">
        <v>1693</v>
      </c>
      <c r="K270" s="661" t="s">
        <v>1694</v>
      </c>
      <c r="L270" s="662">
        <v>338</v>
      </c>
      <c r="M270" s="662">
        <v>7436</v>
      </c>
      <c r="N270" s="661">
        <v>22</v>
      </c>
      <c r="O270" s="742">
        <v>5.5</v>
      </c>
      <c r="P270" s="662">
        <v>4056</v>
      </c>
      <c r="Q270" s="677">
        <v>0.54545454545454541</v>
      </c>
      <c r="R270" s="661">
        <v>12</v>
      </c>
      <c r="S270" s="677">
        <v>0.54545454545454541</v>
      </c>
      <c r="T270" s="742">
        <v>4</v>
      </c>
      <c r="U270" s="700">
        <v>0.72727272727272729</v>
      </c>
    </row>
    <row r="271" spans="1:21" ht="14.4" customHeight="1" x14ac:dyDescent="0.3">
      <c r="A271" s="660">
        <v>18</v>
      </c>
      <c r="B271" s="661" t="s">
        <v>534</v>
      </c>
      <c r="C271" s="661">
        <v>89301182</v>
      </c>
      <c r="D271" s="740" t="s">
        <v>2531</v>
      </c>
      <c r="E271" s="741" t="s">
        <v>1608</v>
      </c>
      <c r="F271" s="661" t="s">
        <v>1587</v>
      </c>
      <c r="G271" s="661" t="s">
        <v>1692</v>
      </c>
      <c r="H271" s="661" t="s">
        <v>535</v>
      </c>
      <c r="I271" s="661" t="s">
        <v>742</v>
      </c>
      <c r="J271" s="661" t="s">
        <v>1982</v>
      </c>
      <c r="K271" s="661" t="s">
        <v>1983</v>
      </c>
      <c r="L271" s="662">
        <v>169</v>
      </c>
      <c r="M271" s="662">
        <v>676</v>
      </c>
      <c r="N271" s="661">
        <v>4</v>
      </c>
      <c r="O271" s="742">
        <v>1.5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18</v>
      </c>
      <c r="B272" s="661" t="s">
        <v>534</v>
      </c>
      <c r="C272" s="661">
        <v>89301182</v>
      </c>
      <c r="D272" s="740" t="s">
        <v>2531</v>
      </c>
      <c r="E272" s="741" t="s">
        <v>1608</v>
      </c>
      <c r="F272" s="661" t="s">
        <v>1587</v>
      </c>
      <c r="G272" s="661" t="s">
        <v>1652</v>
      </c>
      <c r="H272" s="661" t="s">
        <v>535</v>
      </c>
      <c r="I272" s="661" t="s">
        <v>1984</v>
      </c>
      <c r="J272" s="661" t="s">
        <v>1985</v>
      </c>
      <c r="K272" s="661" t="s">
        <v>1986</v>
      </c>
      <c r="L272" s="662">
        <v>203.36</v>
      </c>
      <c r="M272" s="662">
        <v>203.36</v>
      </c>
      <c r="N272" s="661">
        <v>1</v>
      </c>
      <c r="O272" s="742">
        <v>1</v>
      </c>
      <c r="P272" s="662">
        <v>203.36</v>
      </c>
      <c r="Q272" s="677">
        <v>1</v>
      </c>
      <c r="R272" s="661">
        <v>1</v>
      </c>
      <c r="S272" s="677">
        <v>1</v>
      </c>
      <c r="T272" s="742">
        <v>1</v>
      </c>
      <c r="U272" s="700">
        <v>1</v>
      </c>
    </row>
    <row r="273" spans="1:21" ht="14.4" customHeight="1" x14ac:dyDescent="0.3">
      <c r="A273" s="660">
        <v>18</v>
      </c>
      <c r="B273" s="661" t="s">
        <v>534</v>
      </c>
      <c r="C273" s="661">
        <v>89301182</v>
      </c>
      <c r="D273" s="740" t="s">
        <v>2531</v>
      </c>
      <c r="E273" s="741" t="s">
        <v>1608</v>
      </c>
      <c r="F273" s="661" t="s">
        <v>1587</v>
      </c>
      <c r="G273" s="661" t="s">
        <v>1652</v>
      </c>
      <c r="H273" s="661" t="s">
        <v>535</v>
      </c>
      <c r="I273" s="661" t="s">
        <v>1987</v>
      </c>
      <c r="J273" s="661" t="s">
        <v>1988</v>
      </c>
      <c r="K273" s="661" t="s">
        <v>1989</v>
      </c>
      <c r="L273" s="662">
        <v>352.3</v>
      </c>
      <c r="M273" s="662">
        <v>2818.4</v>
      </c>
      <c r="N273" s="661">
        <v>8</v>
      </c>
      <c r="O273" s="742">
        <v>2</v>
      </c>
      <c r="P273" s="662">
        <v>704.6</v>
      </c>
      <c r="Q273" s="677">
        <v>0.25</v>
      </c>
      <c r="R273" s="661">
        <v>2</v>
      </c>
      <c r="S273" s="677">
        <v>0.25</v>
      </c>
      <c r="T273" s="742">
        <v>1</v>
      </c>
      <c r="U273" s="700">
        <v>0.5</v>
      </c>
    </row>
    <row r="274" spans="1:21" ht="14.4" customHeight="1" x14ac:dyDescent="0.3">
      <c r="A274" s="660">
        <v>18</v>
      </c>
      <c r="B274" s="661" t="s">
        <v>534</v>
      </c>
      <c r="C274" s="661">
        <v>89301182</v>
      </c>
      <c r="D274" s="740" t="s">
        <v>2531</v>
      </c>
      <c r="E274" s="741" t="s">
        <v>1608</v>
      </c>
      <c r="F274" s="661" t="s">
        <v>1587</v>
      </c>
      <c r="G274" s="661" t="s">
        <v>1652</v>
      </c>
      <c r="H274" s="661" t="s">
        <v>535</v>
      </c>
      <c r="I274" s="661" t="s">
        <v>1990</v>
      </c>
      <c r="J274" s="661" t="s">
        <v>1991</v>
      </c>
      <c r="K274" s="661" t="s">
        <v>1992</v>
      </c>
      <c r="L274" s="662">
        <v>566.17999999999995</v>
      </c>
      <c r="M274" s="662">
        <v>1698.54</v>
      </c>
      <c r="N274" s="661">
        <v>3</v>
      </c>
      <c r="O274" s="742">
        <v>0.5</v>
      </c>
      <c r="P274" s="662">
        <v>1698.54</v>
      </c>
      <c r="Q274" s="677">
        <v>1</v>
      </c>
      <c r="R274" s="661">
        <v>3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18</v>
      </c>
      <c r="B275" s="661" t="s">
        <v>534</v>
      </c>
      <c r="C275" s="661">
        <v>89301182</v>
      </c>
      <c r="D275" s="740" t="s">
        <v>2531</v>
      </c>
      <c r="E275" s="741" t="s">
        <v>1608</v>
      </c>
      <c r="F275" s="661" t="s">
        <v>1587</v>
      </c>
      <c r="G275" s="661" t="s">
        <v>1656</v>
      </c>
      <c r="H275" s="661" t="s">
        <v>849</v>
      </c>
      <c r="I275" s="661" t="s">
        <v>873</v>
      </c>
      <c r="J275" s="661" t="s">
        <v>874</v>
      </c>
      <c r="K275" s="661" t="s">
        <v>875</v>
      </c>
      <c r="L275" s="662">
        <v>132</v>
      </c>
      <c r="M275" s="662">
        <v>924</v>
      </c>
      <c r="N275" s="661">
        <v>7</v>
      </c>
      <c r="O275" s="742">
        <v>2</v>
      </c>
      <c r="P275" s="662">
        <v>660</v>
      </c>
      <c r="Q275" s="677">
        <v>0.7142857142857143</v>
      </c>
      <c r="R275" s="661">
        <v>5</v>
      </c>
      <c r="S275" s="677">
        <v>0.7142857142857143</v>
      </c>
      <c r="T275" s="742">
        <v>1.5</v>
      </c>
      <c r="U275" s="700">
        <v>0.75</v>
      </c>
    </row>
    <row r="276" spans="1:21" ht="14.4" customHeight="1" x14ac:dyDescent="0.3">
      <c r="A276" s="660">
        <v>18</v>
      </c>
      <c r="B276" s="661" t="s">
        <v>534</v>
      </c>
      <c r="C276" s="661">
        <v>89301182</v>
      </c>
      <c r="D276" s="740" t="s">
        <v>2531</v>
      </c>
      <c r="E276" s="741" t="s">
        <v>1608</v>
      </c>
      <c r="F276" s="661" t="s">
        <v>1587</v>
      </c>
      <c r="G276" s="661" t="s">
        <v>1656</v>
      </c>
      <c r="H276" s="661" t="s">
        <v>849</v>
      </c>
      <c r="I276" s="661" t="s">
        <v>1993</v>
      </c>
      <c r="J276" s="661" t="s">
        <v>874</v>
      </c>
      <c r="K276" s="661" t="s">
        <v>1994</v>
      </c>
      <c r="L276" s="662">
        <v>439.98</v>
      </c>
      <c r="M276" s="662">
        <v>439.98</v>
      </c>
      <c r="N276" s="661">
        <v>1</v>
      </c>
      <c r="O276" s="742">
        <v>1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18</v>
      </c>
      <c r="B277" s="661" t="s">
        <v>534</v>
      </c>
      <c r="C277" s="661">
        <v>89301182</v>
      </c>
      <c r="D277" s="740" t="s">
        <v>2531</v>
      </c>
      <c r="E277" s="741" t="s">
        <v>1608</v>
      </c>
      <c r="F277" s="661" t="s">
        <v>1587</v>
      </c>
      <c r="G277" s="661" t="s">
        <v>1656</v>
      </c>
      <c r="H277" s="661" t="s">
        <v>849</v>
      </c>
      <c r="I277" s="661" t="s">
        <v>910</v>
      </c>
      <c r="J277" s="661" t="s">
        <v>911</v>
      </c>
      <c r="K277" s="661" t="s">
        <v>912</v>
      </c>
      <c r="L277" s="662">
        <v>264</v>
      </c>
      <c r="M277" s="662">
        <v>6864</v>
      </c>
      <c r="N277" s="661">
        <v>26</v>
      </c>
      <c r="O277" s="742">
        <v>7</v>
      </c>
      <c r="P277" s="662">
        <v>1584</v>
      </c>
      <c r="Q277" s="677">
        <v>0.23076923076923078</v>
      </c>
      <c r="R277" s="661">
        <v>6</v>
      </c>
      <c r="S277" s="677">
        <v>0.23076923076923078</v>
      </c>
      <c r="T277" s="742">
        <v>1.5</v>
      </c>
      <c r="U277" s="700">
        <v>0.21428571428571427</v>
      </c>
    </row>
    <row r="278" spans="1:21" ht="14.4" customHeight="1" x14ac:dyDescent="0.3">
      <c r="A278" s="660">
        <v>18</v>
      </c>
      <c r="B278" s="661" t="s">
        <v>534</v>
      </c>
      <c r="C278" s="661">
        <v>89301182</v>
      </c>
      <c r="D278" s="740" t="s">
        <v>2531</v>
      </c>
      <c r="E278" s="741" t="s">
        <v>1608</v>
      </c>
      <c r="F278" s="661" t="s">
        <v>1587</v>
      </c>
      <c r="G278" s="661" t="s">
        <v>1656</v>
      </c>
      <c r="H278" s="661" t="s">
        <v>849</v>
      </c>
      <c r="I278" s="661" t="s">
        <v>898</v>
      </c>
      <c r="J278" s="661" t="s">
        <v>960</v>
      </c>
      <c r="K278" s="661" t="s">
        <v>1530</v>
      </c>
      <c r="L278" s="662">
        <v>123.2</v>
      </c>
      <c r="M278" s="662">
        <v>1971.2</v>
      </c>
      <c r="N278" s="661">
        <v>16</v>
      </c>
      <c r="O278" s="742">
        <v>5.5</v>
      </c>
      <c r="P278" s="662">
        <v>1108.8</v>
      </c>
      <c r="Q278" s="677">
        <v>0.5625</v>
      </c>
      <c r="R278" s="661">
        <v>9</v>
      </c>
      <c r="S278" s="677">
        <v>0.5625</v>
      </c>
      <c r="T278" s="742">
        <v>3.5</v>
      </c>
      <c r="U278" s="700">
        <v>0.63636363636363635</v>
      </c>
    </row>
    <row r="279" spans="1:21" ht="14.4" customHeight="1" x14ac:dyDescent="0.3">
      <c r="A279" s="660">
        <v>18</v>
      </c>
      <c r="B279" s="661" t="s">
        <v>534</v>
      </c>
      <c r="C279" s="661">
        <v>89301182</v>
      </c>
      <c r="D279" s="740" t="s">
        <v>2531</v>
      </c>
      <c r="E279" s="741" t="s">
        <v>1608</v>
      </c>
      <c r="F279" s="661" t="s">
        <v>1587</v>
      </c>
      <c r="G279" s="661" t="s">
        <v>1656</v>
      </c>
      <c r="H279" s="661" t="s">
        <v>849</v>
      </c>
      <c r="I279" s="661" t="s">
        <v>894</v>
      </c>
      <c r="J279" s="661" t="s">
        <v>1531</v>
      </c>
      <c r="K279" s="661" t="s">
        <v>1532</v>
      </c>
      <c r="L279" s="662">
        <v>246.39</v>
      </c>
      <c r="M279" s="662">
        <v>16508.129999999997</v>
      </c>
      <c r="N279" s="661">
        <v>67</v>
      </c>
      <c r="O279" s="742">
        <v>26.5</v>
      </c>
      <c r="P279" s="662">
        <v>4188.6299999999992</v>
      </c>
      <c r="Q279" s="677">
        <v>0.2537313432835821</v>
      </c>
      <c r="R279" s="661">
        <v>17</v>
      </c>
      <c r="S279" s="677">
        <v>0.2537313432835821</v>
      </c>
      <c r="T279" s="742">
        <v>4.5</v>
      </c>
      <c r="U279" s="700">
        <v>0.16981132075471697</v>
      </c>
    </row>
    <row r="280" spans="1:21" ht="14.4" customHeight="1" x14ac:dyDescent="0.3">
      <c r="A280" s="660">
        <v>18</v>
      </c>
      <c r="B280" s="661" t="s">
        <v>534</v>
      </c>
      <c r="C280" s="661">
        <v>89301182</v>
      </c>
      <c r="D280" s="740" t="s">
        <v>2531</v>
      </c>
      <c r="E280" s="741" t="s">
        <v>1608</v>
      </c>
      <c r="F280" s="661" t="s">
        <v>1587</v>
      </c>
      <c r="G280" s="661" t="s">
        <v>1656</v>
      </c>
      <c r="H280" s="661" t="s">
        <v>535</v>
      </c>
      <c r="I280" s="661" t="s">
        <v>1995</v>
      </c>
      <c r="J280" s="661" t="s">
        <v>1996</v>
      </c>
      <c r="K280" s="661" t="s">
        <v>1532</v>
      </c>
      <c r="L280" s="662">
        <v>246.39</v>
      </c>
      <c r="M280" s="662">
        <v>985.56</v>
      </c>
      <c r="N280" s="661">
        <v>4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18</v>
      </c>
      <c r="B281" s="661" t="s">
        <v>534</v>
      </c>
      <c r="C281" s="661">
        <v>89301182</v>
      </c>
      <c r="D281" s="740" t="s">
        <v>2531</v>
      </c>
      <c r="E281" s="741" t="s">
        <v>1608</v>
      </c>
      <c r="F281" s="661" t="s">
        <v>1587</v>
      </c>
      <c r="G281" s="661" t="s">
        <v>1997</v>
      </c>
      <c r="H281" s="661" t="s">
        <v>535</v>
      </c>
      <c r="I281" s="661" t="s">
        <v>1068</v>
      </c>
      <c r="J281" s="661" t="s">
        <v>1998</v>
      </c>
      <c r="K281" s="661" t="s">
        <v>1837</v>
      </c>
      <c r="L281" s="662">
        <v>145.15</v>
      </c>
      <c r="M281" s="662">
        <v>145.15</v>
      </c>
      <c r="N281" s="661">
        <v>1</v>
      </c>
      <c r="O281" s="742">
        <v>0.5</v>
      </c>
      <c r="P281" s="662">
        <v>145.15</v>
      </c>
      <c r="Q281" s="677">
        <v>1</v>
      </c>
      <c r="R281" s="661">
        <v>1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18</v>
      </c>
      <c r="B282" s="661" t="s">
        <v>534</v>
      </c>
      <c r="C282" s="661">
        <v>89301182</v>
      </c>
      <c r="D282" s="740" t="s">
        <v>2531</v>
      </c>
      <c r="E282" s="741" t="s">
        <v>1608</v>
      </c>
      <c r="F282" s="661" t="s">
        <v>1587</v>
      </c>
      <c r="G282" s="661" t="s">
        <v>1997</v>
      </c>
      <c r="H282" s="661" t="s">
        <v>535</v>
      </c>
      <c r="I282" s="661" t="s">
        <v>1999</v>
      </c>
      <c r="J282" s="661" t="s">
        <v>2000</v>
      </c>
      <c r="K282" s="661" t="s">
        <v>2001</v>
      </c>
      <c r="L282" s="662">
        <v>250.57</v>
      </c>
      <c r="M282" s="662">
        <v>501.14</v>
      </c>
      <c r="N282" s="661">
        <v>2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18</v>
      </c>
      <c r="B283" s="661" t="s">
        <v>534</v>
      </c>
      <c r="C283" s="661">
        <v>89301182</v>
      </c>
      <c r="D283" s="740" t="s">
        <v>2531</v>
      </c>
      <c r="E283" s="741" t="s">
        <v>1608</v>
      </c>
      <c r="F283" s="661" t="s">
        <v>1587</v>
      </c>
      <c r="G283" s="661" t="s">
        <v>2002</v>
      </c>
      <c r="H283" s="661" t="s">
        <v>535</v>
      </c>
      <c r="I283" s="661" t="s">
        <v>2003</v>
      </c>
      <c r="J283" s="661" t="s">
        <v>2004</v>
      </c>
      <c r="K283" s="661" t="s">
        <v>2005</v>
      </c>
      <c r="L283" s="662">
        <v>132</v>
      </c>
      <c r="M283" s="662">
        <v>528</v>
      </c>
      <c r="N283" s="661">
        <v>4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18</v>
      </c>
      <c r="B284" s="661" t="s">
        <v>534</v>
      </c>
      <c r="C284" s="661">
        <v>89301182</v>
      </c>
      <c r="D284" s="740" t="s">
        <v>2531</v>
      </c>
      <c r="E284" s="741" t="s">
        <v>1608</v>
      </c>
      <c r="F284" s="661" t="s">
        <v>1587</v>
      </c>
      <c r="G284" s="661" t="s">
        <v>1657</v>
      </c>
      <c r="H284" s="661" t="s">
        <v>535</v>
      </c>
      <c r="I284" s="661" t="s">
        <v>2006</v>
      </c>
      <c r="J284" s="661" t="s">
        <v>2007</v>
      </c>
      <c r="K284" s="661" t="s">
        <v>2008</v>
      </c>
      <c r="L284" s="662">
        <v>173.84</v>
      </c>
      <c r="M284" s="662">
        <v>695.36</v>
      </c>
      <c r="N284" s="661">
        <v>4</v>
      </c>
      <c r="O284" s="742">
        <v>1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18</v>
      </c>
      <c r="B285" s="661" t="s">
        <v>534</v>
      </c>
      <c r="C285" s="661">
        <v>89301182</v>
      </c>
      <c r="D285" s="740" t="s">
        <v>2531</v>
      </c>
      <c r="E285" s="741" t="s">
        <v>1608</v>
      </c>
      <c r="F285" s="661" t="s">
        <v>1587</v>
      </c>
      <c r="G285" s="661" t="s">
        <v>1657</v>
      </c>
      <c r="H285" s="661" t="s">
        <v>535</v>
      </c>
      <c r="I285" s="661" t="s">
        <v>626</v>
      </c>
      <c r="J285" s="661" t="s">
        <v>627</v>
      </c>
      <c r="K285" s="661" t="s">
        <v>2008</v>
      </c>
      <c r="L285" s="662">
        <v>94.04</v>
      </c>
      <c r="M285" s="662">
        <v>94.04</v>
      </c>
      <c r="N285" s="661">
        <v>1</v>
      </c>
      <c r="O285" s="742">
        <v>1</v>
      </c>
      <c r="P285" s="662">
        <v>94.04</v>
      </c>
      <c r="Q285" s="677">
        <v>1</v>
      </c>
      <c r="R285" s="661">
        <v>1</v>
      </c>
      <c r="S285" s="677">
        <v>1</v>
      </c>
      <c r="T285" s="742">
        <v>1</v>
      </c>
      <c r="U285" s="700">
        <v>1</v>
      </c>
    </row>
    <row r="286" spans="1:21" ht="14.4" customHeight="1" x14ac:dyDescent="0.3">
      <c r="A286" s="660">
        <v>18</v>
      </c>
      <c r="B286" s="661" t="s">
        <v>534</v>
      </c>
      <c r="C286" s="661">
        <v>89301182</v>
      </c>
      <c r="D286" s="740" t="s">
        <v>2531</v>
      </c>
      <c r="E286" s="741" t="s">
        <v>1608</v>
      </c>
      <c r="F286" s="661" t="s">
        <v>1587</v>
      </c>
      <c r="G286" s="661" t="s">
        <v>1657</v>
      </c>
      <c r="H286" s="661" t="s">
        <v>535</v>
      </c>
      <c r="I286" s="661" t="s">
        <v>2009</v>
      </c>
      <c r="J286" s="661" t="s">
        <v>627</v>
      </c>
      <c r="K286" s="661" t="s">
        <v>2008</v>
      </c>
      <c r="L286" s="662">
        <v>0</v>
      </c>
      <c r="M286" s="662">
        <v>0</v>
      </c>
      <c r="N286" s="661">
        <v>2</v>
      </c>
      <c r="O286" s="742">
        <v>1.5</v>
      </c>
      <c r="P286" s="662">
        <v>0</v>
      </c>
      <c r="Q286" s="677"/>
      <c r="R286" s="661">
        <v>2</v>
      </c>
      <c r="S286" s="677">
        <v>1</v>
      </c>
      <c r="T286" s="742">
        <v>1.5</v>
      </c>
      <c r="U286" s="700">
        <v>1</v>
      </c>
    </row>
    <row r="287" spans="1:21" ht="14.4" customHeight="1" x14ac:dyDescent="0.3">
      <c r="A287" s="660">
        <v>18</v>
      </c>
      <c r="B287" s="661" t="s">
        <v>534</v>
      </c>
      <c r="C287" s="661">
        <v>89301182</v>
      </c>
      <c r="D287" s="740" t="s">
        <v>2531</v>
      </c>
      <c r="E287" s="741" t="s">
        <v>1608</v>
      </c>
      <c r="F287" s="661" t="s">
        <v>1587</v>
      </c>
      <c r="G287" s="661" t="s">
        <v>1657</v>
      </c>
      <c r="H287" s="661" t="s">
        <v>535</v>
      </c>
      <c r="I287" s="661" t="s">
        <v>2010</v>
      </c>
      <c r="J287" s="661" t="s">
        <v>2011</v>
      </c>
      <c r="K287" s="661" t="s">
        <v>2008</v>
      </c>
      <c r="L287" s="662">
        <v>94.04</v>
      </c>
      <c r="M287" s="662">
        <v>282.12</v>
      </c>
      <c r="N287" s="661">
        <v>3</v>
      </c>
      <c r="O287" s="742">
        <v>0.5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18</v>
      </c>
      <c r="B288" s="661" t="s">
        <v>534</v>
      </c>
      <c r="C288" s="661">
        <v>89301182</v>
      </c>
      <c r="D288" s="740" t="s">
        <v>2531</v>
      </c>
      <c r="E288" s="741" t="s">
        <v>1608</v>
      </c>
      <c r="F288" s="661" t="s">
        <v>1587</v>
      </c>
      <c r="G288" s="661" t="s">
        <v>1670</v>
      </c>
      <c r="H288" s="661" t="s">
        <v>535</v>
      </c>
      <c r="I288" s="661" t="s">
        <v>1671</v>
      </c>
      <c r="J288" s="661" t="s">
        <v>1672</v>
      </c>
      <c r="K288" s="661" t="s">
        <v>1673</v>
      </c>
      <c r="L288" s="662">
        <v>264</v>
      </c>
      <c r="M288" s="662">
        <v>8184</v>
      </c>
      <c r="N288" s="661">
        <v>31</v>
      </c>
      <c r="O288" s="742">
        <v>17</v>
      </c>
      <c r="P288" s="662">
        <v>2112</v>
      </c>
      <c r="Q288" s="677">
        <v>0.25806451612903225</v>
      </c>
      <c r="R288" s="661">
        <v>8</v>
      </c>
      <c r="S288" s="677">
        <v>0.25806451612903225</v>
      </c>
      <c r="T288" s="742">
        <v>4</v>
      </c>
      <c r="U288" s="700">
        <v>0.23529411764705882</v>
      </c>
    </row>
    <row r="289" spans="1:21" ht="14.4" customHeight="1" x14ac:dyDescent="0.3">
      <c r="A289" s="660">
        <v>18</v>
      </c>
      <c r="B289" s="661" t="s">
        <v>534</v>
      </c>
      <c r="C289" s="661">
        <v>89301182</v>
      </c>
      <c r="D289" s="740" t="s">
        <v>2531</v>
      </c>
      <c r="E289" s="741" t="s">
        <v>1608</v>
      </c>
      <c r="F289" s="661" t="s">
        <v>1587</v>
      </c>
      <c r="G289" s="661" t="s">
        <v>1670</v>
      </c>
      <c r="H289" s="661" t="s">
        <v>535</v>
      </c>
      <c r="I289" s="661" t="s">
        <v>2012</v>
      </c>
      <c r="J289" s="661" t="s">
        <v>1672</v>
      </c>
      <c r="K289" s="661" t="s">
        <v>2013</v>
      </c>
      <c r="L289" s="662">
        <v>0</v>
      </c>
      <c r="M289" s="662">
        <v>0</v>
      </c>
      <c r="N289" s="661">
        <v>1</v>
      </c>
      <c r="O289" s="742">
        <v>1</v>
      </c>
      <c r="P289" s="662"/>
      <c r="Q289" s="677"/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18</v>
      </c>
      <c r="B290" s="661" t="s">
        <v>534</v>
      </c>
      <c r="C290" s="661">
        <v>89301182</v>
      </c>
      <c r="D290" s="740" t="s">
        <v>2531</v>
      </c>
      <c r="E290" s="741" t="s">
        <v>1608</v>
      </c>
      <c r="F290" s="661" t="s">
        <v>1587</v>
      </c>
      <c r="G290" s="661" t="s">
        <v>1670</v>
      </c>
      <c r="H290" s="661" t="s">
        <v>535</v>
      </c>
      <c r="I290" s="661" t="s">
        <v>2014</v>
      </c>
      <c r="J290" s="661" t="s">
        <v>2015</v>
      </c>
      <c r="K290" s="661" t="s">
        <v>2016</v>
      </c>
      <c r="L290" s="662">
        <v>65.989999999999995</v>
      </c>
      <c r="M290" s="662">
        <v>263.95999999999998</v>
      </c>
      <c r="N290" s="661">
        <v>4</v>
      </c>
      <c r="O290" s="742">
        <v>1.5</v>
      </c>
      <c r="P290" s="662">
        <v>131.97999999999999</v>
      </c>
      <c r="Q290" s="677">
        <v>0.5</v>
      </c>
      <c r="R290" s="661">
        <v>2</v>
      </c>
      <c r="S290" s="677">
        <v>0.5</v>
      </c>
      <c r="T290" s="742">
        <v>0.5</v>
      </c>
      <c r="U290" s="700">
        <v>0.33333333333333331</v>
      </c>
    </row>
    <row r="291" spans="1:21" ht="14.4" customHeight="1" x14ac:dyDescent="0.3">
      <c r="A291" s="660">
        <v>18</v>
      </c>
      <c r="B291" s="661" t="s">
        <v>534</v>
      </c>
      <c r="C291" s="661">
        <v>89301182</v>
      </c>
      <c r="D291" s="740" t="s">
        <v>2531</v>
      </c>
      <c r="E291" s="741" t="s">
        <v>1608</v>
      </c>
      <c r="F291" s="661" t="s">
        <v>1587</v>
      </c>
      <c r="G291" s="661" t="s">
        <v>1644</v>
      </c>
      <c r="H291" s="661" t="s">
        <v>535</v>
      </c>
      <c r="I291" s="661" t="s">
        <v>1022</v>
      </c>
      <c r="J291" s="661" t="s">
        <v>1023</v>
      </c>
      <c r="K291" s="661" t="s">
        <v>1024</v>
      </c>
      <c r="L291" s="662">
        <v>133.38999999999999</v>
      </c>
      <c r="M291" s="662">
        <v>1200.5099999999998</v>
      </c>
      <c r="N291" s="661">
        <v>9</v>
      </c>
      <c r="O291" s="742">
        <v>3</v>
      </c>
      <c r="P291" s="662">
        <v>1067.1199999999999</v>
      </c>
      <c r="Q291" s="677">
        <v>0.88888888888888895</v>
      </c>
      <c r="R291" s="661">
        <v>8</v>
      </c>
      <c r="S291" s="677">
        <v>0.88888888888888884</v>
      </c>
      <c r="T291" s="742">
        <v>2.5</v>
      </c>
      <c r="U291" s="700">
        <v>0.83333333333333337</v>
      </c>
    </row>
    <row r="292" spans="1:21" ht="14.4" customHeight="1" x14ac:dyDescent="0.3">
      <c r="A292" s="660">
        <v>18</v>
      </c>
      <c r="B292" s="661" t="s">
        <v>534</v>
      </c>
      <c r="C292" s="661">
        <v>89301182</v>
      </c>
      <c r="D292" s="740" t="s">
        <v>2531</v>
      </c>
      <c r="E292" s="741" t="s">
        <v>1608</v>
      </c>
      <c r="F292" s="661" t="s">
        <v>1587</v>
      </c>
      <c r="G292" s="661" t="s">
        <v>1644</v>
      </c>
      <c r="H292" s="661" t="s">
        <v>535</v>
      </c>
      <c r="I292" s="661" t="s">
        <v>1315</v>
      </c>
      <c r="J292" s="661" t="s">
        <v>1023</v>
      </c>
      <c r="K292" s="661" t="s">
        <v>1316</v>
      </c>
      <c r="L292" s="662">
        <v>444.65</v>
      </c>
      <c r="M292" s="662">
        <v>889.3</v>
      </c>
      <c r="N292" s="661">
        <v>2</v>
      </c>
      <c r="O292" s="742">
        <v>1.5</v>
      </c>
      <c r="P292" s="662">
        <v>444.65</v>
      </c>
      <c r="Q292" s="677">
        <v>0.5</v>
      </c>
      <c r="R292" s="661">
        <v>1</v>
      </c>
      <c r="S292" s="677">
        <v>0.5</v>
      </c>
      <c r="T292" s="742">
        <v>1</v>
      </c>
      <c r="U292" s="700">
        <v>0.66666666666666663</v>
      </c>
    </row>
    <row r="293" spans="1:21" ht="14.4" customHeight="1" x14ac:dyDescent="0.3">
      <c r="A293" s="660">
        <v>18</v>
      </c>
      <c r="B293" s="661" t="s">
        <v>534</v>
      </c>
      <c r="C293" s="661">
        <v>89301182</v>
      </c>
      <c r="D293" s="740" t="s">
        <v>2531</v>
      </c>
      <c r="E293" s="741" t="s">
        <v>1608</v>
      </c>
      <c r="F293" s="661" t="s">
        <v>1587</v>
      </c>
      <c r="G293" s="661" t="s">
        <v>1644</v>
      </c>
      <c r="H293" s="661" t="s">
        <v>535</v>
      </c>
      <c r="I293" s="661" t="s">
        <v>1789</v>
      </c>
      <c r="J293" s="661" t="s">
        <v>1646</v>
      </c>
      <c r="K293" s="661" t="s">
        <v>1073</v>
      </c>
      <c r="L293" s="662">
        <v>177.82</v>
      </c>
      <c r="M293" s="662">
        <v>1600.38</v>
      </c>
      <c r="N293" s="661">
        <v>9</v>
      </c>
      <c r="O293" s="742">
        <v>3</v>
      </c>
      <c r="P293" s="662">
        <v>1066.92</v>
      </c>
      <c r="Q293" s="677">
        <v>0.66666666666666663</v>
      </c>
      <c r="R293" s="661">
        <v>6</v>
      </c>
      <c r="S293" s="677">
        <v>0.66666666666666663</v>
      </c>
      <c r="T293" s="742">
        <v>2</v>
      </c>
      <c r="U293" s="700">
        <v>0.66666666666666663</v>
      </c>
    </row>
    <row r="294" spans="1:21" ht="14.4" customHeight="1" x14ac:dyDescent="0.3">
      <c r="A294" s="660">
        <v>18</v>
      </c>
      <c r="B294" s="661" t="s">
        <v>534</v>
      </c>
      <c r="C294" s="661">
        <v>89301182</v>
      </c>
      <c r="D294" s="740" t="s">
        <v>2531</v>
      </c>
      <c r="E294" s="741" t="s">
        <v>1608</v>
      </c>
      <c r="F294" s="661" t="s">
        <v>1587</v>
      </c>
      <c r="G294" s="661" t="s">
        <v>1644</v>
      </c>
      <c r="H294" s="661" t="s">
        <v>535</v>
      </c>
      <c r="I294" s="661" t="s">
        <v>2017</v>
      </c>
      <c r="J294" s="661" t="s">
        <v>1646</v>
      </c>
      <c r="K294" s="661" t="s">
        <v>2018</v>
      </c>
      <c r="L294" s="662">
        <v>592.72</v>
      </c>
      <c r="M294" s="662">
        <v>2370.88</v>
      </c>
      <c r="N294" s="661">
        <v>4</v>
      </c>
      <c r="O294" s="742">
        <v>2.5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18</v>
      </c>
      <c r="B295" s="661" t="s">
        <v>534</v>
      </c>
      <c r="C295" s="661">
        <v>89301182</v>
      </c>
      <c r="D295" s="740" t="s">
        <v>2531</v>
      </c>
      <c r="E295" s="741" t="s">
        <v>1608</v>
      </c>
      <c r="F295" s="661" t="s">
        <v>1587</v>
      </c>
      <c r="G295" s="661" t="s">
        <v>1644</v>
      </c>
      <c r="H295" s="661" t="s">
        <v>535</v>
      </c>
      <c r="I295" s="661" t="s">
        <v>2019</v>
      </c>
      <c r="J295" s="661" t="s">
        <v>2020</v>
      </c>
      <c r="K295" s="661" t="s">
        <v>1837</v>
      </c>
      <c r="L295" s="662">
        <v>150.26</v>
      </c>
      <c r="M295" s="662">
        <v>751.3</v>
      </c>
      <c r="N295" s="661">
        <v>5</v>
      </c>
      <c r="O295" s="742">
        <v>1.5</v>
      </c>
      <c r="P295" s="662">
        <v>300.52</v>
      </c>
      <c r="Q295" s="677">
        <v>0.4</v>
      </c>
      <c r="R295" s="661">
        <v>2</v>
      </c>
      <c r="S295" s="677">
        <v>0.4</v>
      </c>
      <c r="T295" s="742">
        <v>1</v>
      </c>
      <c r="U295" s="700">
        <v>0.66666666666666663</v>
      </c>
    </row>
    <row r="296" spans="1:21" ht="14.4" customHeight="1" x14ac:dyDescent="0.3">
      <c r="A296" s="660">
        <v>18</v>
      </c>
      <c r="B296" s="661" t="s">
        <v>534</v>
      </c>
      <c r="C296" s="661">
        <v>89301182</v>
      </c>
      <c r="D296" s="740" t="s">
        <v>2531</v>
      </c>
      <c r="E296" s="741" t="s">
        <v>1608</v>
      </c>
      <c r="F296" s="661" t="s">
        <v>1587</v>
      </c>
      <c r="G296" s="661" t="s">
        <v>1644</v>
      </c>
      <c r="H296" s="661" t="s">
        <v>535</v>
      </c>
      <c r="I296" s="661" t="s">
        <v>1739</v>
      </c>
      <c r="J296" s="661" t="s">
        <v>1740</v>
      </c>
      <c r="K296" s="661" t="s">
        <v>1741</v>
      </c>
      <c r="L296" s="662">
        <v>133.38999999999999</v>
      </c>
      <c r="M296" s="662">
        <v>266.77999999999997</v>
      </c>
      <c r="N296" s="661">
        <v>2</v>
      </c>
      <c r="O296" s="742">
        <v>1</v>
      </c>
      <c r="P296" s="662">
        <v>133.38999999999999</v>
      </c>
      <c r="Q296" s="677">
        <v>0.5</v>
      </c>
      <c r="R296" s="661">
        <v>1</v>
      </c>
      <c r="S296" s="677">
        <v>0.5</v>
      </c>
      <c r="T296" s="742">
        <v>0.5</v>
      </c>
      <c r="U296" s="700">
        <v>0.5</v>
      </c>
    </row>
    <row r="297" spans="1:21" ht="14.4" customHeight="1" x14ac:dyDescent="0.3">
      <c r="A297" s="660">
        <v>18</v>
      </c>
      <c r="B297" s="661" t="s">
        <v>534</v>
      </c>
      <c r="C297" s="661">
        <v>89301182</v>
      </c>
      <c r="D297" s="740" t="s">
        <v>2531</v>
      </c>
      <c r="E297" s="741" t="s">
        <v>1608</v>
      </c>
      <c r="F297" s="661" t="s">
        <v>1587</v>
      </c>
      <c r="G297" s="661" t="s">
        <v>1644</v>
      </c>
      <c r="H297" s="661" t="s">
        <v>535</v>
      </c>
      <c r="I297" s="661" t="s">
        <v>1328</v>
      </c>
      <c r="J297" s="661" t="s">
        <v>1329</v>
      </c>
      <c r="K297" s="661" t="s">
        <v>1330</v>
      </c>
      <c r="L297" s="662">
        <v>177.82</v>
      </c>
      <c r="M297" s="662">
        <v>711.28</v>
      </c>
      <c r="N297" s="661">
        <v>4</v>
      </c>
      <c r="O297" s="742">
        <v>1</v>
      </c>
      <c r="P297" s="662">
        <v>533.46</v>
      </c>
      <c r="Q297" s="677">
        <v>0.75000000000000011</v>
      </c>
      <c r="R297" s="661">
        <v>3</v>
      </c>
      <c r="S297" s="677">
        <v>0.75</v>
      </c>
      <c r="T297" s="742">
        <v>0.5</v>
      </c>
      <c r="U297" s="700">
        <v>0.5</v>
      </c>
    </row>
    <row r="298" spans="1:21" ht="14.4" customHeight="1" x14ac:dyDescent="0.3">
      <c r="A298" s="660">
        <v>18</v>
      </c>
      <c r="B298" s="661" t="s">
        <v>534</v>
      </c>
      <c r="C298" s="661">
        <v>89301182</v>
      </c>
      <c r="D298" s="740" t="s">
        <v>2531</v>
      </c>
      <c r="E298" s="741" t="s">
        <v>1608</v>
      </c>
      <c r="F298" s="661" t="s">
        <v>1587</v>
      </c>
      <c r="G298" s="661" t="s">
        <v>1644</v>
      </c>
      <c r="H298" s="661" t="s">
        <v>535</v>
      </c>
      <c r="I298" s="661" t="s">
        <v>2021</v>
      </c>
      <c r="J298" s="661" t="s">
        <v>2022</v>
      </c>
      <c r="K298" s="661" t="s">
        <v>1647</v>
      </c>
      <c r="L298" s="662">
        <v>165.96</v>
      </c>
      <c r="M298" s="662">
        <v>497.88</v>
      </c>
      <c r="N298" s="661">
        <v>3</v>
      </c>
      <c r="O298" s="742">
        <v>1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18</v>
      </c>
      <c r="B299" s="661" t="s">
        <v>534</v>
      </c>
      <c r="C299" s="661">
        <v>89301182</v>
      </c>
      <c r="D299" s="740" t="s">
        <v>2531</v>
      </c>
      <c r="E299" s="741" t="s">
        <v>1608</v>
      </c>
      <c r="F299" s="661" t="s">
        <v>1587</v>
      </c>
      <c r="G299" s="661" t="s">
        <v>1644</v>
      </c>
      <c r="H299" s="661" t="s">
        <v>535</v>
      </c>
      <c r="I299" s="661" t="s">
        <v>2023</v>
      </c>
      <c r="J299" s="661" t="s">
        <v>1735</v>
      </c>
      <c r="K299" s="661" t="s">
        <v>1024</v>
      </c>
      <c r="L299" s="662">
        <v>133.38999999999999</v>
      </c>
      <c r="M299" s="662">
        <v>3201.3599999999997</v>
      </c>
      <c r="N299" s="661">
        <v>24</v>
      </c>
      <c r="O299" s="742">
        <v>10.5</v>
      </c>
      <c r="P299" s="662">
        <v>1200.5099999999998</v>
      </c>
      <c r="Q299" s="677">
        <v>0.37499999999999994</v>
      </c>
      <c r="R299" s="661">
        <v>9</v>
      </c>
      <c r="S299" s="677">
        <v>0.375</v>
      </c>
      <c r="T299" s="742">
        <v>4</v>
      </c>
      <c r="U299" s="700">
        <v>0.38095238095238093</v>
      </c>
    </row>
    <row r="300" spans="1:21" ht="14.4" customHeight="1" x14ac:dyDescent="0.3">
      <c r="A300" s="660">
        <v>18</v>
      </c>
      <c r="B300" s="661" t="s">
        <v>534</v>
      </c>
      <c r="C300" s="661">
        <v>89301182</v>
      </c>
      <c r="D300" s="740" t="s">
        <v>2531</v>
      </c>
      <c r="E300" s="741" t="s">
        <v>1608</v>
      </c>
      <c r="F300" s="661" t="s">
        <v>1587</v>
      </c>
      <c r="G300" s="661" t="s">
        <v>1644</v>
      </c>
      <c r="H300" s="661" t="s">
        <v>535</v>
      </c>
      <c r="I300" s="661" t="s">
        <v>1071</v>
      </c>
      <c r="J300" s="661" t="s">
        <v>1072</v>
      </c>
      <c r="K300" s="661" t="s">
        <v>1073</v>
      </c>
      <c r="L300" s="662">
        <v>177.82</v>
      </c>
      <c r="M300" s="662">
        <v>4978.96</v>
      </c>
      <c r="N300" s="661">
        <v>28</v>
      </c>
      <c r="O300" s="742">
        <v>10.5</v>
      </c>
      <c r="P300" s="662">
        <v>1422.56</v>
      </c>
      <c r="Q300" s="677">
        <v>0.2857142857142857</v>
      </c>
      <c r="R300" s="661">
        <v>8</v>
      </c>
      <c r="S300" s="677">
        <v>0.2857142857142857</v>
      </c>
      <c r="T300" s="742">
        <v>3</v>
      </c>
      <c r="U300" s="700">
        <v>0.2857142857142857</v>
      </c>
    </row>
    <row r="301" spans="1:21" ht="14.4" customHeight="1" x14ac:dyDescent="0.3">
      <c r="A301" s="660">
        <v>18</v>
      </c>
      <c r="B301" s="661" t="s">
        <v>534</v>
      </c>
      <c r="C301" s="661">
        <v>89301182</v>
      </c>
      <c r="D301" s="740" t="s">
        <v>2531</v>
      </c>
      <c r="E301" s="741" t="s">
        <v>1608</v>
      </c>
      <c r="F301" s="661" t="s">
        <v>1587</v>
      </c>
      <c r="G301" s="661" t="s">
        <v>1644</v>
      </c>
      <c r="H301" s="661" t="s">
        <v>535</v>
      </c>
      <c r="I301" s="661" t="s">
        <v>2024</v>
      </c>
      <c r="J301" s="661" t="s">
        <v>2022</v>
      </c>
      <c r="K301" s="661" t="s">
        <v>1073</v>
      </c>
      <c r="L301" s="662">
        <v>0</v>
      </c>
      <c r="M301" s="662">
        <v>0</v>
      </c>
      <c r="N301" s="661">
        <v>3</v>
      </c>
      <c r="O301" s="742">
        <v>1</v>
      </c>
      <c r="P301" s="662">
        <v>0</v>
      </c>
      <c r="Q301" s="677"/>
      <c r="R301" s="661">
        <v>3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18</v>
      </c>
      <c r="B302" s="661" t="s">
        <v>534</v>
      </c>
      <c r="C302" s="661">
        <v>89301182</v>
      </c>
      <c r="D302" s="740" t="s">
        <v>2531</v>
      </c>
      <c r="E302" s="741" t="s">
        <v>1608</v>
      </c>
      <c r="F302" s="661" t="s">
        <v>1587</v>
      </c>
      <c r="G302" s="661" t="s">
        <v>1644</v>
      </c>
      <c r="H302" s="661" t="s">
        <v>535</v>
      </c>
      <c r="I302" s="661" t="s">
        <v>2025</v>
      </c>
      <c r="J302" s="661" t="s">
        <v>2026</v>
      </c>
      <c r="K302" s="661" t="s">
        <v>2027</v>
      </c>
      <c r="L302" s="662">
        <v>165.96</v>
      </c>
      <c r="M302" s="662">
        <v>497.88</v>
      </c>
      <c r="N302" s="661">
        <v>3</v>
      </c>
      <c r="O302" s="742">
        <v>0.5</v>
      </c>
      <c r="P302" s="662">
        <v>497.88</v>
      </c>
      <c r="Q302" s="677">
        <v>1</v>
      </c>
      <c r="R302" s="661">
        <v>3</v>
      </c>
      <c r="S302" s="677">
        <v>1</v>
      </c>
      <c r="T302" s="742">
        <v>0.5</v>
      </c>
      <c r="U302" s="700">
        <v>1</v>
      </c>
    </row>
    <row r="303" spans="1:21" ht="14.4" customHeight="1" x14ac:dyDescent="0.3">
      <c r="A303" s="660">
        <v>18</v>
      </c>
      <c r="B303" s="661" t="s">
        <v>534</v>
      </c>
      <c r="C303" s="661">
        <v>89301182</v>
      </c>
      <c r="D303" s="740" t="s">
        <v>2531</v>
      </c>
      <c r="E303" s="741" t="s">
        <v>1608</v>
      </c>
      <c r="F303" s="661" t="s">
        <v>1587</v>
      </c>
      <c r="G303" s="661" t="s">
        <v>1644</v>
      </c>
      <c r="H303" s="661" t="s">
        <v>535</v>
      </c>
      <c r="I303" s="661" t="s">
        <v>2028</v>
      </c>
      <c r="J303" s="661" t="s">
        <v>1735</v>
      </c>
      <c r="K303" s="661" t="s">
        <v>2029</v>
      </c>
      <c r="L303" s="662">
        <v>400.17</v>
      </c>
      <c r="M303" s="662">
        <v>400.17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18</v>
      </c>
      <c r="B304" s="661" t="s">
        <v>534</v>
      </c>
      <c r="C304" s="661">
        <v>89301182</v>
      </c>
      <c r="D304" s="740" t="s">
        <v>2531</v>
      </c>
      <c r="E304" s="741" t="s">
        <v>1608</v>
      </c>
      <c r="F304" s="661" t="s">
        <v>1587</v>
      </c>
      <c r="G304" s="661" t="s">
        <v>1804</v>
      </c>
      <c r="H304" s="661" t="s">
        <v>849</v>
      </c>
      <c r="I304" s="661" t="s">
        <v>2030</v>
      </c>
      <c r="J304" s="661" t="s">
        <v>2031</v>
      </c>
      <c r="K304" s="661" t="s">
        <v>2032</v>
      </c>
      <c r="L304" s="662">
        <v>85.94</v>
      </c>
      <c r="M304" s="662">
        <v>515.64</v>
      </c>
      <c r="N304" s="661">
        <v>6</v>
      </c>
      <c r="O304" s="742">
        <v>0.5</v>
      </c>
      <c r="P304" s="662">
        <v>515.64</v>
      </c>
      <c r="Q304" s="677">
        <v>1</v>
      </c>
      <c r="R304" s="661">
        <v>6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18</v>
      </c>
      <c r="B305" s="661" t="s">
        <v>534</v>
      </c>
      <c r="C305" s="661">
        <v>89301182</v>
      </c>
      <c r="D305" s="740" t="s">
        <v>2531</v>
      </c>
      <c r="E305" s="741" t="s">
        <v>1608</v>
      </c>
      <c r="F305" s="661" t="s">
        <v>1587</v>
      </c>
      <c r="G305" s="661" t="s">
        <v>1804</v>
      </c>
      <c r="H305" s="661" t="s">
        <v>849</v>
      </c>
      <c r="I305" s="661" t="s">
        <v>2033</v>
      </c>
      <c r="J305" s="661" t="s">
        <v>2034</v>
      </c>
      <c r="K305" s="661" t="s">
        <v>2035</v>
      </c>
      <c r="L305" s="662">
        <v>145.26</v>
      </c>
      <c r="M305" s="662">
        <v>290.52</v>
      </c>
      <c r="N305" s="661">
        <v>2</v>
      </c>
      <c r="O305" s="742">
        <v>0.5</v>
      </c>
      <c r="P305" s="662">
        <v>290.52</v>
      </c>
      <c r="Q305" s="677">
        <v>1</v>
      </c>
      <c r="R305" s="661">
        <v>2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18</v>
      </c>
      <c r="B306" s="661" t="s">
        <v>534</v>
      </c>
      <c r="C306" s="661">
        <v>89301182</v>
      </c>
      <c r="D306" s="740" t="s">
        <v>2531</v>
      </c>
      <c r="E306" s="741" t="s">
        <v>1608</v>
      </c>
      <c r="F306" s="661" t="s">
        <v>1587</v>
      </c>
      <c r="G306" s="661" t="s">
        <v>1648</v>
      </c>
      <c r="H306" s="661" t="s">
        <v>535</v>
      </c>
      <c r="I306" s="661" t="s">
        <v>1649</v>
      </c>
      <c r="J306" s="661" t="s">
        <v>1650</v>
      </c>
      <c r="K306" s="661" t="s">
        <v>1651</v>
      </c>
      <c r="L306" s="662">
        <v>0</v>
      </c>
      <c r="M306" s="662">
        <v>0</v>
      </c>
      <c r="N306" s="661">
        <v>6</v>
      </c>
      <c r="O306" s="742">
        <v>4.5</v>
      </c>
      <c r="P306" s="662">
        <v>0</v>
      </c>
      <c r="Q306" s="677"/>
      <c r="R306" s="661">
        <v>4</v>
      </c>
      <c r="S306" s="677">
        <v>0.66666666666666663</v>
      </c>
      <c r="T306" s="742">
        <v>3.5</v>
      </c>
      <c r="U306" s="700">
        <v>0.77777777777777779</v>
      </c>
    </row>
    <row r="307" spans="1:21" ht="14.4" customHeight="1" x14ac:dyDescent="0.3">
      <c r="A307" s="660">
        <v>18</v>
      </c>
      <c r="B307" s="661" t="s">
        <v>534</v>
      </c>
      <c r="C307" s="661">
        <v>89301182</v>
      </c>
      <c r="D307" s="740" t="s">
        <v>2531</v>
      </c>
      <c r="E307" s="741" t="s">
        <v>1608</v>
      </c>
      <c r="F307" s="661" t="s">
        <v>1587</v>
      </c>
      <c r="G307" s="661" t="s">
        <v>1648</v>
      </c>
      <c r="H307" s="661" t="s">
        <v>535</v>
      </c>
      <c r="I307" s="661" t="s">
        <v>2036</v>
      </c>
      <c r="J307" s="661" t="s">
        <v>1650</v>
      </c>
      <c r="K307" s="661" t="s">
        <v>2037</v>
      </c>
      <c r="L307" s="662">
        <v>0</v>
      </c>
      <c r="M307" s="662">
        <v>0</v>
      </c>
      <c r="N307" s="661">
        <v>4</v>
      </c>
      <c r="O307" s="742">
        <v>3.5</v>
      </c>
      <c r="P307" s="662">
        <v>0</v>
      </c>
      <c r="Q307" s="677"/>
      <c r="R307" s="661">
        <v>1</v>
      </c>
      <c r="S307" s="677">
        <v>0.25</v>
      </c>
      <c r="T307" s="742">
        <v>1</v>
      </c>
      <c r="U307" s="700">
        <v>0.2857142857142857</v>
      </c>
    </row>
    <row r="308" spans="1:21" ht="14.4" customHeight="1" x14ac:dyDescent="0.3">
      <c r="A308" s="660">
        <v>18</v>
      </c>
      <c r="B308" s="661" t="s">
        <v>534</v>
      </c>
      <c r="C308" s="661">
        <v>89301182</v>
      </c>
      <c r="D308" s="740" t="s">
        <v>2531</v>
      </c>
      <c r="E308" s="741" t="s">
        <v>1608</v>
      </c>
      <c r="F308" s="661" t="s">
        <v>1587</v>
      </c>
      <c r="G308" s="661" t="s">
        <v>1648</v>
      </c>
      <c r="H308" s="661" t="s">
        <v>535</v>
      </c>
      <c r="I308" s="661" t="s">
        <v>2038</v>
      </c>
      <c r="J308" s="661" t="s">
        <v>1650</v>
      </c>
      <c r="K308" s="661" t="s">
        <v>2037</v>
      </c>
      <c r="L308" s="662">
        <v>0</v>
      </c>
      <c r="M308" s="662">
        <v>0</v>
      </c>
      <c r="N308" s="661">
        <v>2</v>
      </c>
      <c r="O308" s="742">
        <v>0.5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18</v>
      </c>
      <c r="B309" s="661" t="s">
        <v>534</v>
      </c>
      <c r="C309" s="661">
        <v>89301182</v>
      </c>
      <c r="D309" s="740" t="s">
        <v>2531</v>
      </c>
      <c r="E309" s="741" t="s">
        <v>1608</v>
      </c>
      <c r="F309" s="661" t="s">
        <v>1587</v>
      </c>
      <c r="G309" s="661" t="s">
        <v>1648</v>
      </c>
      <c r="H309" s="661" t="s">
        <v>535</v>
      </c>
      <c r="I309" s="661" t="s">
        <v>2039</v>
      </c>
      <c r="J309" s="661" t="s">
        <v>2040</v>
      </c>
      <c r="K309" s="661" t="s">
        <v>1651</v>
      </c>
      <c r="L309" s="662">
        <v>0</v>
      </c>
      <c r="M309" s="662">
        <v>0</v>
      </c>
      <c r="N309" s="661">
        <v>7</v>
      </c>
      <c r="O309" s="742">
        <v>3</v>
      </c>
      <c r="P309" s="662">
        <v>0</v>
      </c>
      <c r="Q309" s="677"/>
      <c r="R309" s="661">
        <v>1</v>
      </c>
      <c r="S309" s="677">
        <v>0.14285714285714285</v>
      </c>
      <c r="T309" s="742">
        <v>1</v>
      </c>
      <c r="U309" s="700">
        <v>0.33333333333333331</v>
      </c>
    </row>
    <row r="310" spans="1:21" ht="14.4" customHeight="1" x14ac:dyDescent="0.3">
      <c r="A310" s="660">
        <v>18</v>
      </c>
      <c r="B310" s="661" t="s">
        <v>534</v>
      </c>
      <c r="C310" s="661">
        <v>89301182</v>
      </c>
      <c r="D310" s="740" t="s">
        <v>2531</v>
      </c>
      <c r="E310" s="741" t="s">
        <v>1608</v>
      </c>
      <c r="F310" s="661" t="s">
        <v>1587</v>
      </c>
      <c r="G310" s="661" t="s">
        <v>1648</v>
      </c>
      <c r="H310" s="661" t="s">
        <v>535</v>
      </c>
      <c r="I310" s="661" t="s">
        <v>2041</v>
      </c>
      <c r="J310" s="661" t="s">
        <v>2042</v>
      </c>
      <c r="K310" s="661" t="s">
        <v>1651</v>
      </c>
      <c r="L310" s="662">
        <v>0</v>
      </c>
      <c r="M310" s="662">
        <v>0</v>
      </c>
      <c r="N310" s="661">
        <v>5</v>
      </c>
      <c r="O310" s="742">
        <v>4.5</v>
      </c>
      <c r="P310" s="662">
        <v>0</v>
      </c>
      <c r="Q310" s="677"/>
      <c r="R310" s="661">
        <v>1</v>
      </c>
      <c r="S310" s="677">
        <v>0.2</v>
      </c>
      <c r="T310" s="742">
        <v>0.5</v>
      </c>
      <c r="U310" s="700">
        <v>0.1111111111111111</v>
      </c>
    </row>
    <row r="311" spans="1:21" ht="14.4" customHeight="1" x14ac:dyDescent="0.3">
      <c r="A311" s="660">
        <v>18</v>
      </c>
      <c r="B311" s="661" t="s">
        <v>534</v>
      </c>
      <c r="C311" s="661">
        <v>89301182</v>
      </c>
      <c r="D311" s="740" t="s">
        <v>2531</v>
      </c>
      <c r="E311" s="741" t="s">
        <v>1608</v>
      </c>
      <c r="F311" s="661" t="s">
        <v>1587</v>
      </c>
      <c r="G311" s="661" t="s">
        <v>1648</v>
      </c>
      <c r="H311" s="661" t="s">
        <v>535</v>
      </c>
      <c r="I311" s="661" t="s">
        <v>2043</v>
      </c>
      <c r="J311" s="661" t="s">
        <v>2042</v>
      </c>
      <c r="K311" s="661" t="s">
        <v>845</v>
      </c>
      <c r="L311" s="662">
        <v>0</v>
      </c>
      <c r="M311" s="662">
        <v>0</v>
      </c>
      <c r="N311" s="661">
        <v>2</v>
      </c>
      <c r="O311" s="742">
        <v>1.5</v>
      </c>
      <c r="P311" s="662">
        <v>0</v>
      </c>
      <c r="Q311" s="677"/>
      <c r="R311" s="661">
        <v>2</v>
      </c>
      <c r="S311" s="677">
        <v>1</v>
      </c>
      <c r="T311" s="742">
        <v>1.5</v>
      </c>
      <c r="U311" s="700">
        <v>1</v>
      </c>
    </row>
    <row r="312" spans="1:21" ht="14.4" customHeight="1" x14ac:dyDescent="0.3">
      <c r="A312" s="660">
        <v>18</v>
      </c>
      <c r="B312" s="661" t="s">
        <v>534</v>
      </c>
      <c r="C312" s="661">
        <v>89301182</v>
      </c>
      <c r="D312" s="740" t="s">
        <v>2531</v>
      </c>
      <c r="E312" s="741" t="s">
        <v>1608</v>
      </c>
      <c r="F312" s="661" t="s">
        <v>1587</v>
      </c>
      <c r="G312" s="661" t="s">
        <v>1648</v>
      </c>
      <c r="H312" s="661" t="s">
        <v>535</v>
      </c>
      <c r="I312" s="661" t="s">
        <v>2044</v>
      </c>
      <c r="J312" s="661" t="s">
        <v>2045</v>
      </c>
      <c r="K312" s="661" t="s">
        <v>845</v>
      </c>
      <c r="L312" s="662">
        <v>0</v>
      </c>
      <c r="M312" s="662">
        <v>0</v>
      </c>
      <c r="N312" s="661">
        <v>1</v>
      </c>
      <c r="O312" s="742">
        <v>0.5</v>
      </c>
      <c r="P312" s="662">
        <v>0</v>
      </c>
      <c r="Q312" s="677"/>
      <c r="R312" s="661">
        <v>1</v>
      </c>
      <c r="S312" s="677">
        <v>1</v>
      </c>
      <c r="T312" s="742">
        <v>0.5</v>
      </c>
      <c r="U312" s="700">
        <v>1</v>
      </c>
    </row>
    <row r="313" spans="1:21" ht="14.4" customHeight="1" x14ac:dyDescent="0.3">
      <c r="A313" s="660">
        <v>18</v>
      </c>
      <c r="B313" s="661" t="s">
        <v>534</v>
      </c>
      <c r="C313" s="661">
        <v>89301182</v>
      </c>
      <c r="D313" s="740" t="s">
        <v>2531</v>
      </c>
      <c r="E313" s="741" t="s">
        <v>1608</v>
      </c>
      <c r="F313" s="661" t="s">
        <v>1587</v>
      </c>
      <c r="G313" s="661" t="s">
        <v>1648</v>
      </c>
      <c r="H313" s="661" t="s">
        <v>535</v>
      </c>
      <c r="I313" s="661" t="s">
        <v>2046</v>
      </c>
      <c r="J313" s="661" t="s">
        <v>2047</v>
      </c>
      <c r="K313" s="661" t="s">
        <v>1651</v>
      </c>
      <c r="L313" s="662">
        <v>0</v>
      </c>
      <c r="M313" s="662">
        <v>0</v>
      </c>
      <c r="N313" s="661">
        <v>2</v>
      </c>
      <c r="O313" s="742">
        <v>2</v>
      </c>
      <c r="P313" s="662">
        <v>0</v>
      </c>
      <c r="Q313" s="677"/>
      <c r="R313" s="661">
        <v>2</v>
      </c>
      <c r="S313" s="677">
        <v>1</v>
      </c>
      <c r="T313" s="742">
        <v>2</v>
      </c>
      <c r="U313" s="700">
        <v>1</v>
      </c>
    </row>
    <row r="314" spans="1:21" ht="14.4" customHeight="1" x14ac:dyDescent="0.3">
      <c r="A314" s="660">
        <v>18</v>
      </c>
      <c r="B314" s="661" t="s">
        <v>534</v>
      </c>
      <c r="C314" s="661">
        <v>89301182</v>
      </c>
      <c r="D314" s="740" t="s">
        <v>2531</v>
      </c>
      <c r="E314" s="741" t="s">
        <v>1608</v>
      </c>
      <c r="F314" s="661" t="s">
        <v>1587</v>
      </c>
      <c r="G314" s="661" t="s">
        <v>1648</v>
      </c>
      <c r="H314" s="661" t="s">
        <v>535</v>
      </c>
      <c r="I314" s="661" t="s">
        <v>2048</v>
      </c>
      <c r="J314" s="661" t="s">
        <v>2047</v>
      </c>
      <c r="K314" s="661" t="s">
        <v>2037</v>
      </c>
      <c r="L314" s="662">
        <v>0</v>
      </c>
      <c r="M314" s="662">
        <v>0</v>
      </c>
      <c r="N314" s="661">
        <v>2</v>
      </c>
      <c r="O314" s="742">
        <v>1.5</v>
      </c>
      <c r="P314" s="662">
        <v>0</v>
      </c>
      <c r="Q314" s="677"/>
      <c r="R314" s="661">
        <v>2</v>
      </c>
      <c r="S314" s="677">
        <v>1</v>
      </c>
      <c r="T314" s="742">
        <v>1.5</v>
      </c>
      <c r="U314" s="700">
        <v>1</v>
      </c>
    </row>
    <row r="315" spans="1:21" ht="14.4" customHeight="1" x14ac:dyDescent="0.3">
      <c r="A315" s="660">
        <v>18</v>
      </c>
      <c r="B315" s="661" t="s">
        <v>534</v>
      </c>
      <c r="C315" s="661">
        <v>89301182</v>
      </c>
      <c r="D315" s="740" t="s">
        <v>2531</v>
      </c>
      <c r="E315" s="741" t="s">
        <v>1608</v>
      </c>
      <c r="F315" s="661" t="s">
        <v>1587</v>
      </c>
      <c r="G315" s="661" t="s">
        <v>1648</v>
      </c>
      <c r="H315" s="661" t="s">
        <v>535</v>
      </c>
      <c r="I315" s="661" t="s">
        <v>2049</v>
      </c>
      <c r="J315" s="661" t="s">
        <v>2042</v>
      </c>
      <c r="K315" s="661" t="s">
        <v>886</v>
      </c>
      <c r="L315" s="662">
        <v>0</v>
      </c>
      <c r="M315" s="662">
        <v>0</v>
      </c>
      <c r="N315" s="661">
        <v>1</v>
      </c>
      <c r="O315" s="742">
        <v>0.5</v>
      </c>
      <c r="P315" s="662">
        <v>0</v>
      </c>
      <c r="Q315" s="677"/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18</v>
      </c>
      <c r="B316" s="661" t="s">
        <v>534</v>
      </c>
      <c r="C316" s="661">
        <v>89301182</v>
      </c>
      <c r="D316" s="740" t="s">
        <v>2531</v>
      </c>
      <c r="E316" s="741" t="s">
        <v>1608</v>
      </c>
      <c r="F316" s="661" t="s">
        <v>1587</v>
      </c>
      <c r="G316" s="661" t="s">
        <v>1648</v>
      </c>
      <c r="H316" s="661" t="s">
        <v>535</v>
      </c>
      <c r="I316" s="661" t="s">
        <v>1737</v>
      </c>
      <c r="J316" s="661" t="s">
        <v>844</v>
      </c>
      <c r="K316" s="661" t="s">
        <v>886</v>
      </c>
      <c r="L316" s="662">
        <v>0</v>
      </c>
      <c r="M316" s="662">
        <v>0</v>
      </c>
      <c r="N316" s="661">
        <v>1</v>
      </c>
      <c r="O316" s="742">
        <v>1</v>
      </c>
      <c r="P316" s="662">
        <v>0</v>
      </c>
      <c r="Q316" s="677"/>
      <c r="R316" s="661">
        <v>1</v>
      </c>
      <c r="S316" s="677">
        <v>1</v>
      </c>
      <c r="T316" s="742">
        <v>1</v>
      </c>
      <c r="U316" s="700">
        <v>1</v>
      </c>
    </row>
    <row r="317" spans="1:21" ht="14.4" customHeight="1" x14ac:dyDescent="0.3">
      <c r="A317" s="660">
        <v>18</v>
      </c>
      <c r="B317" s="661" t="s">
        <v>534</v>
      </c>
      <c r="C317" s="661">
        <v>89301182</v>
      </c>
      <c r="D317" s="740" t="s">
        <v>2531</v>
      </c>
      <c r="E317" s="741" t="s">
        <v>1608</v>
      </c>
      <c r="F317" s="661" t="s">
        <v>1587</v>
      </c>
      <c r="G317" s="661" t="s">
        <v>1648</v>
      </c>
      <c r="H317" s="661" t="s">
        <v>535</v>
      </c>
      <c r="I317" s="661" t="s">
        <v>2050</v>
      </c>
      <c r="J317" s="661" t="s">
        <v>844</v>
      </c>
      <c r="K317" s="661" t="s">
        <v>1651</v>
      </c>
      <c r="L317" s="662">
        <v>0</v>
      </c>
      <c r="M317" s="662">
        <v>0</v>
      </c>
      <c r="N317" s="661">
        <v>3</v>
      </c>
      <c r="O317" s="742">
        <v>2</v>
      </c>
      <c r="P317" s="662">
        <v>0</v>
      </c>
      <c r="Q317" s="677"/>
      <c r="R317" s="661">
        <v>3</v>
      </c>
      <c r="S317" s="677">
        <v>1</v>
      </c>
      <c r="T317" s="742">
        <v>2</v>
      </c>
      <c r="U317" s="700">
        <v>1</v>
      </c>
    </row>
    <row r="318" spans="1:21" ht="14.4" customHeight="1" x14ac:dyDescent="0.3">
      <c r="A318" s="660">
        <v>18</v>
      </c>
      <c r="B318" s="661" t="s">
        <v>534</v>
      </c>
      <c r="C318" s="661">
        <v>89301182</v>
      </c>
      <c r="D318" s="740" t="s">
        <v>2531</v>
      </c>
      <c r="E318" s="741" t="s">
        <v>1608</v>
      </c>
      <c r="F318" s="661" t="s">
        <v>1587</v>
      </c>
      <c r="G318" s="661" t="s">
        <v>2051</v>
      </c>
      <c r="H318" s="661" t="s">
        <v>535</v>
      </c>
      <c r="I318" s="661" t="s">
        <v>2052</v>
      </c>
      <c r="J318" s="661" t="s">
        <v>2053</v>
      </c>
      <c r="K318" s="661" t="s">
        <v>2054</v>
      </c>
      <c r="L318" s="662">
        <v>0</v>
      </c>
      <c r="M318" s="662">
        <v>0</v>
      </c>
      <c r="N318" s="661">
        <v>1</v>
      </c>
      <c r="O318" s="742">
        <v>0.5</v>
      </c>
      <c r="P318" s="662">
        <v>0</v>
      </c>
      <c r="Q318" s="677"/>
      <c r="R318" s="661">
        <v>1</v>
      </c>
      <c r="S318" s="677">
        <v>1</v>
      </c>
      <c r="T318" s="742">
        <v>0.5</v>
      </c>
      <c r="U318" s="700">
        <v>1</v>
      </c>
    </row>
    <row r="319" spans="1:21" ht="14.4" customHeight="1" x14ac:dyDescent="0.3">
      <c r="A319" s="660">
        <v>18</v>
      </c>
      <c r="B319" s="661" t="s">
        <v>534</v>
      </c>
      <c r="C319" s="661">
        <v>89301182</v>
      </c>
      <c r="D319" s="740" t="s">
        <v>2531</v>
      </c>
      <c r="E319" s="741" t="s">
        <v>1608</v>
      </c>
      <c r="F319" s="661" t="s">
        <v>1587</v>
      </c>
      <c r="G319" s="661" t="s">
        <v>2051</v>
      </c>
      <c r="H319" s="661" t="s">
        <v>535</v>
      </c>
      <c r="I319" s="661" t="s">
        <v>2055</v>
      </c>
      <c r="J319" s="661" t="s">
        <v>2053</v>
      </c>
      <c r="K319" s="661" t="s">
        <v>2056</v>
      </c>
      <c r="L319" s="662">
        <v>0</v>
      </c>
      <c r="M319" s="662">
        <v>0</v>
      </c>
      <c r="N319" s="661">
        <v>1</v>
      </c>
      <c r="O319" s="742">
        <v>1</v>
      </c>
      <c r="P319" s="662">
        <v>0</v>
      </c>
      <c r="Q319" s="677"/>
      <c r="R319" s="661">
        <v>1</v>
      </c>
      <c r="S319" s="677">
        <v>1</v>
      </c>
      <c r="T319" s="742">
        <v>1</v>
      </c>
      <c r="U319" s="700">
        <v>1</v>
      </c>
    </row>
    <row r="320" spans="1:21" ht="14.4" customHeight="1" x14ac:dyDescent="0.3">
      <c r="A320" s="660">
        <v>18</v>
      </c>
      <c r="B320" s="661" t="s">
        <v>534</v>
      </c>
      <c r="C320" s="661">
        <v>89301182</v>
      </c>
      <c r="D320" s="740" t="s">
        <v>2531</v>
      </c>
      <c r="E320" s="741" t="s">
        <v>1608</v>
      </c>
      <c r="F320" s="661" t="s">
        <v>1587</v>
      </c>
      <c r="G320" s="661" t="s">
        <v>2057</v>
      </c>
      <c r="H320" s="661" t="s">
        <v>535</v>
      </c>
      <c r="I320" s="661" t="s">
        <v>2058</v>
      </c>
      <c r="J320" s="661" t="s">
        <v>2059</v>
      </c>
      <c r="K320" s="661" t="s">
        <v>2037</v>
      </c>
      <c r="L320" s="662">
        <v>0</v>
      </c>
      <c r="M320" s="662">
        <v>0</v>
      </c>
      <c r="N320" s="661">
        <v>4</v>
      </c>
      <c r="O320" s="742">
        <v>0.5</v>
      </c>
      <c r="P320" s="662"/>
      <c r="Q320" s="677"/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18</v>
      </c>
      <c r="B321" s="661" t="s">
        <v>534</v>
      </c>
      <c r="C321" s="661">
        <v>89301182</v>
      </c>
      <c r="D321" s="740" t="s">
        <v>2531</v>
      </c>
      <c r="E321" s="741" t="s">
        <v>1608</v>
      </c>
      <c r="F321" s="661" t="s">
        <v>1588</v>
      </c>
      <c r="G321" s="661" t="s">
        <v>1808</v>
      </c>
      <c r="H321" s="661" t="s">
        <v>535</v>
      </c>
      <c r="I321" s="661" t="s">
        <v>1809</v>
      </c>
      <c r="J321" s="661" t="s">
        <v>1810</v>
      </c>
      <c r="K321" s="661"/>
      <c r="L321" s="662">
        <v>0</v>
      </c>
      <c r="M321" s="662">
        <v>0</v>
      </c>
      <c r="N321" s="661">
        <v>1</v>
      </c>
      <c r="O321" s="742">
        <v>1</v>
      </c>
      <c r="P321" s="662"/>
      <c r="Q321" s="677"/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18</v>
      </c>
      <c r="B322" s="661" t="s">
        <v>534</v>
      </c>
      <c r="C322" s="661">
        <v>89301182</v>
      </c>
      <c r="D322" s="740" t="s">
        <v>2531</v>
      </c>
      <c r="E322" s="741" t="s">
        <v>1609</v>
      </c>
      <c r="F322" s="661" t="s">
        <v>1587</v>
      </c>
      <c r="G322" s="661" t="s">
        <v>1746</v>
      </c>
      <c r="H322" s="661" t="s">
        <v>535</v>
      </c>
      <c r="I322" s="661" t="s">
        <v>1030</v>
      </c>
      <c r="J322" s="661" t="s">
        <v>1031</v>
      </c>
      <c r="K322" s="661" t="s">
        <v>1032</v>
      </c>
      <c r="L322" s="662">
        <v>1048.3499999999999</v>
      </c>
      <c r="M322" s="662">
        <v>6290.0999999999995</v>
      </c>
      <c r="N322" s="661">
        <v>6</v>
      </c>
      <c r="O322" s="742">
        <v>0.5</v>
      </c>
      <c r="P322" s="662">
        <v>6290.0999999999995</v>
      </c>
      <c r="Q322" s="677">
        <v>1</v>
      </c>
      <c r="R322" s="661">
        <v>6</v>
      </c>
      <c r="S322" s="677">
        <v>1</v>
      </c>
      <c r="T322" s="742">
        <v>0.5</v>
      </c>
      <c r="U322" s="700">
        <v>1</v>
      </c>
    </row>
    <row r="323" spans="1:21" ht="14.4" customHeight="1" x14ac:dyDescent="0.3">
      <c r="A323" s="660">
        <v>18</v>
      </c>
      <c r="B323" s="661" t="s">
        <v>534</v>
      </c>
      <c r="C323" s="661">
        <v>89301182</v>
      </c>
      <c r="D323" s="740" t="s">
        <v>2531</v>
      </c>
      <c r="E323" s="741" t="s">
        <v>1609</v>
      </c>
      <c r="F323" s="661" t="s">
        <v>1587</v>
      </c>
      <c r="G323" s="661" t="s">
        <v>1695</v>
      </c>
      <c r="H323" s="661" t="s">
        <v>535</v>
      </c>
      <c r="I323" s="661" t="s">
        <v>2060</v>
      </c>
      <c r="J323" s="661" t="s">
        <v>2061</v>
      </c>
      <c r="K323" s="661" t="s">
        <v>1698</v>
      </c>
      <c r="L323" s="662">
        <v>10.26</v>
      </c>
      <c r="M323" s="662">
        <v>10.26</v>
      </c>
      <c r="N323" s="661">
        <v>1</v>
      </c>
      <c r="O323" s="742">
        <v>0.5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18</v>
      </c>
      <c r="B324" s="661" t="s">
        <v>534</v>
      </c>
      <c r="C324" s="661">
        <v>89301182</v>
      </c>
      <c r="D324" s="740" t="s">
        <v>2531</v>
      </c>
      <c r="E324" s="741" t="s">
        <v>1609</v>
      </c>
      <c r="F324" s="661" t="s">
        <v>1587</v>
      </c>
      <c r="G324" s="661" t="s">
        <v>1695</v>
      </c>
      <c r="H324" s="661" t="s">
        <v>849</v>
      </c>
      <c r="I324" s="661" t="s">
        <v>2062</v>
      </c>
      <c r="J324" s="661" t="s">
        <v>2063</v>
      </c>
      <c r="K324" s="661" t="s">
        <v>2064</v>
      </c>
      <c r="L324" s="662">
        <v>15.57</v>
      </c>
      <c r="M324" s="662">
        <v>31.14</v>
      </c>
      <c r="N324" s="661">
        <v>2</v>
      </c>
      <c r="O324" s="742">
        <v>0.5</v>
      </c>
      <c r="P324" s="662">
        <v>31.14</v>
      </c>
      <c r="Q324" s="677">
        <v>1</v>
      </c>
      <c r="R324" s="661">
        <v>2</v>
      </c>
      <c r="S324" s="677">
        <v>1</v>
      </c>
      <c r="T324" s="742">
        <v>0.5</v>
      </c>
      <c r="U324" s="700">
        <v>1</v>
      </c>
    </row>
    <row r="325" spans="1:21" ht="14.4" customHeight="1" x14ac:dyDescent="0.3">
      <c r="A325" s="660">
        <v>18</v>
      </c>
      <c r="B325" s="661" t="s">
        <v>534</v>
      </c>
      <c r="C325" s="661">
        <v>89301182</v>
      </c>
      <c r="D325" s="740" t="s">
        <v>2531</v>
      </c>
      <c r="E325" s="741" t="s">
        <v>1609</v>
      </c>
      <c r="F325" s="661" t="s">
        <v>1587</v>
      </c>
      <c r="G325" s="661" t="s">
        <v>1695</v>
      </c>
      <c r="H325" s="661" t="s">
        <v>849</v>
      </c>
      <c r="I325" s="661" t="s">
        <v>1696</v>
      </c>
      <c r="J325" s="661" t="s">
        <v>1697</v>
      </c>
      <c r="K325" s="661" t="s">
        <v>1698</v>
      </c>
      <c r="L325" s="662">
        <v>10.26</v>
      </c>
      <c r="M325" s="662">
        <v>174.42000000000002</v>
      </c>
      <c r="N325" s="661">
        <v>17</v>
      </c>
      <c r="O325" s="742">
        <v>6</v>
      </c>
      <c r="P325" s="662">
        <v>20.52</v>
      </c>
      <c r="Q325" s="677">
        <v>0.1176470588235294</v>
      </c>
      <c r="R325" s="661">
        <v>2</v>
      </c>
      <c r="S325" s="677">
        <v>0.11764705882352941</v>
      </c>
      <c r="T325" s="742">
        <v>0.5</v>
      </c>
      <c r="U325" s="700">
        <v>8.3333333333333329E-2</v>
      </c>
    </row>
    <row r="326" spans="1:21" ht="14.4" customHeight="1" x14ac:dyDescent="0.3">
      <c r="A326" s="660">
        <v>18</v>
      </c>
      <c r="B326" s="661" t="s">
        <v>534</v>
      </c>
      <c r="C326" s="661">
        <v>89301182</v>
      </c>
      <c r="D326" s="740" t="s">
        <v>2531</v>
      </c>
      <c r="E326" s="741" t="s">
        <v>1609</v>
      </c>
      <c r="F326" s="661" t="s">
        <v>1587</v>
      </c>
      <c r="G326" s="661" t="s">
        <v>1703</v>
      </c>
      <c r="H326" s="661" t="s">
        <v>849</v>
      </c>
      <c r="I326" s="661" t="s">
        <v>928</v>
      </c>
      <c r="J326" s="661" t="s">
        <v>929</v>
      </c>
      <c r="K326" s="661" t="s">
        <v>1526</v>
      </c>
      <c r="L326" s="662">
        <v>1107.51</v>
      </c>
      <c r="M326" s="662">
        <v>2215.02</v>
      </c>
      <c r="N326" s="661">
        <v>2</v>
      </c>
      <c r="O326" s="742">
        <v>0.5</v>
      </c>
      <c r="P326" s="662">
        <v>2215.02</v>
      </c>
      <c r="Q326" s="677">
        <v>1</v>
      </c>
      <c r="R326" s="661">
        <v>2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18</v>
      </c>
      <c r="B327" s="661" t="s">
        <v>534</v>
      </c>
      <c r="C327" s="661">
        <v>89301182</v>
      </c>
      <c r="D327" s="740" t="s">
        <v>2531</v>
      </c>
      <c r="E327" s="741" t="s">
        <v>1609</v>
      </c>
      <c r="F327" s="661" t="s">
        <v>1587</v>
      </c>
      <c r="G327" s="661" t="s">
        <v>1843</v>
      </c>
      <c r="H327" s="661" t="s">
        <v>535</v>
      </c>
      <c r="I327" s="661" t="s">
        <v>1299</v>
      </c>
      <c r="J327" s="661" t="s">
        <v>1844</v>
      </c>
      <c r="K327" s="661" t="s">
        <v>1845</v>
      </c>
      <c r="L327" s="662">
        <v>51.43</v>
      </c>
      <c r="M327" s="662">
        <v>154.29</v>
      </c>
      <c r="N327" s="661">
        <v>3</v>
      </c>
      <c r="O327" s="742">
        <v>0.5</v>
      </c>
      <c r="P327" s="662">
        <v>154.29</v>
      </c>
      <c r="Q327" s="677">
        <v>1</v>
      </c>
      <c r="R327" s="661">
        <v>3</v>
      </c>
      <c r="S327" s="677">
        <v>1</v>
      </c>
      <c r="T327" s="742">
        <v>0.5</v>
      </c>
      <c r="U327" s="700">
        <v>1</v>
      </c>
    </row>
    <row r="328" spans="1:21" ht="14.4" customHeight="1" x14ac:dyDescent="0.3">
      <c r="A328" s="660">
        <v>18</v>
      </c>
      <c r="B328" s="661" t="s">
        <v>534</v>
      </c>
      <c r="C328" s="661">
        <v>89301182</v>
      </c>
      <c r="D328" s="740" t="s">
        <v>2531</v>
      </c>
      <c r="E328" s="741" t="s">
        <v>1609</v>
      </c>
      <c r="F328" s="661" t="s">
        <v>1587</v>
      </c>
      <c r="G328" s="661" t="s">
        <v>1843</v>
      </c>
      <c r="H328" s="661" t="s">
        <v>535</v>
      </c>
      <c r="I328" s="661" t="s">
        <v>2065</v>
      </c>
      <c r="J328" s="661" t="s">
        <v>1844</v>
      </c>
      <c r="K328" s="661" t="s">
        <v>2066</v>
      </c>
      <c r="L328" s="662">
        <v>0</v>
      </c>
      <c r="M328" s="662">
        <v>0</v>
      </c>
      <c r="N328" s="661">
        <v>2</v>
      </c>
      <c r="O328" s="742">
        <v>0.5</v>
      </c>
      <c r="P328" s="662">
        <v>0</v>
      </c>
      <c r="Q328" s="677"/>
      <c r="R328" s="661">
        <v>2</v>
      </c>
      <c r="S328" s="677">
        <v>1</v>
      </c>
      <c r="T328" s="742">
        <v>0.5</v>
      </c>
      <c r="U328" s="700">
        <v>1</v>
      </c>
    </row>
    <row r="329" spans="1:21" ht="14.4" customHeight="1" x14ac:dyDescent="0.3">
      <c r="A329" s="660">
        <v>18</v>
      </c>
      <c r="B329" s="661" t="s">
        <v>534</v>
      </c>
      <c r="C329" s="661">
        <v>89301182</v>
      </c>
      <c r="D329" s="740" t="s">
        <v>2531</v>
      </c>
      <c r="E329" s="741" t="s">
        <v>1609</v>
      </c>
      <c r="F329" s="661" t="s">
        <v>1587</v>
      </c>
      <c r="G329" s="661" t="s">
        <v>2067</v>
      </c>
      <c r="H329" s="661" t="s">
        <v>849</v>
      </c>
      <c r="I329" s="661" t="s">
        <v>2068</v>
      </c>
      <c r="J329" s="661" t="s">
        <v>2069</v>
      </c>
      <c r="K329" s="661" t="s">
        <v>2070</v>
      </c>
      <c r="L329" s="662">
        <v>150.04</v>
      </c>
      <c r="M329" s="662">
        <v>150.04</v>
      </c>
      <c r="N329" s="661">
        <v>1</v>
      </c>
      <c r="O329" s="742">
        <v>0.5</v>
      </c>
      <c r="P329" s="662">
        <v>150.04</v>
      </c>
      <c r="Q329" s="677">
        <v>1</v>
      </c>
      <c r="R329" s="661">
        <v>1</v>
      </c>
      <c r="S329" s="677">
        <v>1</v>
      </c>
      <c r="T329" s="742">
        <v>0.5</v>
      </c>
      <c r="U329" s="700">
        <v>1</v>
      </c>
    </row>
    <row r="330" spans="1:21" ht="14.4" customHeight="1" x14ac:dyDescent="0.3">
      <c r="A330" s="660">
        <v>18</v>
      </c>
      <c r="B330" s="661" t="s">
        <v>534</v>
      </c>
      <c r="C330" s="661">
        <v>89301182</v>
      </c>
      <c r="D330" s="740" t="s">
        <v>2531</v>
      </c>
      <c r="E330" s="741" t="s">
        <v>1609</v>
      </c>
      <c r="F330" s="661" t="s">
        <v>1587</v>
      </c>
      <c r="G330" s="661" t="s">
        <v>1660</v>
      </c>
      <c r="H330" s="661" t="s">
        <v>535</v>
      </c>
      <c r="I330" s="661" t="s">
        <v>1749</v>
      </c>
      <c r="J330" s="661" t="s">
        <v>1750</v>
      </c>
      <c r="K330" s="661" t="s">
        <v>814</v>
      </c>
      <c r="L330" s="662">
        <v>0</v>
      </c>
      <c r="M330" s="662">
        <v>0</v>
      </c>
      <c r="N330" s="661">
        <v>2</v>
      </c>
      <c r="O330" s="742">
        <v>0.5</v>
      </c>
      <c r="P330" s="662"/>
      <c r="Q330" s="677"/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18</v>
      </c>
      <c r="B331" s="661" t="s">
        <v>534</v>
      </c>
      <c r="C331" s="661">
        <v>89301182</v>
      </c>
      <c r="D331" s="740" t="s">
        <v>2531</v>
      </c>
      <c r="E331" s="741" t="s">
        <v>1609</v>
      </c>
      <c r="F331" s="661" t="s">
        <v>1587</v>
      </c>
      <c r="G331" s="661" t="s">
        <v>1660</v>
      </c>
      <c r="H331" s="661" t="s">
        <v>535</v>
      </c>
      <c r="I331" s="661" t="s">
        <v>1661</v>
      </c>
      <c r="J331" s="661" t="s">
        <v>1323</v>
      </c>
      <c r="K331" s="661" t="s">
        <v>1662</v>
      </c>
      <c r="L331" s="662">
        <v>0</v>
      </c>
      <c r="M331" s="662">
        <v>0</v>
      </c>
      <c r="N331" s="661">
        <v>10</v>
      </c>
      <c r="O331" s="742">
        <v>2.5</v>
      </c>
      <c r="P331" s="662">
        <v>0</v>
      </c>
      <c r="Q331" s="677"/>
      <c r="R331" s="661">
        <v>6</v>
      </c>
      <c r="S331" s="677">
        <v>0.6</v>
      </c>
      <c r="T331" s="742">
        <v>1</v>
      </c>
      <c r="U331" s="700">
        <v>0.4</v>
      </c>
    </row>
    <row r="332" spans="1:21" ht="14.4" customHeight="1" x14ac:dyDescent="0.3">
      <c r="A332" s="660">
        <v>18</v>
      </c>
      <c r="B332" s="661" t="s">
        <v>534</v>
      </c>
      <c r="C332" s="661">
        <v>89301182</v>
      </c>
      <c r="D332" s="740" t="s">
        <v>2531</v>
      </c>
      <c r="E332" s="741" t="s">
        <v>1609</v>
      </c>
      <c r="F332" s="661" t="s">
        <v>1587</v>
      </c>
      <c r="G332" s="661" t="s">
        <v>1712</v>
      </c>
      <c r="H332" s="661" t="s">
        <v>535</v>
      </c>
      <c r="I332" s="661" t="s">
        <v>646</v>
      </c>
      <c r="J332" s="661" t="s">
        <v>1713</v>
      </c>
      <c r="K332" s="661" t="s">
        <v>1714</v>
      </c>
      <c r="L332" s="662">
        <v>0</v>
      </c>
      <c r="M332" s="662">
        <v>0</v>
      </c>
      <c r="N332" s="661">
        <v>10</v>
      </c>
      <c r="O332" s="742">
        <v>5</v>
      </c>
      <c r="P332" s="662">
        <v>0</v>
      </c>
      <c r="Q332" s="677"/>
      <c r="R332" s="661">
        <v>8</v>
      </c>
      <c r="S332" s="677">
        <v>0.8</v>
      </c>
      <c r="T332" s="742">
        <v>3.5</v>
      </c>
      <c r="U332" s="700">
        <v>0.7</v>
      </c>
    </row>
    <row r="333" spans="1:21" ht="14.4" customHeight="1" x14ac:dyDescent="0.3">
      <c r="A333" s="660">
        <v>18</v>
      </c>
      <c r="B333" s="661" t="s">
        <v>534</v>
      </c>
      <c r="C333" s="661">
        <v>89301182</v>
      </c>
      <c r="D333" s="740" t="s">
        <v>2531</v>
      </c>
      <c r="E333" s="741" t="s">
        <v>1609</v>
      </c>
      <c r="F333" s="661" t="s">
        <v>1587</v>
      </c>
      <c r="G333" s="661" t="s">
        <v>1712</v>
      </c>
      <c r="H333" s="661" t="s">
        <v>535</v>
      </c>
      <c r="I333" s="661" t="s">
        <v>1182</v>
      </c>
      <c r="J333" s="661" t="s">
        <v>1849</v>
      </c>
      <c r="K333" s="661" t="s">
        <v>1850</v>
      </c>
      <c r="L333" s="662">
        <v>0</v>
      </c>
      <c r="M333" s="662">
        <v>0</v>
      </c>
      <c r="N333" s="661">
        <v>3</v>
      </c>
      <c r="O333" s="742">
        <v>0.5</v>
      </c>
      <c r="P333" s="662">
        <v>0</v>
      </c>
      <c r="Q333" s="677"/>
      <c r="R333" s="661">
        <v>3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18</v>
      </c>
      <c r="B334" s="661" t="s">
        <v>534</v>
      </c>
      <c r="C334" s="661">
        <v>89301182</v>
      </c>
      <c r="D334" s="740" t="s">
        <v>2531</v>
      </c>
      <c r="E334" s="741" t="s">
        <v>1609</v>
      </c>
      <c r="F334" s="661" t="s">
        <v>1587</v>
      </c>
      <c r="G334" s="661" t="s">
        <v>1715</v>
      </c>
      <c r="H334" s="661" t="s">
        <v>535</v>
      </c>
      <c r="I334" s="661" t="s">
        <v>1716</v>
      </c>
      <c r="J334" s="661" t="s">
        <v>1717</v>
      </c>
      <c r="K334" s="661" t="s">
        <v>1718</v>
      </c>
      <c r="L334" s="662">
        <v>177.82</v>
      </c>
      <c r="M334" s="662">
        <v>355.64</v>
      </c>
      <c r="N334" s="661">
        <v>2</v>
      </c>
      <c r="O334" s="742">
        <v>0.5</v>
      </c>
      <c r="P334" s="662">
        <v>355.64</v>
      </c>
      <c r="Q334" s="677">
        <v>1</v>
      </c>
      <c r="R334" s="661">
        <v>2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18</v>
      </c>
      <c r="B335" s="661" t="s">
        <v>534</v>
      </c>
      <c r="C335" s="661">
        <v>89301182</v>
      </c>
      <c r="D335" s="740" t="s">
        <v>2531</v>
      </c>
      <c r="E335" s="741" t="s">
        <v>1609</v>
      </c>
      <c r="F335" s="661" t="s">
        <v>1587</v>
      </c>
      <c r="G335" s="661" t="s">
        <v>1860</v>
      </c>
      <c r="H335" s="661" t="s">
        <v>849</v>
      </c>
      <c r="I335" s="661" t="s">
        <v>2071</v>
      </c>
      <c r="J335" s="661" t="s">
        <v>1095</v>
      </c>
      <c r="K335" s="661" t="s">
        <v>1135</v>
      </c>
      <c r="L335" s="662">
        <v>132</v>
      </c>
      <c r="M335" s="662">
        <v>396</v>
      </c>
      <c r="N335" s="661">
        <v>3</v>
      </c>
      <c r="O335" s="742">
        <v>1</v>
      </c>
      <c r="P335" s="662">
        <v>396</v>
      </c>
      <c r="Q335" s="677">
        <v>1</v>
      </c>
      <c r="R335" s="661">
        <v>3</v>
      </c>
      <c r="S335" s="677">
        <v>1</v>
      </c>
      <c r="T335" s="742">
        <v>1</v>
      </c>
      <c r="U335" s="700">
        <v>1</v>
      </c>
    </row>
    <row r="336" spans="1:21" ht="14.4" customHeight="1" x14ac:dyDescent="0.3">
      <c r="A336" s="660">
        <v>18</v>
      </c>
      <c r="B336" s="661" t="s">
        <v>534</v>
      </c>
      <c r="C336" s="661">
        <v>89301182</v>
      </c>
      <c r="D336" s="740" t="s">
        <v>2531</v>
      </c>
      <c r="E336" s="741" t="s">
        <v>1609</v>
      </c>
      <c r="F336" s="661" t="s">
        <v>1587</v>
      </c>
      <c r="G336" s="661" t="s">
        <v>1860</v>
      </c>
      <c r="H336" s="661" t="s">
        <v>849</v>
      </c>
      <c r="I336" s="661" t="s">
        <v>1861</v>
      </c>
      <c r="J336" s="661" t="s">
        <v>1095</v>
      </c>
      <c r="K336" s="661" t="s">
        <v>1862</v>
      </c>
      <c r="L336" s="662">
        <v>132</v>
      </c>
      <c r="M336" s="662">
        <v>1188</v>
      </c>
      <c r="N336" s="661">
        <v>9</v>
      </c>
      <c r="O336" s="742">
        <v>2</v>
      </c>
      <c r="P336" s="662">
        <v>528</v>
      </c>
      <c r="Q336" s="677">
        <v>0.44444444444444442</v>
      </c>
      <c r="R336" s="661">
        <v>4</v>
      </c>
      <c r="S336" s="677">
        <v>0.44444444444444442</v>
      </c>
      <c r="T336" s="742">
        <v>0.5</v>
      </c>
      <c r="U336" s="700">
        <v>0.25</v>
      </c>
    </row>
    <row r="337" spans="1:21" ht="14.4" customHeight="1" x14ac:dyDescent="0.3">
      <c r="A337" s="660">
        <v>18</v>
      </c>
      <c r="B337" s="661" t="s">
        <v>534</v>
      </c>
      <c r="C337" s="661">
        <v>89301182</v>
      </c>
      <c r="D337" s="740" t="s">
        <v>2531</v>
      </c>
      <c r="E337" s="741" t="s">
        <v>1609</v>
      </c>
      <c r="F337" s="661" t="s">
        <v>1587</v>
      </c>
      <c r="G337" s="661" t="s">
        <v>1860</v>
      </c>
      <c r="H337" s="661" t="s">
        <v>849</v>
      </c>
      <c r="I337" s="661" t="s">
        <v>1094</v>
      </c>
      <c r="J337" s="661" t="s">
        <v>1095</v>
      </c>
      <c r="K337" s="661" t="s">
        <v>1550</v>
      </c>
      <c r="L337" s="662">
        <v>264</v>
      </c>
      <c r="M337" s="662">
        <v>264</v>
      </c>
      <c r="N337" s="661">
        <v>1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18</v>
      </c>
      <c r="B338" s="661" t="s">
        <v>534</v>
      </c>
      <c r="C338" s="661">
        <v>89301182</v>
      </c>
      <c r="D338" s="740" t="s">
        <v>2531</v>
      </c>
      <c r="E338" s="741" t="s">
        <v>1609</v>
      </c>
      <c r="F338" s="661" t="s">
        <v>1587</v>
      </c>
      <c r="G338" s="661" t="s">
        <v>1860</v>
      </c>
      <c r="H338" s="661" t="s">
        <v>535</v>
      </c>
      <c r="I338" s="661" t="s">
        <v>2072</v>
      </c>
      <c r="J338" s="661" t="s">
        <v>2073</v>
      </c>
      <c r="K338" s="661" t="s">
        <v>1964</v>
      </c>
      <c r="L338" s="662">
        <v>123.2</v>
      </c>
      <c r="M338" s="662">
        <v>492.8</v>
      </c>
      <c r="N338" s="661">
        <v>4</v>
      </c>
      <c r="O338" s="742">
        <v>0.5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18</v>
      </c>
      <c r="B339" s="661" t="s">
        <v>534</v>
      </c>
      <c r="C339" s="661">
        <v>89301182</v>
      </c>
      <c r="D339" s="740" t="s">
        <v>2531</v>
      </c>
      <c r="E339" s="741" t="s">
        <v>1609</v>
      </c>
      <c r="F339" s="661" t="s">
        <v>1587</v>
      </c>
      <c r="G339" s="661" t="s">
        <v>1878</v>
      </c>
      <c r="H339" s="661" t="s">
        <v>535</v>
      </c>
      <c r="I339" s="661" t="s">
        <v>1015</v>
      </c>
      <c r="J339" s="661" t="s">
        <v>1879</v>
      </c>
      <c r="K339" s="661" t="s">
        <v>1880</v>
      </c>
      <c r="L339" s="662">
        <v>24.68</v>
      </c>
      <c r="M339" s="662">
        <v>345.52</v>
      </c>
      <c r="N339" s="661">
        <v>14</v>
      </c>
      <c r="O339" s="742">
        <v>2.5</v>
      </c>
      <c r="P339" s="662">
        <v>345.52</v>
      </c>
      <c r="Q339" s="677">
        <v>1</v>
      </c>
      <c r="R339" s="661">
        <v>14</v>
      </c>
      <c r="S339" s="677">
        <v>1</v>
      </c>
      <c r="T339" s="742">
        <v>2.5</v>
      </c>
      <c r="U339" s="700">
        <v>1</v>
      </c>
    </row>
    <row r="340" spans="1:21" ht="14.4" customHeight="1" x14ac:dyDescent="0.3">
      <c r="A340" s="660">
        <v>18</v>
      </c>
      <c r="B340" s="661" t="s">
        <v>534</v>
      </c>
      <c r="C340" s="661">
        <v>89301182</v>
      </c>
      <c r="D340" s="740" t="s">
        <v>2531</v>
      </c>
      <c r="E340" s="741" t="s">
        <v>1609</v>
      </c>
      <c r="F340" s="661" t="s">
        <v>1587</v>
      </c>
      <c r="G340" s="661" t="s">
        <v>1878</v>
      </c>
      <c r="H340" s="661" t="s">
        <v>535</v>
      </c>
      <c r="I340" s="661" t="s">
        <v>1311</v>
      </c>
      <c r="J340" s="661" t="s">
        <v>1312</v>
      </c>
      <c r="K340" s="661" t="s">
        <v>1881</v>
      </c>
      <c r="L340" s="662">
        <v>74.06</v>
      </c>
      <c r="M340" s="662">
        <v>148.12</v>
      </c>
      <c r="N340" s="661">
        <v>2</v>
      </c>
      <c r="O340" s="742">
        <v>0.5</v>
      </c>
      <c r="P340" s="662">
        <v>148.12</v>
      </c>
      <c r="Q340" s="677">
        <v>1</v>
      </c>
      <c r="R340" s="661">
        <v>2</v>
      </c>
      <c r="S340" s="677">
        <v>1</v>
      </c>
      <c r="T340" s="742">
        <v>0.5</v>
      </c>
      <c r="U340" s="700">
        <v>1</v>
      </c>
    </row>
    <row r="341" spans="1:21" ht="14.4" customHeight="1" x14ac:dyDescent="0.3">
      <c r="A341" s="660">
        <v>18</v>
      </c>
      <c r="B341" s="661" t="s">
        <v>534</v>
      </c>
      <c r="C341" s="661">
        <v>89301182</v>
      </c>
      <c r="D341" s="740" t="s">
        <v>2531</v>
      </c>
      <c r="E341" s="741" t="s">
        <v>1609</v>
      </c>
      <c r="F341" s="661" t="s">
        <v>1587</v>
      </c>
      <c r="G341" s="661" t="s">
        <v>1719</v>
      </c>
      <c r="H341" s="661" t="s">
        <v>535</v>
      </c>
      <c r="I341" s="661" t="s">
        <v>2074</v>
      </c>
      <c r="J341" s="661" t="s">
        <v>2075</v>
      </c>
      <c r="K341" s="661" t="s">
        <v>1274</v>
      </c>
      <c r="L341" s="662">
        <v>123.2</v>
      </c>
      <c r="M341" s="662">
        <v>492.8</v>
      </c>
      <c r="N341" s="661">
        <v>4</v>
      </c>
      <c r="O341" s="742">
        <v>1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18</v>
      </c>
      <c r="B342" s="661" t="s">
        <v>534</v>
      </c>
      <c r="C342" s="661">
        <v>89301182</v>
      </c>
      <c r="D342" s="740" t="s">
        <v>2531</v>
      </c>
      <c r="E342" s="741" t="s">
        <v>1609</v>
      </c>
      <c r="F342" s="661" t="s">
        <v>1587</v>
      </c>
      <c r="G342" s="661" t="s">
        <v>1719</v>
      </c>
      <c r="H342" s="661" t="s">
        <v>849</v>
      </c>
      <c r="I342" s="661" t="s">
        <v>884</v>
      </c>
      <c r="J342" s="661" t="s">
        <v>885</v>
      </c>
      <c r="K342" s="661" t="s">
        <v>886</v>
      </c>
      <c r="L342" s="662">
        <v>132</v>
      </c>
      <c r="M342" s="662">
        <v>3960</v>
      </c>
      <c r="N342" s="661">
        <v>30</v>
      </c>
      <c r="O342" s="742">
        <v>5.5</v>
      </c>
      <c r="P342" s="662">
        <v>1980</v>
      </c>
      <c r="Q342" s="677">
        <v>0.5</v>
      </c>
      <c r="R342" s="661">
        <v>15</v>
      </c>
      <c r="S342" s="677">
        <v>0.5</v>
      </c>
      <c r="T342" s="742">
        <v>2.5</v>
      </c>
      <c r="U342" s="700">
        <v>0.45454545454545453</v>
      </c>
    </row>
    <row r="343" spans="1:21" ht="14.4" customHeight="1" x14ac:dyDescent="0.3">
      <c r="A343" s="660">
        <v>18</v>
      </c>
      <c r="B343" s="661" t="s">
        <v>534</v>
      </c>
      <c r="C343" s="661">
        <v>89301182</v>
      </c>
      <c r="D343" s="740" t="s">
        <v>2531</v>
      </c>
      <c r="E343" s="741" t="s">
        <v>1609</v>
      </c>
      <c r="F343" s="661" t="s">
        <v>1587</v>
      </c>
      <c r="G343" s="661" t="s">
        <v>1719</v>
      </c>
      <c r="H343" s="661" t="s">
        <v>535</v>
      </c>
      <c r="I343" s="661" t="s">
        <v>1888</v>
      </c>
      <c r="J343" s="661" t="s">
        <v>1889</v>
      </c>
      <c r="K343" s="661" t="s">
        <v>1890</v>
      </c>
      <c r="L343" s="662">
        <v>123.2</v>
      </c>
      <c r="M343" s="662">
        <v>616</v>
      </c>
      <c r="N343" s="661">
        <v>5</v>
      </c>
      <c r="O343" s="742">
        <v>2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18</v>
      </c>
      <c r="B344" s="661" t="s">
        <v>534</v>
      </c>
      <c r="C344" s="661">
        <v>89301182</v>
      </c>
      <c r="D344" s="740" t="s">
        <v>2531</v>
      </c>
      <c r="E344" s="741" t="s">
        <v>1609</v>
      </c>
      <c r="F344" s="661" t="s">
        <v>1587</v>
      </c>
      <c r="G344" s="661" t="s">
        <v>1630</v>
      </c>
      <c r="H344" s="661" t="s">
        <v>535</v>
      </c>
      <c r="I344" s="661" t="s">
        <v>2076</v>
      </c>
      <c r="J344" s="661" t="s">
        <v>2077</v>
      </c>
      <c r="K344" s="661" t="s">
        <v>1085</v>
      </c>
      <c r="L344" s="662">
        <v>132</v>
      </c>
      <c r="M344" s="662">
        <v>396</v>
      </c>
      <c r="N344" s="661">
        <v>3</v>
      </c>
      <c r="O344" s="742">
        <v>1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18</v>
      </c>
      <c r="B345" s="661" t="s">
        <v>534</v>
      </c>
      <c r="C345" s="661">
        <v>89301182</v>
      </c>
      <c r="D345" s="740" t="s">
        <v>2531</v>
      </c>
      <c r="E345" s="741" t="s">
        <v>1609</v>
      </c>
      <c r="F345" s="661" t="s">
        <v>1587</v>
      </c>
      <c r="G345" s="661" t="s">
        <v>1773</v>
      </c>
      <c r="H345" s="661" t="s">
        <v>535</v>
      </c>
      <c r="I345" s="661" t="s">
        <v>1774</v>
      </c>
      <c r="J345" s="661" t="s">
        <v>1775</v>
      </c>
      <c r="K345" s="661" t="s">
        <v>1720</v>
      </c>
      <c r="L345" s="662">
        <v>65.989999999999995</v>
      </c>
      <c r="M345" s="662">
        <v>263.95999999999998</v>
      </c>
      <c r="N345" s="661">
        <v>4</v>
      </c>
      <c r="O345" s="742">
        <v>0.5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18</v>
      </c>
      <c r="B346" s="661" t="s">
        <v>534</v>
      </c>
      <c r="C346" s="661">
        <v>89301182</v>
      </c>
      <c r="D346" s="740" t="s">
        <v>2531</v>
      </c>
      <c r="E346" s="741" t="s">
        <v>1609</v>
      </c>
      <c r="F346" s="661" t="s">
        <v>1587</v>
      </c>
      <c r="G346" s="661" t="s">
        <v>1773</v>
      </c>
      <c r="H346" s="661" t="s">
        <v>535</v>
      </c>
      <c r="I346" s="661" t="s">
        <v>2078</v>
      </c>
      <c r="J346" s="661" t="s">
        <v>2079</v>
      </c>
      <c r="K346" s="661" t="s">
        <v>568</v>
      </c>
      <c r="L346" s="662">
        <v>132</v>
      </c>
      <c r="M346" s="662">
        <v>528</v>
      </c>
      <c r="N346" s="661">
        <v>4</v>
      </c>
      <c r="O346" s="742">
        <v>0.5</v>
      </c>
      <c r="P346" s="662">
        <v>528</v>
      </c>
      <c r="Q346" s="677">
        <v>1</v>
      </c>
      <c r="R346" s="661">
        <v>4</v>
      </c>
      <c r="S346" s="677">
        <v>1</v>
      </c>
      <c r="T346" s="742">
        <v>0.5</v>
      </c>
      <c r="U346" s="700">
        <v>1</v>
      </c>
    </row>
    <row r="347" spans="1:21" ht="14.4" customHeight="1" x14ac:dyDescent="0.3">
      <c r="A347" s="660">
        <v>18</v>
      </c>
      <c r="B347" s="661" t="s">
        <v>534</v>
      </c>
      <c r="C347" s="661">
        <v>89301182</v>
      </c>
      <c r="D347" s="740" t="s">
        <v>2531</v>
      </c>
      <c r="E347" s="741" t="s">
        <v>1609</v>
      </c>
      <c r="F347" s="661" t="s">
        <v>1587</v>
      </c>
      <c r="G347" s="661" t="s">
        <v>1898</v>
      </c>
      <c r="H347" s="661" t="s">
        <v>849</v>
      </c>
      <c r="I347" s="661" t="s">
        <v>1899</v>
      </c>
      <c r="J347" s="661" t="s">
        <v>1900</v>
      </c>
      <c r="K347" s="661" t="s">
        <v>1901</v>
      </c>
      <c r="L347" s="662">
        <v>848.49</v>
      </c>
      <c r="M347" s="662">
        <v>1696.98</v>
      </c>
      <c r="N347" s="661">
        <v>2</v>
      </c>
      <c r="O347" s="742">
        <v>0.5</v>
      </c>
      <c r="P347" s="662">
        <v>1696.98</v>
      </c>
      <c r="Q347" s="677">
        <v>1</v>
      </c>
      <c r="R347" s="661">
        <v>2</v>
      </c>
      <c r="S347" s="677">
        <v>1</v>
      </c>
      <c r="T347" s="742">
        <v>0.5</v>
      </c>
      <c r="U347" s="700">
        <v>1</v>
      </c>
    </row>
    <row r="348" spans="1:21" ht="14.4" customHeight="1" x14ac:dyDescent="0.3">
      <c r="A348" s="660">
        <v>18</v>
      </c>
      <c r="B348" s="661" t="s">
        <v>534</v>
      </c>
      <c r="C348" s="661">
        <v>89301182</v>
      </c>
      <c r="D348" s="740" t="s">
        <v>2531</v>
      </c>
      <c r="E348" s="741" t="s">
        <v>1609</v>
      </c>
      <c r="F348" s="661" t="s">
        <v>1587</v>
      </c>
      <c r="G348" s="661" t="s">
        <v>1687</v>
      </c>
      <c r="H348" s="661" t="s">
        <v>535</v>
      </c>
      <c r="I348" s="661" t="s">
        <v>599</v>
      </c>
      <c r="J348" s="661" t="s">
        <v>1706</v>
      </c>
      <c r="K348" s="661" t="s">
        <v>1707</v>
      </c>
      <c r="L348" s="662">
        <v>48.74</v>
      </c>
      <c r="M348" s="662">
        <v>341.18</v>
      </c>
      <c r="N348" s="661">
        <v>7</v>
      </c>
      <c r="O348" s="742">
        <v>2</v>
      </c>
      <c r="P348" s="662">
        <v>48.74</v>
      </c>
      <c r="Q348" s="677">
        <v>0.14285714285714285</v>
      </c>
      <c r="R348" s="661">
        <v>1</v>
      </c>
      <c r="S348" s="677">
        <v>0.14285714285714285</v>
      </c>
      <c r="T348" s="742">
        <v>1</v>
      </c>
      <c r="U348" s="700">
        <v>0.5</v>
      </c>
    </row>
    <row r="349" spans="1:21" ht="14.4" customHeight="1" x14ac:dyDescent="0.3">
      <c r="A349" s="660">
        <v>18</v>
      </c>
      <c r="B349" s="661" t="s">
        <v>534</v>
      </c>
      <c r="C349" s="661">
        <v>89301182</v>
      </c>
      <c r="D349" s="740" t="s">
        <v>2531</v>
      </c>
      <c r="E349" s="741" t="s">
        <v>1609</v>
      </c>
      <c r="F349" s="661" t="s">
        <v>1587</v>
      </c>
      <c r="G349" s="661" t="s">
        <v>1776</v>
      </c>
      <c r="H349" s="661" t="s">
        <v>535</v>
      </c>
      <c r="I349" s="661" t="s">
        <v>731</v>
      </c>
      <c r="J349" s="661" t="s">
        <v>732</v>
      </c>
      <c r="K349" s="661" t="s">
        <v>1777</v>
      </c>
      <c r="L349" s="662">
        <v>0</v>
      </c>
      <c r="M349" s="662">
        <v>0</v>
      </c>
      <c r="N349" s="661">
        <v>8</v>
      </c>
      <c r="O349" s="742">
        <v>2.5</v>
      </c>
      <c r="P349" s="662">
        <v>0</v>
      </c>
      <c r="Q349" s="677"/>
      <c r="R349" s="661">
        <v>6</v>
      </c>
      <c r="S349" s="677">
        <v>0.75</v>
      </c>
      <c r="T349" s="742">
        <v>2</v>
      </c>
      <c r="U349" s="700">
        <v>0.8</v>
      </c>
    </row>
    <row r="350" spans="1:21" ht="14.4" customHeight="1" x14ac:dyDescent="0.3">
      <c r="A350" s="660">
        <v>18</v>
      </c>
      <c r="B350" s="661" t="s">
        <v>534</v>
      </c>
      <c r="C350" s="661">
        <v>89301182</v>
      </c>
      <c r="D350" s="740" t="s">
        <v>2531</v>
      </c>
      <c r="E350" s="741" t="s">
        <v>1609</v>
      </c>
      <c r="F350" s="661" t="s">
        <v>1587</v>
      </c>
      <c r="G350" s="661" t="s">
        <v>1631</v>
      </c>
      <c r="H350" s="661" t="s">
        <v>535</v>
      </c>
      <c r="I350" s="661" t="s">
        <v>1034</v>
      </c>
      <c r="J350" s="661" t="s">
        <v>1664</v>
      </c>
      <c r="K350" s="661" t="s">
        <v>1720</v>
      </c>
      <c r="L350" s="662">
        <v>36.35</v>
      </c>
      <c r="M350" s="662">
        <v>254.45000000000002</v>
      </c>
      <c r="N350" s="661">
        <v>7</v>
      </c>
      <c r="O350" s="742">
        <v>1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18</v>
      </c>
      <c r="B351" s="661" t="s">
        <v>534</v>
      </c>
      <c r="C351" s="661">
        <v>89301182</v>
      </c>
      <c r="D351" s="740" t="s">
        <v>2531</v>
      </c>
      <c r="E351" s="741" t="s">
        <v>1609</v>
      </c>
      <c r="F351" s="661" t="s">
        <v>1587</v>
      </c>
      <c r="G351" s="661" t="s">
        <v>1631</v>
      </c>
      <c r="H351" s="661" t="s">
        <v>535</v>
      </c>
      <c r="I351" s="661" t="s">
        <v>1632</v>
      </c>
      <c r="J351" s="661" t="s">
        <v>1633</v>
      </c>
      <c r="K351" s="661" t="s">
        <v>1634</v>
      </c>
      <c r="L351" s="662">
        <v>0</v>
      </c>
      <c r="M351" s="662">
        <v>0</v>
      </c>
      <c r="N351" s="661">
        <v>4</v>
      </c>
      <c r="O351" s="742">
        <v>0.5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18</v>
      </c>
      <c r="B352" s="661" t="s">
        <v>534</v>
      </c>
      <c r="C352" s="661">
        <v>89301182</v>
      </c>
      <c r="D352" s="740" t="s">
        <v>2531</v>
      </c>
      <c r="E352" s="741" t="s">
        <v>1609</v>
      </c>
      <c r="F352" s="661" t="s">
        <v>1587</v>
      </c>
      <c r="G352" s="661" t="s">
        <v>1631</v>
      </c>
      <c r="H352" s="661" t="s">
        <v>535</v>
      </c>
      <c r="I352" s="661" t="s">
        <v>2080</v>
      </c>
      <c r="J352" s="661" t="s">
        <v>1664</v>
      </c>
      <c r="K352" s="661" t="s">
        <v>2081</v>
      </c>
      <c r="L352" s="662">
        <v>0</v>
      </c>
      <c r="M352" s="662">
        <v>0</v>
      </c>
      <c r="N352" s="661">
        <v>2</v>
      </c>
      <c r="O352" s="742">
        <v>0.5</v>
      </c>
      <c r="P352" s="662">
        <v>0</v>
      </c>
      <c r="Q352" s="677"/>
      <c r="R352" s="661">
        <v>2</v>
      </c>
      <c r="S352" s="677">
        <v>1</v>
      </c>
      <c r="T352" s="742">
        <v>0.5</v>
      </c>
      <c r="U352" s="700">
        <v>1</v>
      </c>
    </row>
    <row r="353" spans="1:21" ht="14.4" customHeight="1" x14ac:dyDescent="0.3">
      <c r="A353" s="660">
        <v>18</v>
      </c>
      <c r="B353" s="661" t="s">
        <v>534</v>
      </c>
      <c r="C353" s="661">
        <v>89301182</v>
      </c>
      <c r="D353" s="740" t="s">
        <v>2531</v>
      </c>
      <c r="E353" s="741" t="s">
        <v>1609</v>
      </c>
      <c r="F353" s="661" t="s">
        <v>1587</v>
      </c>
      <c r="G353" s="661" t="s">
        <v>2082</v>
      </c>
      <c r="H353" s="661" t="s">
        <v>535</v>
      </c>
      <c r="I353" s="661" t="s">
        <v>2083</v>
      </c>
      <c r="J353" s="661" t="s">
        <v>2084</v>
      </c>
      <c r="K353" s="661" t="s">
        <v>2085</v>
      </c>
      <c r="L353" s="662">
        <v>48.09</v>
      </c>
      <c r="M353" s="662">
        <v>48.09</v>
      </c>
      <c r="N353" s="661">
        <v>1</v>
      </c>
      <c r="O353" s="742">
        <v>0.5</v>
      </c>
      <c r="P353" s="662">
        <v>48.09</v>
      </c>
      <c r="Q353" s="677">
        <v>1</v>
      </c>
      <c r="R353" s="661">
        <v>1</v>
      </c>
      <c r="S353" s="677">
        <v>1</v>
      </c>
      <c r="T353" s="742">
        <v>0.5</v>
      </c>
      <c r="U353" s="700">
        <v>1</v>
      </c>
    </row>
    <row r="354" spans="1:21" ht="14.4" customHeight="1" x14ac:dyDescent="0.3">
      <c r="A354" s="660">
        <v>18</v>
      </c>
      <c r="B354" s="661" t="s">
        <v>534</v>
      </c>
      <c r="C354" s="661">
        <v>89301182</v>
      </c>
      <c r="D354" s="740" t="s">
        <v>2531</v>
      </c>
      <c r="E354" s="741" t="s">
        <v>1609</v>
      </c>
      <c r="F354" s="661" t="s">
        <v>1587</v>
      </c>
      <c r="G354" s="661" t="s">
        <v>1908</v>
      </c>
      <c r="H354" s="661" t="s">
        <v>535</v>
      </c>
      <c r="I354" s="661" t="s">
        <v>1252</v>
      </c>
      <c r="J354" s="661" t="s">
        <v>1253</v>
      </c>
      <c r="K354" s="661" t="s">
        <v>2086</v>
      </c>
      <c r="L354" s="662">
        <v>84.06</v>
      </c>
      <c r="M354" s="662">
        <v>336.24</v>
      </c>
      <c r="N354" s="661">
        <v>4</v>
      </c>
      <c r="O354" s="742">
        <v>0.5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18</v>
      </c>
      <c r="B355" s="661" t="s">
        <v>534</v>
      </c>
      <c r="C355" s="661">
        <v>89301182</v>
      </c>
      <c r="D355" s="740" t="s">
        <v>2531</v>
      </c>
      <c r="E355" s="741" t="s">
        <v>1609</v>
      </c>
      <c r="F355" s="661" t="s">
        <v>1587</v>
      </c>
      <c r="G355" s="661" t="s">
        <v>1699</v>
      </c>
      <c r="H355" s="661" t="s">
        <v>535</v>
      </c>
      <c r="I355" s="661" t="s">
        <v>997</v>
      </c>
      <c r="J355" s="661" t="s">
        <v>998</v>
      </c>
      <c r="K355" s="661" t="s">
        <v>1700</v>
      </c>
      <c r="L355" s="662">
        <v>49.37</v>
      </c>
      <c r="M355" s="662">
        <v>345.59</v>
      </c>
      <c r="N355" s="661">
        <v>7</v>
      </c>
      <c r="O355" s="742">
        <v>1.5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18</v>
      </c>
      <c r="B356" s="661" t="s">
        <v>534</v>
      </c>
      <c r="C356" s="661">
        <v>89301182</v>
      </c>
      <c r="D356" s="740" t="s">
        <v>2531</v>
      </c>
      <c r="E356" s="741" t="s">
        <v>1609</v>
      </c>
      <c r="F356" s="661" t="s">
        <v>1587</v>
      </c>
      <c r="G356" s="661" t="s">
        <v>1666</v>
      </c>
      <c r="H356" s="661" t="s">
        <v>535</v>
      </c>
      <c r="I356" s="661" t="s">
        <v>610</v>
      </c>
      <c r="J356" s="661" t="s">
        <v>1667</v>
      </c>
      <c r="K356" s="661" t="s">
        <v>1668</v>
      </c>
      <c r="L356" s="662">
        <v>23.61</v>
      </c>
      <c r="M356" s="662">
        <v>141.66</v>
      </c>
      <c r="N356" s="661">
        <v>6</v>
      </c>
      <c r="O356" s="742">
        <v>1</v>
      </c>
      <c r="P356" s="662">
        <v>23.61</v>
      </c>
      <c r="Q356" s="677">
        <v>0.16666666666666666</v>
      </c>
      <c r="R356" s="661">
        <v>1</v>
      </c>
      <c r="S356" s="677">
        <v>0.16666666666666666</v>
      </c>
      <c r="T356" s="742">
        <v>0.5</v>
      </c>
      <c r="U356" s="700">
        <v>0.5</v>
      </c>
    </row>
    <row r="357" spans="1:21" ht="14.4" customHeight="1" x14ac:dyDescent="0.3">
      <c r="A357" s="660">
        <v>18</v>
      </c>
      <c r="B357" s="661" t="s">
        <v>534</v>
      </c>
      <c r="C357" s="661">
        <v>89301182</v>
      </c>
      <c r="D357" s="740" t="s">
        <v>2531</v>
      </c>
      <c r="E357" s="741" t="s">
        <v>1609</v>
      </c>
      <c r="F357" s="661" t="s">
        <v>1587</v>
      </c>
      <c r="G357" s="661" t="s">
        <v>1635</v>
      </c>
      <c r="H357" s="661" t="s">
        <v>849</v>
      </c>
      <c r="I357" s="661" t="s">
        <v>1920</v>
      </c>
      <c r="J357" s="661" t="s">
        <v>1921</v>
      </c>
      <c r="K357" s="661" t="s">
        <v>955</v>
      </c>
      <c r="L357" s="662">
        <v>393.63</v>
      </c>
      <c r="M357" s="662">
        <v>3542.67</v>
      </c>
      <c r="N357" s="661">
        <v>9</v>
      </c>
      <c r="O357" s="742">
        <v>4</v>
      </c>
      <c r="P357" s="662">
        <v>787.26</v>
      </c>
      <c r="Q357" s="677">
        <v>0.22222222222222221</v>
      </c>
      <c r="R357" s="661">
        <v>2</v>
      </c>
      <c r="S357" s="677">
        <v>0.22222222222222221</v>
      </c>
      <c r="T357" s="742">
        <v>1.5</v>
      </c>
      <c r="U357" s="700">
        <v>0.375</v>
      </c>
    </row>
    <row r="358" spans="1:21" ht="14.4" customHeight="1" x14ac:dyDescent="0.3">
      <c r="A358" s="660">
        <v>18</v>
      </c>
      <c r="B358" s="661" t="s">
        <v>534</v>
      </c>
      <c r="C358" s="661">
        <v>89301182</v>
      </c>
      <c r="D358" s="740" t="s">
        <v>2531</v>
      </c>
      <c r="E358" s="741" t="s">
        <v>1609</v>
      </c>
      <c r="F358" s="661" t="s">
        <v>1587</v>
      </c>
      <c r="G358" s="661" t="s">
        <v>1635</v>
      </c>
      <c r="H358" s="661" t="s">
        <v>849</v>
      </c>
      <c r="I358" s="661" t="s">
        <v>1636</v>
      </c>
      <c r="J358" s="661" t="s">
        <v>1637</v>
      </c>
      <c r="K358" s="661" t="s">
        <v>568</v>
      </c>
      <c r="L358" s="662">
        <v>147.61000000000001</v>
      </c>
      <c r="M358" s="662">
        <v>885.66000000000008</v>
      </c>
      <c r="N358" s="661">
        <v>6</v>
      </c>
      <c r="O358" s="742">
        <v>2</v>
      </c>
      <c r="P358" s="662">
        <v>885.66000000000008</v>
      </c>
      <c r="Q358" s="677">
        <v>1</v>
      </c>
      <c r="R358" s="661">
        <v>6</v>
      </c>
      <c r="S358" s="677">
        <v>1</v>
      </c>
      <c r="T358" s="742">
        <v>2</v>
      </c>
      <c r="U358" s="700">
        <v>1</v>
      </c>
    </row>
    <row r="359" spans="1:21" ht="14.4" customHeight="1" x14ac:dyDescent="0.3">
      <c r="A359" s="660">
        <v>18</v>
      </c>
      <c r="B359" s="661" t="s">
        <v>534</v>
      </c>
      <c r="C359" s="661">
        <v>89301182</v>
      </c>
      <c r="D359" s="740" t="s">
        <v>2531</v>
      </c>
      <c r="E359" s="741" t="s">
        <v>1609</v>
      </c>
      <c r="F359" s="661" t="s">
        <v>1587</v>
      </c>
      <c r="G359" s="661" t="s">
        <v>1635</v>
      </c>
      <c r="H359" s="661" t="s">
        <v>849</v>
      </c>
      <c r="I359" s="661" t="s">
        <v>1638</v>
      </c>
      <c r="J359" s="661" t="s">
        <v>1639</v>
      </c>
      <c r="K359" s="661" t="s">
        <v>561</v>
      </c>
      <c r="L359" s="662">
        <v>36.909999999999997</v>
      </c>
      <c r="M359" s="662">
        <v>332.19</v>
      </c>
      <c r="N359" s="661">
        <v>9</v>
      </c>
      <c r="O359" s="742">
        <v>2</v>
      </c>
      <c r="P359" s="662">
        <v>73.819999999999993</v>
      </c>
      <c r="Q359" s="677">
        <v>0.22222222222222221</v>
      </c>
      <c r="R359" s="661">
        <v>2</v>
      </c>
      <c r="S359" s="677">
        <v>0.22222222222222221</v>
      </c>
      <c r="T359" s="742">
        <v>1</v>
      </c>
      <c r="U359" s="700">
        <v>0.5</v>
      </c>
    </row>
    <row r="360" spans="1:21" ht="14.4" customHeight="1" x14ac:dyDescent="0.3">
      <c r="A360" s="660">
        <v>18</v>
      </c>
      <c r="B360" s="661" t="s">
        <v>534</v>
      </c>
      <c r="C360" s="661">
        <v>89301182</v>
      </c>
      <c r="D360" s="740" t="s">
        <v>2531</v>
      </c>
      <c r="E360" s="741" t="s">
        <v>1609</v>
      </c>
      <c r="F360" s="661" t="s">
        <v>1587</v>
      </c>
      <c r="G360" s="661" t="s">
        <v>1669</v>
      </c>
      <c r="H360" s="661" t="s">
        <v>535</v>
      </c>
      <c r="I360" s="661" t="s">
        <v>2087</v>
      </c>
      <c r="J360" s="661" t="s">
        <v>2088</v>
      </c>
      <c r="K360" s="661" t="s">
        <v>2089</v>
      </c>
      <c r="L360" s="662">
        <v>445.45</v>
      </c>
      <c r="M360" s="662">
        <v>445.45</v>
      </c>
      <c r="N360" s="661">
        <v>1</v>
      </c>
      <c r="O360" s="742">
        <v>0.5</v>
      </c>
      <c r="P360" s="662">
        <v>445.45</v>
      </c>
      <c r="Q360" s="677">
        <v>1</v>
      </c>
      <c r="R360" s="661">
        <v>1</v>
      </c>
      <c r="S360" s="677">
        <v>1</v>
      </c>
      <c r="T360" s="742">
        <v>0.5</v>
      </c>
      <c r="U360" s="700">
        <v>1</v>
      </c>
    </row>
    <row r="361" spans="1:21" ht="14.4" customHeight="1" x14ac:dyDescent="0.3">
      <c r="A361" s="660">
        <v>18</v>
      </c>
      <c r="B361" s="661" t="s">
        <v>534</v>
      </c>
      <c r="C361" s="661">
        <v>89301182</v>
      </c>
      <c r="D361" s="740" t="s">
        <v>2531</v>
      </c>
      <c r="E361" s="741" t="s">
        <v>1609</v>
      </c>
      <c r="F361" s="661" t="s">
        <v>1587</v>
      </c>
      <c r="G361" s="661" t="s">
        <v>1669</v>
      </c>
      <c r="H361" s="661" t="s">
        <v>849</v>
      </c>
      <c r="I361" s="661" t="s">
        <v>906</v>
      </c>
      <c r="J361" s="661" t="s">
        <v>1520</v>
      </c>
      <c r="K361" s="661" t="s">
        <v>1521</v>
      </c>
      <c r="L361" s="662">
        <v>445.45</v>
      </c>
      <c r="M361" s="662">
        <v>3563.6</v>
      </c>
      <c r="N361" s="661">
        <v>8</v>
      </c>
      <c r="O361" s="742">
        <v>5</v>
      </c>
      <c r="P361" s="662">
        <v>2227.25</v>
      </c>
      <c r="Q361" s="677">
        <v>0.625</v>
      </c>
      <c r="R361" s="661">
        <v>5</v>
      </c>
      <c r="S361" s="677">
        <v>0.625</v>
      </c>
      <c r="T361" s="742">
        <v>3</v>
      </c>
      <c r="U361" s="700">
        <v>0.6</v>
      </c>
    </row>
    <row r="362" spans="1:21" ht="14.4" customHeight="1" x14ac:dyDescent="0.3">
      <c r="A362" s="660">
        <v>18</v>
      </c>
      <c r="B362" s="661" t="s">
        <v>534</v>
      </c>
      <c r="C362" s="661">
        <v>89301182</v>
      </c>
      <c r="D362" s="740" t="s">
        <v>2531</v>
      </c>
      <c r="E362" s="741" t="s">
        <v>1609</v>
      </c>
      <c r="F362" s="661" t="s">
        <v>1587</v>
      </c>
      <c r="G362" s="661" t="s">
        <v>1669</v>
      </c>
      <c r="H362" s="661" t="s">
        <v>849</v>
      </c>
      <c r="I362" s="661" t="s">
        <v>902</v>
      </c>
      <c r="J362" s="661" t="s">
        <v>1522</v>
      </c>
      <c r="K362" s="661" t="s">
        <v>1523</v>
      </c>
      <c r="L362" s="662">
        <v>360.37</v>
      </c>
      <c r="M362" s="662">
        <v>1081.1100000000001</v>
      </c>
      <c r="N362" s="661">
        <v>3</v>
      </c>
      <c r="O362" s="742">
        <v>1.5</v>
      </c>
      <c r="P362" s="662">
        <v>360.37</v>
      </c>
      <c r="Q362" s="677">
        <v>0.33333333333333331</v>
      </c>
      <c r="R362" s="661">
        <v>1</v>
      </c>
      <c r="S362" s="677">
        <v>0.33333333333333331</v>
      </c>
      <c r="T362" s="742">
        <v>0.5</v>
      </c>
      <c r="U362" s="700">
        <v>0.33333333333333331</v>
      </c>
    </row>
    <row r="363" spans="1:21" ht="14.4" customHeight="1" x14ac:dyDescent="0.3">
      <c r="A363" s="660">
        <v>18</v>
      </c>
      <c r="B363" s="661" t="s">
        <v>534</v>
      </c>
      <c r="C363" s="661">
        <v>89301182</v>
      </c>
      <c r="D363" s="740" t="s">
        <v>2531</v>
      </c>
      <c r="E363" s="741" t="s">
        <v>1609</v>
      </c>
      <c r="F363" s="661" t="s">
        <v>1587</v>
      </c>
      <c r="G363" s="661" t="s">
        <v>1669</v>
      </c>
      <c r="H363" s="661" t="s">
        <v>849</v>
      </c>
      <c r="I363" s="661" t="s">
        <v>1724</v>
      </c>
      <c r="J363" s="661" t="s">
        <v>1520</v>
      </c>
      <c r="K363" s="661" t="s">
        <v>1725</v>
      </c>
      <c r="L363" s="662">
        <v>133.63999999999999</v>
      </c>
      <c r="M363" s="662">
        <v>267.27999999999997</v>
      </c>
      <c r="N363" s="661">
        <v>2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18</v>
      </c>
      <c r="B364" s="661" t="s">
        <v>534</v>
      </c>
      <c r="C364" s="661">
        <v>89301182</v>
      </c>
      <c r="D364" s="740" t="s">
        <v>2531</v>
      </c>
      <c r="E364" s="741" t="s">
        <v>1609</v>
      </c>
      <c r="F364" s="661" t="s">
        <v>1587</v>
      </c>
      <c r="G364" s="661" t="s">
        <v>1640</v>
      </c>
      <c r="H364" s="661" t="s">
        <v>849</v>
      </c>
      <c r="I364" s="661" t="s">
        <v>1819</v>
      </c>
      <c r="J364" s="661" t="s">
        <v>1122</v>
      </c>
      <c r="K364" s="661" t="s">
        <v>965</v>
      </c>
      <c r="L364" s="662">
        <v>0</v>
      </c>
      <c r="M364" s="662">
        <v>0</v>
      </c>
      <c r="N364" s="661">
        <v>2</v>
      </c>
      <c r="O364" s="742">
        <v>0.5</v>
      </c>
      <c r="P364" s="662">
        <v>0</v>
      </c>
      <c r="Q364" s="677"/>
      <c r="R364" s="661">
        <v>2</v>
      </c>
      <c r="S364" s="677">
        <v>1</v>
      </c>
      <c r="T364" s="742">
        <v>0.5</v>
      </c>
      <c r="U364" s="700">
        <v>1</v>
      </c>
    </row>
    <row r="365" spans="1:21" ht="14.4" customHeight="1" x14ac:dyDescent="0.3">
      <c r="A365" s="660">
        <v>18</v>
      </c>
      <c r="B365" s="661" t="s">
        <v>534</v>
      </c>
      <c r="C365" s="661">
        <v>89301182</v>
      </c>
      <c r="D365" s="740" t="s">
        <v>2531</v>
      </c>
      <c r="E365" s="741" t="s">
        <v>1609</v>
      </c>
      <c r="F365" s="661" t="s">
        <v>1587</v>
      </c>
      <c r="G365" s="661" t="s">
        <v>1640</v>
      </c>
      <c r="H365" s="661" t="s">
        <v>849</v>
      </c>
      <c r="I365" s="661" t="s">
        <v>1928</v>
      </c>
      <c r="J365" s="661" t="s">
        <v>1138</v>
      </c>
      <c r="K365" s="661" t="s">
        <v>1929</v>
      </c>
      <c r="L365" s="662">
        <v>0</v>
      </c>
      <c r="M365" s="662">
        <v>0</v>
      </c>
      <c r="N365" s="661">
        <v>2</v>
      </c>
      <c r="O365" s="742">
        <v>1.5</v>
      </c>
      <c r="P365" s="662"/>
      <c r="Q365" s="677"/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18</v>
      </c>
      <c r="B366" s="661" t="s">
        <v>534</v>
      </c>
      <c r="C366" s="661">
        <v>89301182</v>
      </c>
      <c r="D366" s="740" t="s">
        <v>2531</v>
      </c>
      <c r="E366" s="741" t="s">
        <v>1609</v>
      </c>
      <c r="F366" s="661" t="s">
        <v>1587</v>
      </c>
      <c r="G366" s="661" t="s">
        <v>1682</v>
      </c>
      <c r="H366" s="661" t="s">
        <v>535</v>
      </c>
      <c r="I366" s="661" t="s">
        <v>680</v>
      </c>
      <c r="J366" s="661" t="s">
        <v>681</v>
      </c>
      <c r="K366" s="661" t="s">
        <v>1683</v>
      </c>
      <c r="L366" s="662">
        <v>57.6</v>
      </c>
      <c r="M366" s="662">
        <v>230.4</v>
      </c>
      <c r="N366" s="661">
        <v>4</v>
      </c>
      <c r="O366" s="742">
        <v>1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18</v>
      </c>
      <c r="B367" s="661" t="s">
        <v>534</v>
      </c>
      <c r="C367" s="661">
        <v>89301182</v>
      </c>
      <c r="D367" s="740" t="s">
        <v>2531</v>
      </c>
      <c r="E367" s="741" t="s">
        <v>1609</v>
      </c>
      <c r="F367" s="661" t="s">
        <v>1587</v>
      </c>
      <c r="G367" s="661" t="s">
        <v>1946</v>
      </c>
      <c r="H367" s="661" t="s">
        <v>535</v>
      </c>
      <c r="I367" s="661" t="s">
        <v>2090</v>
      </c>
      <c r="J367" s="661" t="s">
        <v>2091</v>
      </c>
      <c r="K367" s="661" t="s">
        <v>2092</v>
      </c>
      <c r="L367" s="662">
        <v>54.86</v>
      </c>
      <c r="M367" s="662">
        <v>164.57999999999998</v>
      </c>
      <c r="N367" s="661">
        <v>3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18</v>
      </c>
      <c r="B368" s="661" t="s">
        <v>534</v>
      </c>
      <c r="C368" s="661">
        <v>89301182</v>
      </c>
      <c r="D368" s="740" t="s">
        <v>2531</v>
      </c>
      <c r="E368" s="741" t="s">
        <v>1609</v>
      </c>
      <c r="F368" s="661" t="s">
        <v>1587</v>
      </c>
      <c r="G368" s="661" t="s">
        <v>1642</v>
      </c>
      <c r="H368" s="661" t="s">
        <v>849</v>
      </c>
      <c r="I368" s="661" t="s">
        <v>1125</v>
      </c>
      <c r="J368" s="661" t="s">
        <v>1126</v>
      </c>
      <c r="K368" s="661" t="s">
        <v>1127</v>
      </c>
      <c r="L368" s="662">
        <v>400.18</v>
      </c>
      <c r="M368" s="662">
        <v>800.36</v>
      </c>
      <c r="N368" s="661">
        <v>2</v>
      </c>
      <c r="O368" s="742">
        <v>0.5</v>
      </c>
      <c r="P368" s="662">
        <v>800.36</v>
      </c>
      <c r="Q368" s="677">
        <v>1</v>
      </c>
      <c r="R368" s="661">
        <v>2</v>
      </c>
      <c r="S368" s="677">
        <v>1</v>
      </c>
      <c r="T368" s="742">
        <v>0.5</v>
      </c>
      <c r="U368" s="700">
        <v>1</v>
      </c>
    </row>
    <row r="369" spans="1:21" ht="14.4" customHeight="1" x14ac:dyDescent="0.3">
      <c r="A369" s="660">
        <v>18</v>
      </c>
      <c r="B369" s="661" t="s">
        <v>534</v>
      </c>
      <c r="C369" s="661">
        <v>89301182</v>
      </c>
      <c r="D369" s="740" t="s">
        <v>2531</v>
      </c>
      <c r="E369" s="741" t="s">
        <v>1609</v>
      </c>
      <c r="F369" s="661" t="s">
        <v>1587</v>
      </c>
      <c r="G369" s="661" t="s">
        <v>1642</v>
      </c>
      <c r="H369" s="661" t="s">
        <v>849</v>
      </c>
      <c r="I369" s="661" t="s">
        <v>1389</v>
      </c>
      <c r="J369" s="661" t="s">
        <v>1577</v>
      </c>
      <c r="K369" s="661" t="s">
        <v>1391</v>
      </c>
      <c r="L369" s="662">
        <v>210.5</v>
      </c>
      <c r="M369" s="662">
        <v>1473.5</v>
      </c>
      <c r="N369" s="661">
        <v>7</v>
      </c>
      <c r="O369" s="742">
        <v>2</v>
      </c>
      <c r="P369" s="662">
        <v>842</v>
      </c>
      <c r="Q369" s="677">
        <v>0.5714285714285714</v>
      </c>
      <c r="R369" s="661">
        <v>4</v>
      </c>
      <c r="S369" s="677">
        <v>0.5714285714285714</v>
      </c>
      <c r="T369" s="742">
        <v>1</v>
      </c>
      <c r="U369" s="700">
        <v>0.5</v>
      </c>
    </row>
    <row r="370" spans="1:21" ht="14.4" customHeight="1" x14ac:dyDescent="0.3">
      <c r="A370" s="660">
        <v>18</v>
      </c>
      <c r="B370" s="661" t="s">
        <v>534</v>
      </c>
      <c r="C370" s="661">
        <v>89301182</v>
      </c>
      <c r="D370" s="740" t="s">
        <v>2531</v>
      </c>
      <c r="E370" s="741" t="s">
        <v>1609</v>
      </c>
      <c r="F370" s="661" t="s">
        <v>1587</v>
      </c>
      <c r="G370" s="661" t="s">
        <v>1642</v>
      </c>
      <c r="H370" s="661" t="s">
        <v>849</v>
      </c>
      <c r="I370" s="661" t="s">
        <v>914</v>
      </c>
      <c r="J370" s="661" t="s">
        <v>1535</v>
      </c>
      <c r="K370" s="661" t="s">
        <v>916</v>
      </c>
      <c r="L370" s="662">
        <v>177.82</v>
      </c>
      <c r="M370" s="662">
        <v>711.28</v>
      </c>
      <c r="N370" s="661">
        <v>4</v>
      </c>
      <c r="O370" s="742">
        <v>1.5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18</v>
      </c>
      <c r="B371" s="661" t="s">
        <v>534</v>
      </c>
      <c r="C371" s="661">
        <v>89301182</v>
      </c>
      <c r="D371" s="740" t="s">
        <v>2531</v>
      </c>
      <c r="E371" s="741" t="s">
        <v>1609</v>
      </c>
      <c r="F371" s="661" t="s">
        <v>1587</v>
      </c>
      <c r="G371" s="661" t="s">
        <v>1643</v>
      </c>
      <c r="H371" s="661" t="s">
        <v>535</v>
      </c>
      <c r="I371" s="661" t="s">
        <v>1005</v>
      </c>
      <c r="J371" s="661" t="s">
        <v>1006</v>
      </c>
      <c r="K371" s="661" t="s">
        <v>1007</v>
      </c>
      <c r="L371" s="662">
        <v>211.96</v>
      </c>
      <c r="M371" s="662">
        <v>635.88</v>
      </c>
      <c r="N371" s="661">
        <v>3</v>
      </c>
      <c r="O371" s="742">
        <v>1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18</v>
      </c>
      <c r="B372" s="661" t="s">
        <v>534</v>
      </c>
      <c r="C372" s="661">
        <v>89301182</v>
      </c>
      <c r="D372" s="740" t="s">
        <v>2531</v>
      </c>
      <c r="E372" s="741" t="s">
        <v>1609</v>
      </c>
      <c r="F372" s="661" t="s">
        <v>1587</v>
      </c>
      <c r="G372" s="661" t="s">
        <v>1643</v>
      </c>
      <c r="H372" s="661" t="s">
        <v>535</v>
      </c>
      <c r="I372" s="661" t="s">
        <v>1273</v>
      </c>
      <c r="J372" s="661" t="s">
        <v>817</v>
      </c>
      <c r="K372" s="661" t="s">
        <v>1274</v>
      </c>
      <c r="L372" s="662">
        <v>282.60000000000002</v>
      </c>
      <c r="M372" s="662">
        <v>2260.8000000000002</v>
      </c>
      <c r="N372" s="661">
        <v>8</v>
      </c>
      <c r="O372" s="742">
        <v>2</v>
      </c>
      <c r="P372" s="662">
        <v>282.60000000000002</v>
      </c>
      <c r="Q372" s="677">
        <v>0.125</v>
      </c>
      <c r="R372" s="661">
        <v>1</v>
      </c>
      <c r="S372" s="677">
        <v>0.125</v>
      </c>
      <c r="T372" s="742">
        <v>0.5</v>
      </c>
      <c r="U372" s="700">
        <v>0.25</v>
      </c>
    </row>
    <row r="373" spans="1:21" ht="14.4" customHeight="1" x14ac:dyDescent="0.3">
      <c r="A373" s="660">
        <v>18</v>
      </c>
      <c r="B373" s="661" t="s">
        <v>534</v>
      </c>
      <c r="C373" s="661">
        <v>89301182</v>
      </c>
      <c r="D373" s="740" t="s">
        <v>2531</v>
      </c>
      <c r="E373" s="741" t="s">
        <v>1609</v>
      </c>
      <c r="F373" s="661" t="s">
        <v>1587</v>
      </c>
      <c r="G373" s="661" t="s">
        <v>1822</v>
      </c>
      <c r="H373" s="661" t="s">
        <v>535</v>
      </c>
      <c r="I373" s="661" t="s">
        <v>1261</v>
      </c>
      <c r="J373" s="661" t="s">
        <v>1823</v>
      </c>
      <c r="K373" s="661" t="s">
        <v>1686</v>
      </c>
      <c r="L373" s="662">
        <v>18.809999999999999</v>
      </c>
      <c r="M373" s="662">
        <v>150.47999999999999</v>
      </c>
      <c r="N373" s="661">
        <v>8</v>
      </c>
      <c r="O373" s="742">
        <v>1</v>
      </c>
      <c r="P373" s="662">
        <v>56.429999999999993</v>
      </c>
      <c r="Q373" s="677">
        <v>0.375</v>
      </c>
      <c r="R373" s="661">
        <v>3</v>
      </c>
      <c r="S373" s="677">
        <v>0.375</v>
      </c>
      <c r="T373" s="742">
        <v>0.5</v>
      </c>
      <c r="U373" s="700">
        <v>0.5</v>
      </c>
    </row>
    <row r="374" spans="1:21" ht="14.4" customHeight="1" x14ac:dyDescent="0.3">
      <c r="A374" s="660">
        <v>18</v>
      </c>
      <c r="B374" s="661" t="s">
        <v>534</v>
      </c>
      <c r="C374" s="661">
        <v>89301182</v>
      </c>
      <c r="D374" s="740" t="s">
        <v>2531</v>
      </c>
      <c r="E374" s="741" t="s">
        <v>1609</v>
      </c>
      <c r="F374" s="661" t="s">
        <v>1587</v>
      </c>
      <c r="G374" s="661" t="s">
        <v>1977</v>
      </c>
      <c r="H374" s="661" t="s">
        <v>535</v>
      </c>
      <c r="I374" s="661" t="s">
        <v>2093</v>
      </c>
      <c r="J374" s="661" t="s">
        <v>1979</v>
      </c>
      <c r="K374" s="661" t="s">
        <v>2094</v>
      </c>
      <c r="L374" s="662">
        <v>0</v>
      </c>
      <c r="M374" s="662">
        <v>0</v>
      </c>
      <c r="N374" s="661">
        <v>3</v>
      </c>
      <c r="O374" s="742">
        <v>0.5</v>
      </c>
      <c r="P374" s="662">
        <v>0</v>
      </c>
      <c r="Q374" s="677"/>
      <c r="R374" s="661">
        <v>3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18</v>
      </c>
      <c r="B375" s="661" t="s">
        <v>534</v>
      </c>
      <c r="C375" s="661">
        <v>89301182</v>
      </c>
      <c r="D375" s="740" t="s">
        <v>2531</v>
      </c>
      <c r="E375" s="741" t="s">
        <v>1609</v>
      </c>
      <c r="F375" s="661" t="s">
        <v>1587</v>
      </c>
      <c r="G375" s="661" t="s">
        <v>1726</v>
      </c>
      <c r="H375" s="661" t="s">
        <v>535</v>
      </c>
      <c r="I375" s="661" t="s">
        <v>676</v>
      </c>
      <c r="J375" s="661" t="s">
        <v>677</v>
      </c>
      <c r="K375" s="661" t="s">
        <v>678</v>
      </c>
      <c r="L375" s="662">
        <v>54.55</v>
      </c>
      <c r="M375" s="662">
        <v>490.95</v>
      </c>
      <c r="N375" s="661">
        <v>9</v>
      </c>
      <c r="O375" s="742">
        <v>1.5</v>
      </c>
      <c r="P375" s="662">
        <v>272.75</v>
      </c>
      <c r="Q375" s="677">
        <v>0.55555555555555558</v>
      </c>
      <c r="R375" s="661">
        <v>5</v>
      </c>
      <c r="S375" s="677">
        <v>0.55555555555555558</v>
      </c>
      <c r="T375" s="742">
        <v>1</v>
      </c>
      <c r="U375" s="700">
        <v>0.66666666666666663</v>
      </c>
    </row>
    <row r="376" spans="1:21" ht="14.4" customHeight="1" x14ac:dyDescent="0.3">
      <c r="A376" s="660">
        <v>18</v>
      </c>
      <c r="B376" s="661" t="s">
        <v>534</v>
      </c>
      <c r="C376" s="661">
        <v>89301182</v>
      </c>
      <c r="D376" s="740" t="s">
        <v>2531</v>
      </c>
      <c r="E376" s="741" t="s">
        <v>1609</v>
      </c>
      <c r="F376" s="661" t="s">
        <v>1587</v>
      </c>
      <c r="G376" s="661" t="s">
        <v>1692</v>
      </c>
      <c r="H376" s="661" t="s">
        <v>849</v>
      </c>
      <c r="I376" s="661" t="s">
        <v>1385</v>
      </c>
      <c r="J376" s="661" t="s">
        <v>1386</v>
      </c>
      <c r="K376" s="661" t="s">
        <v>1387</v>
      </c>
      <c r="L376" s="662">
        <v>126.6</v>
      </c>
      <c r="M376" s="662">
        <v>1772.4</v>
      </c>
      <c r="N376" s="661">
        <v>14</v>
      </c>
      <c r="O376" s="742">
        <v>2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18</v>
      </c>
      <c r="B377" s="661" t="s">
        <v>534</v>
      </c>
      <c r="C377" s="661">
        <v>89301182</v>
      </c>
      <c r="D377" s="740" t="s">
        <v>2531</v>
      </c>
      <c r="E377" s="741" t="s">
        <v>1609</v>
      </c>
      <c r="F377" s="661" t="s">
        <v>1587</v>
      </c>
      <c r="G377" s="661" t="s">
        <v>1692</v>
      </c>
      <c r="H377" s="661" t="s">
        <v>849</v>
      </c>
      <c r="I377" s="661" t="s">
        <v>924</v>
      </c>
      <c r="J377" s="661" t="s">
        <v>925</v>
      </c>
      <c r="K377" s="661" t="s">
        <v>926</v>
      </c>
      <c r="L377" s="662">
        <v>169</v>
      </c>
      <c r="M377" s="662">
        <v>845</v>
      </c>
      <c r="N377" s="661">
        <v>5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18</v>
      </c>
      <c r="B378" s="661" t="s">
        <v>534</v>
      </c>
      <c r="C378" s="661">
        <v>89301182</v>
      </c>
      <c r="D378" s="740" t="s">
        <v>2531</v>
      </c>
      <c r="E378" s="741" t="s">
        <v>1609</v>
      </c>
      <c r="F378" s="661" t="s">
        <v>1587</v>
      </c>
      <c r="G378" s="661" t="s">
        <v>1692</v>
      </c>
      <c r="H378" s="661" t="s">
        <v>535</v>
      </c>
      <c r="I378" s="661" t="s">
        <v>1055</v>
      </c>
      <c r="J378" s="661" t="s">
        <v>1728</v>
      </c>
      <c r="K378" s="661" t="s">
        <v>1730</v>
      </c>
      <c r="L378" s="662">
        <v>253.18</v>
      </c>
      <c r="M378" s="662">
        <v>506.36</v>
      </c>
      <c r="N378" s="661">
        <v>2</v>
      </c>
      <c r="O378" s="742">
        <v>1</v>
      </c>
      <c r="P378" s="662">
        <v>253.18</v>
      </c>
      <c r="Q378" s="677">
        <v>0.5</v>
      </c>
      <c r="R378" s="661">
        <v>1</v>
      </c>
      <c r="S378" s="677">
        <v>0.5</v>
      </c>
      <c r="T378" s="742">
        <v>0.5</v>
      </c>
      <c r="U378" s="700">
        <v>0.5</v>
      </c>
    </row>
    <row r="379" spans="1:21" ht="14.4" customHeight="1" x14ac:dyDescent="0.3">
      <c r="A379" s="660">
        <v>18</v>
      </c>
      <c r="B379" s="661" t="s">
        <v>534</v>
      </c>
      <c r="C379" s="661">
        <v>89301182</v>
      </c>
      <c r="D379" s="740" t="s">
        <v>2531</v>
      </c>
      <c r="E379" s="741" t="s">
        <v>1609</v>
      </c>
      <c r="F379" s="661" t="s">
        <v>1587</v>
      </c>
      <c r="G379" s="661" t="s">
        <v>1692</v>
      </c>
      <c r="H379" s="661" t="s">
        <v>535</v>
      </c>
      <c r="I379" s="661" t="s">
        <v>830</v>
      </c>
      <c r="J379" s="661" t="s">
        <v>1693</v>
      </c>
      <c r="K379" s="661" t="s">
        <v>1694</v>
      </c>
      <c r="L379" s="662">
        <v>338</v>
      </c>
      <c r="M379" s="662">
        <v>338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18</v>
      </c>
      <c r="B380" s="661" t="s">
        <v>534</v>
      </c>
      <c r="C380" s="661">
        <v>89301182</v>
      </c>
      <c r="D380" s="740" t="s">
        <v>2531</v>
      </c>
      <c r="E380" s="741" t="s">
        <v>1609</v>
      </c>
      <c r="F380" s="661" t="s">
        <v>1587</v>
      </c>
      <c r="G380" s="661" t="s">
        <v>2095</v>
      </c>
      <c r="H380" s="661" t="s">
        <v>849</v>
      </c>
      <c r="I380" s="661" t="s">
        <v>2096</v>
      </c>
      <c r="J380" s="661" t="s">
        <v>2097</v>
      </c>
      <c r="K380" s="661" t="s">
        <v>2098</v>
      </c>
      <c r="L380" s="662">
        <v>90.68</v>
      </c>
      <c r="M380" s="662">
        <v>90.68</v>
      </c>
      <c r="N380" s="661">
        <v>1</v>
      </c>
      <c r="O380" s="742">
        <v>0.5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18</v>
      </c>
      <c r="B381" s="661" t="s">
        <v>534</v>
      </c>
      <c r="C381" s="661">
        <v>89301182</v>
      </c>
      <c r="D381" s="740" t="s">
        <v>2531</v>
      </c>
      <c r="E381" s="741" t="s">
        <v>1609</v>
      </c>
      <c r="F381" s="661" t="s">
        <v>1587</v>
      </c>
      <c r="G381" s="661" t="s">
        <v>1656</v>
      </c>
      <c r="H381" s="661" t="s">
        <v>849</v>
      </c>
      <c r="I381" s="661" t="s">
        <v>910</v>
      </c>
      <c r="J381" s="661" t="s">
        <v>911</v>
      </c>
      <c r="K381" s="661" t="s">
        <v>912</v>
      </c>
      <c r="L381" s="662">
        <v>264</v>
      </c>
      <c r="M381" s="662">
        <v>528</v>
      </c>
      <c r="N381" s="661">
        <v>2</v>
      </c>
      <c r="O381" s="742">
        <v>1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18</v>
      </c>
      <c r="B382" s="661" t="s">
        <v>534</v>
      </c>
      <c r="C382" s="661">
        <v>89301182</v>
      </c>
      <c r="D382" s="740" t="s">
        <v>2531</v>
      </c>
      <c r="E382" s="741" t="s">
        <v>1609</v>
      </c>
      <c r="F382" s="661" t="s">
        <v>1587</v>
      </c>
      <c r="G382" s="661" t="s">
        <v>1656</v>
      </c>
      <c r="H382" s="661" t="s">
        <v>849</v>
      </c>
      <c r="I382" s="661" t="s">
        <v>898</v>
      </c>
      <c r="J382" s="661" t="s">
        <v>960</v>
      </c>
      <c r="K382" s="661" t="s">
        <v>1530</v>
      </c>
      <c r="L382" s="662">
        <v>123.2</v>
      </c>
      <c r="M382" s="662">
        <v>862.40000000000009</v>
      </c>
      <c r="N382" s="661">
        <v>7</v>
      </c>
      <c r="O382" s="742">
        <v>1.5</v>
      </c>
      <c r="P382" s="662">
        <v>369.6</v>
      </c>
      <c r="Q382" s="677">
        <v>0.42857142857142855</v>
      </c>
      <c r="R382" s="661">
        <v>3</v>
      </c>
      <c r="S382" s="677">
        <v>0.42857142857142855</v>
      </c>
      <c r="T382" s="742">
        <v>0.5</v>
      </c>
      <c r="U382" s="700">
        <v>0.33333333333333331</v>
      </c>
    </row>
    <row r="383" spans="1:21" ht="14.4" customHeight="1" x14ac:dyDescent="0.3">
      <c r="A383" s="660">
        <v>18</v>
      </c>
      <c r="B383" s="661" t="s">
        <v>534</v>
      </c>
      <c r="C383" s="661">
        <v>89301182</v>
      </c>
      <c r="D383" s="740" t="s">
        <v>2531</v>
      </c>
      <c r="E383" s="741" t="s">
        <v>1609</v>
      </c>
      <c r="F383" s="661" t="s">
        <v>1587</v>
      </c>
      <c r="G383" s="661" t="s">
        <v>1656</v>
      </c>
      <c r="H383" s="661" t="s">
        <v>849</v>
      </c>
      <c r="I383" s="661" t="s">
        <v>894</v>
      </c>
      <c r="J383" s="661" t="s">
        <v>1531</v>
      </c>
      <c r="K383" s="661" t="s">
        <v>1532</v>
      </c>
      <c r="L383" s="662">
        <v>246.39</v>
      </c>
      <c r="M383" s="662">
        <v>11333.939999999999</v>
      </c>
      <c r="N383" s="661">
        <v>46</v>
      </c>
      <c r="O383" s="742">
        <v>9.5</v>
      </c>
      <c r="P383" s="662">
        <v>492.78</v>
      </c>
      <c r="Q383" s="677">
        <v>4.3478260869565223E-2</v>
      </c>
      <c r="R383" s="661">
        <v>2</v>
      </c>
      <c r="S383" s="677">
        <v>4.3478260869565216E-2</v>
      </c>
      <c r="T383" s="742">
        <v>0.5</v>
      </c>
      <c r="U383" s="700">
        <v>5.2631578947368418E-2</v>
      </c>
    </row>
    <row r="384" spans="1:21" ht="14.4" customHeight="1" x14ac:dyDescent="0.3">
      <c r="A384" s="660">
        <v>18</v>
      </c>
      <c r="B384" s="661" t="s">
        <v>534</v>
      </c>
      <c r="C384" s="661">
        <v>89301182</v>
      </c>
      <c r="D384" s="740" t="s">
        <v>2531</v>
      </c>
      <c r="E384" s="741" t="s">
        <v>1609</v>
      </c>
      <c r="F384" s="661" t="s">
        <v>1587</v>
      </c>
      <c r="G384" s="661" t="s">
        <v>2002</v>
      </c>
      <c r="H384" s="661" t="s">
        <v>535</v>
      </c>
      <c r="I384" s="661" t="s">
        <v>2003</v>
      </c>
      <c r="J384" s="661" t="s">
        <v>2004</v>
      </c>
      <c r="K384" s="661" t="s">
        <v>2005</v>
      </c>
      <c r="L384" s="662">
        <v>132</v>
      </c>
      <c r="M384" s="662">
        <v>132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18</v>
      </c>
      <c r="B385" s="661" t="s">
        <v>534</v>
      </c>
      <c r="C385" s="661">
        <v>89301182</v>
      </c>
      <c r="D385" s="740" t="s">
        <v>2531</v>
      </c>
      <c r="E385" s="741" t="s">
        <v>1609</v>
      </c>
      <c r="F385" s="661" t="s">
        <v>1587</v>
      </c>
      <c r="G385" s="661" t="s">
        <v>1657</v>
      </c>
      <c r="H385" s="661" t="s">
        <v>535</v>
      </c>
      <c r="I385" s="661" t="s">
        <v>626</v>
      </c>
      <c r="J385" s="661" t="s">
        <v>627</v>
      </c>
      <c r="K385" s="661" t="s">
        <v>2008</v>
      </c>
      <c r="L385" s="662">
        <v>94.04</v>
      </c>
      <c r="M385" s="662">
        <v>470.20000000000005</v>
      </c>
      <c r="N385" s="661">
        <v>5</v>
      </c>
      <c r="O385" s="742">
        <v>1.5</v>
      </c>
      <c r="P385" s="662">
        <v>282.12</v>
      </c>
      <c r="Q385" s="677">
        <v>0.6</v>
      </c>
      <c r="R385" s="661">
        <v>3</v>
      </c>
      <c r="S385" s="677">
        <v>0.6</v>
      </c>
      <c r="T385" s="742">
        <v>1</v>
      </c>
      <c r="U385" s="700">
        <v>0.66666666666666663</v>
      </c>
    </row>
    <row r="386" spans="1:21" ht="14.4" customHeight="1" x14ac:dyDescent="0.3">
      <c r="A386" s="660">
        <v>18</v>
      </c>
      <c r="B386" s="661" t="s">
        <v>534</v>
      </c>
      <c r="C386" s="661">
        <v>89301182</v>
      </c>
      <c r="D386" s="740" t="s">
        <v>2531</v>
      </c>
      <c r="E386" s="741" t="s">
        <v>1609</v>
      </c>
      <c r="F386" s="661" t="s">
        <v>1587</v>
      </c>
      <c r="G386" s="661" t="s">
        <v>1670</v>
      </c>
      <c r="H386" s="661" t="s">
        <v>535</v>
      </c>
      <c r="I386" s="661" t="s">
        <v>1671</v>
      </c>
      <c r="J386" s="661" t="s">
        <v>1672</v>
      </c>
      <c r="K386" s="661" t="s">
        <v>1673</v>
      </c>
      <c r="L386" s="662">
        <v>264</v>
      </c>
      <c r="M386" s="662">
        <v>792</v>
      </c>
      <c r="N386" s="661">
        <v>3</v>
      </c>
      <c r="O386" s="742">
        <v>1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18</v>
      </c>
      <c r="B387" s="661" t="s">
        <v>534</v>
      </c>
      <c r="C387" s="661">
        <v>89301182</v>
      </c>
      <c r="D387" s="740" t="s">
        <v>2531</v>
      </c>
      <c r="E387" s="741" t="s">
        <v>1609</v>
      </c>
      <c r="F387" s="661" t="s">
        <v>1587</v>
      </c>
      <c r="G387" s="661" t="s">
        <v>1644</v>
      </c>
      <c r="H387" s="661" t="s">
        <v>535</v>
      </c>
      <c r="I387" s="661" t="s">
        <v>1739</v>
      </c>
      <c r="J387" s="661" t="s">
        <v>1740</v>
      </c>
      <c r="K387" s="661" t="s">
        <v>1741</v>
      </c>
      <c r="L387" s="662">
        <v>133.38999999999999</v>
      </c>
      <c r="M387" s="662">
        <v>266.77999999999997</v>
      </c>
      <c r="N387" s="661">
        <v>2</v>
      </c>
      <c r="O387" s="742">
        <v>0.5</v>
      </c>
      <c r="P387" s="662">
        <v>266.77999999999997</v>
      </c>
      <c r="Q387" s="677">
        <v>1</v>
      </c>
      <c r="R387" s="661">
        <v>2</v>
      </c>
      <c r="S387" s="677">
        <v>1</v>
      </c>
      <c r="T387" s="742">
        <v>0.5</v>
      </c>
      <c r="U387" s="700">
        <v>1</v>
      </c>
    </row>
    <row r="388" spans="1:21" ht="14.4" customHeight="1" x14ac:dyDescent="0.3">
      <c r="A388" s="660">
        <v>18</v>
      </c>
      <c r="B388" s="661" t="s">
        <v>534</v>
      </c>
      <c r="C388" s="661">
        <v>89301182</v>
      </c>
      <c r="D388" s="740" t="s">
        <v>2531</v>
      </c>
      <c r="E388" s="741" t="s">
        <v>1609</v>
      </c>
      <c r="F388" s="661" t="s">
        <v>1587</v>
      </c>
      <c r="G388" s="661" t="s">
        <v>1644</v>
      </c>
      <c r="H388" s="661" t="s">
        <v>535</v>
      </c>
      <c r="I388" s="661" t="s">
        <v>1328</v>
      </c>
      <c r="J388" s="661" t="s">
        <v>1329</v>
      </c>
      <c r="K388" s="661" t="s">
        <v>1330</v>
      </c>
      <c r="L388" s="662">
        <v>177.82</v>
      </c>
      <c r="M388" s="662">
        <v>355.64</v>
      </c>
      <c r="N388" s="661">
        <v>2</v>
      </c>
      <c r="O388" s="742">
        <v>0.5</v>
      </c>
      <c r="P388" s="662">
        <v>355.64</v>
      </c>
      <c r="Q388" s="677">
        <v>1</v>
      </c>
      <c r="R388" s="661">
        <v>2</v>
      </c>
      <c r="S388" s="677">
        <v>1</v>
      </c>
      <c r="T388" s="742">
        <v>0.5</v>
      </c>
      <c r="U388" s="700">
        <v>1</v>
      </c>
    </row>
    <row r="389" spans="1:21" ht="14.4" customHeight="1" x14ac:dyDescent="0.3">
      <c r="A389" s="660">
        <v>18</v>
      </c>
      <c r="B389" s="661" t="s">
        <v>534</v>
      </c>
      <c r="C389" s="661">
        <v>89301182</v>
      </c>
      <c r="D389" s="740" t="s">
        <v>2531</v>
      </c>
      <c r="E389" s="741" t="s">
        <v>1609</v>
      </c>
      <c r="F389" s="661" t="s">
        <v>1587</v>
      </c>
      <c r="G389" s="661" t="s">
        <v>1644</v>
      </c>
      <c r="H389" s="661" t="s">
        <v>535</v>
      </c>
      <c r="I389" s="661" t="s">
        <v>2023</v>
      </c>
      <c r="J389" s="661" t="s">
        <v>1735</v>
      </c>
      <c r="K389" s="661" t="s">
        <v>1024</v>
      </c>
      <c r="L389" s="662">
        <v>133.38999999999999</v>
      </c>
      <c r="M389" s="662">
        <v>266.77999999999997</v>
      </c>
      <c r="N389" s="661">
        <v>2</v>
      </c>
      <c r="O389" s="742">
        <v>0.5</v>
      </c>
      <c r="P389" s="662">
        <v>266.77999999999997</v>
      </c>
      <c r="Q389" s="677">
        <v>1</v>
      </c>
      <c r="R389" s="661">
        <v>2</v>
      </c>
      <c r="S389" s="677">
        <v>1</v>
      </c>
      <c r="T389" s="742">
        <v>0.5</v>
      </c>
      <c r="U389" s="700">
        <v>1</v>
      </c>
    </row>
    <row r="390" spans="1:21" ht="14.4" customHeight="1" x14ac:dyDescent="0.3">
      <c r="A390" s="660">
        <v>18</v>
      </c>
      <c r="B390" s="661" t="s">
        <v>534</v>
      </c>
      <c r="C390" s="661">
        <v>89301182</v>
      </c>
      <c r="D390" s="740" t="s">
        <v>2531</v>
      </c>
      <c r="E390" s="741" t="s">
        <v>1609</v>
      </c>
      <c r="F390" s="661" t="s">
        <v>1587</v>
      </c>
      <c r="G390" s="661" t="s">
        <v>1644</v>
      </c>
      <c r="H390" s="661" t="s">
        <v>535</v>
      </c>
      <c r="I390" s="661" t="s">
        <v>1071</v>
      </c>
      <c r="J390" s="661" t="s">
        <v>1072</v>
      </c>
      <c r="K390" s="661" t="s">
        <v>1073</v>
      </c>
      <c r="L390" s="662">
        <v>177.82</v>
      </c>
      <c r="M390" s="662">
        <v>355.64</v>
      </c>
      <c r="N390" s="661">
        <v>2</v>
      </c>
      <c r="O390" s="742">
        <v>0.5</v>
      </c>
      <c r="P390" s="662">
        <v>355.64</v>
      </c>
      <c r="Q390" s="677">
        <v>1</v>
      </c>
      <c r="R390" s="661">
        <v>2</v>
      </c>
      <c r="S390" s="677">
        <v>1</v>
      </c>
      <c r="T390" s="742">
        <v>0.5</v>
      </c>
      <c r="U390" s="700">
        <v>1</v>
      </c>
    </row>
    <row r="391" spans="1:21" ht="14.4" customHeight="1" x14ac:dyDescent="0.3">
      <c r="A391" s="660">
        <v>18</v>
      </c>
      <c r="B391" s="661" t="s">
        <v>534</v>
      </c>
      <c r="C391" s="661">
        <v>89301182</v>
      </c>
      <c r="D391" s="740" t="s">
        <v>2531</v>
      </c>
      <c r="E391" s="741" t="s">
        <v>1609</v>
      </c>
      <c r="F391" s="661" t="s">
        <v>1587</v>
      </c>
      <c r="G391" s="661" t="s">
        <v>1644</v>
      </c>
      <c r="H391" s="661" t="s">
        <v>535</v>
      </c>
      <c r="I391" s="661" t="s">
        <v>1733</v>
      </c>
      <c r="J391" s="661" t="s">
        <v>1072</v>
      </c>
      <c r="K391" s="661" t="s">
        <v>1647</v>
      </c>
      <c r="L391" s="662">
        <v>0</v>
      </c>
      <c r="M391" s="662">
        <v>0</v>
      </c>
      <c r="N391" s="661">
        <v>2</v>
      </c>
      <c r="O391" s="742">
        <v>0.5</v>
      </c>
      <c r="P391" s="662">
        <v>0</v>
      </c>
      <c r="Q391" s="677"/>
      <c r="R391" s="661">
        <v>2</v>
      </c>
      <c r="S391" s="677">
        <v>1</v>
      </c>
      <c r="T391" s="742">
        <v>0.5</v>
      </c>
      <c r="U391" s="700">
        <v>1</v>
      </c>
    </row>
    <row r="392" spans="1:21" ht="14.4" customHeight="1" x14ac:dyDescent="0.3">
      <c r="A392" s="660">
        <v>18</v>
      </c>
      <c r="B392" s="661" t="s">
        <v>534</v>
      </c>
      <c r="C392" s="661">
        <v>89301182</v>
      </c>
      <c r="D392" s="740" t="s">
        <v>2531</v>
      </c>
      <c r="E392" s="741" t="s">
        <v>1609</v>
      </c>
      <c r="F392" s="661" t="s">
        <v>1587</v>
      </c>
      <c r="G392" s="661" t="s">
        <v>1644</v>
      </c>
      <c r="H392" s="661" t="s">
        <v>535</v>
      </c>
      <c r="I392" s="661" t="s">
        <v>2099</v>
      </c>
      <c r="J392" s="661" t="s">
        <v>1072</v>
      </c>
      <c r="K392" s="661" t="s">
        <v>2018</v>
      </c>
      <c r="L392" s="662">
        <v>0</v>
      </c>
      <c r="M392" s="662">
        <v>0</v>
      </c>
      <c r="N392" s="661">
        <v>1</v>
      </c>
      <c r="O392" s="742">
        <v>0.5</v>
      </c>
      <c r="P392" s="662">
        <v>0</v>
      </c>
      <c r="Q392" s="677"/>
      <c r="R392" s="661">
        <v>1</v>
      </c>
      <c r="S392" s="677">
        <v>1</v>
      </c>
      <c r="T392" s="742">
        <v>0.5</v>
      </c>
      <c r="U392" s="700">
        <v>1</v>
      </c>
    </row>
    <row r="393" spans="1:21" ht="14.4" customHeight="1" x14ac:dyDescent="0.3">
      <c r="A393" s="660">
        <v>18</v>
      </c>
      <c r="B393" s="661" t="s">
        <v>534</v>
      </c>
      <c r="C393" s="661">
        <v>89301182</v>
      </c>
      <c r="D393" s="740" t="s">
        <v>2531</v>
      </c>
      <c r="E393" s="741" t="s">
        <v>1609</v>
      </c>
      <c r="F393" s="661" t="s">
        <v>1587</v>
      </c>
      <c r="G393" s="661" t="s">
        <v>1644</v>
      </c>
      <c r="H393" s="661" t="s">
        <v>535</v>
      </c>
      <c r="I393" s="661" t="s">
        <v>1734</v>
      </c>
      <c r="J393" s="661" t="s">
        <v>1735</v>
      </c>
      <c r="K393" s="661" t="s">
        <v>1736</v>
      </c>
      <c r="L393" s="662">
        <v>0</v>
      </c>
      <c r="M393" s="662">
        <v>0</v>
      </c>
      <c r="N393" s="661">
        <v>4</v>
      </c>
      <c r="O393" s="742">
        <v>1</v>
      </c>
      <c r="P393" s="662"/>
      <c r="Q393" s="677"/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18</v>
      </c>
      <c r="B394" s="661" t="s">
        <v>534</v>
      </c>
      <c r="C394" s="661">
        <v>89301182</v>
      </c>
      <c r="D394" s="740" t="s">
        <v>2531</v>
      </c>
      <c r="E394" s="741" t="s">
        <v>1609</v>
      </c>
      <c r="F394" s="661" t="s">
        <v>1587</v>
      </c>
      <c r="G394" s="661" t="s">
        <v>1644</v>
      </c>
      <c r="H394" s="661" t="s">
        <v>535</v>
      </c>
      <c r="I394" s="661" t="s">
        <v>2100</v>
      </c>
      <c r="J394" s="661" t="s">
        <v>1735</v>
      </c>
      <c r="K394" s="661" t="s">
        <v>2101</v>
      </c>
      <c r="L394" s="662">
        <v>0</v>
      </c>
      <c r="M394" s="662">
        <v>0</v>
      </c>
      <c r="N394" s="661">
        <v>1</v>
      </c>
      <c r="O394" s="742">
        <v>0.5</v>
      </c>
      <c r="P394" s="662">
        <v>0</v>
      </c>
      <c r="Q394" s="677"/>
      <c r="R394" s="661">
        <v>1</v>
      </c>
      <c r="S394" s="677">
        <v>1</v>
      </c>
      <c r="T394" s="742">
        <v>0.5</v>
      </c>
      <c r="U394" s="700">
        <v>1</v>
      </c>
    </row>
    <row r="395" spans="1:21" ht="14.4" customHeight="1" x14ac:dyDescent="0.3">
      <c r="A395" s="660">
        <v>18</v>
      </c>
      <c r="B395" s="661" t="s">
        <v>534</v>
      </c>
      <c r="C395" s="661">
        <v>89301182</v>
      </c>
      <c r="D395" s="740" t="s">
        <v>2531</v>
      </c>
      <c r="E395" s="741" t="s">
        <v>1609</v>
      </c>
      <c r="F395" s="661" t="s">
        <v>1587</v>
      </c>
      <c r="G395" s="661" t="s">
        <v>1648</v>
      </c>
      <c r="H395" s="661" t="s">
        <v>535</v>
      </c>
      <c r="I395" s="661" t="s">
        <v>1649</v>
      </c>
      <c r="J395" s="661" t="s">
        <v>1650</v>
      </c>
      <c r="K395" s="661" t="s">
        <v>1651</v>
      </c>
      <c r="L395" s="662">
        <v>0</v>
      </c>
      <c r="M395" s="662">
        <v>0</v>
      </c>
      <c r="N395" s="661">
        <v>3</v>
      </c>
      <c r="O395" s="742">
        <v>0.5</v>
      </c>
      <c r="P395" s="662"/>
      <c r="Q395" s="677"/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18</v>
      </c>
      <c r="B396" s="661" t="s">
        <v>534</v>
      </c>
      <c r="C396" s="661">
        <v>89301182</v>
      </c>
      <c r="D396" s="740" t="s">
        <v>2531</v>
      </c>
      <c r="E396" s="741" t="s">
        <v>1609</v>
      </c>
      <c r="F396" s="661" t="s">
        <v>1587</v>
      </c>
      <c r="G396" s="661" t="s">
        <v>1648</v>
      </c>
      <c r="H396" s="661" t="s">
        <v>535</v>
      </c>
      <c r="I396" s="661" t="s">
        <v>2102</v>
      </c>
      <c r="J396" s="661" t="s">
        <v>1650</v>
      </c>
      <c r="K396" s="661" t="s">
        <v>845</v>
      </c>
      <c r="L396" s="662">
        <v>0</v>
      </c>
      <c r="M396" s="662">
        <v>0</v>
      </c>
      <c r="N396" s="661">
        <v>1</v>
      </c>
      <c r="O396" s="742">
        <v>0.5</v>
      </c>
      <c r="P396" s="662">
        <v>0</v>
      </c>
      <c r="Q396" s="677"/>
      <c r="R396" s="661">
        <v>1</v>
      </c>
      <c r="S396" s="677">
        <v>1</v>
      </c>
      <c r="T396" s="742">
        <v>0.5</v>
      </c>
      <c r="U396" s="700">
        <v>1</v>
      </c>
    </row>
    <row r="397" spans="1:21" ht="14.4" customHeight="1" x14ac:dyDescent="0.3">
      <c r="A397" s="660">
        <v>18</v>
      </c>
      <c r="B397" s="661" t="s">
        <v>534</v>
      </c>
      <c r="C397" s="661">
        <v>89301182</v>
      </c>
      <c r="D397" s="740" t="s">
        <v>2531</v>
      </c>
      <c r="E397" s="741" t="s">
        <v>1609</v>
      </c>
      <c r="F397" s="661" t="s">
        <v>1587</v>
      </c>
      <c r="G397" s="661" t="s">
        <v>1648</v>
      </c>
      <c r="H397" s="661" t="s">
        <v>535</v>
      </c>
      <c r="I397" s="661" t="s">
        <v>843</v>
      </c>
      <c r="J397" s="661" t="s">
        <v>844</v>
      </c>
      <c r="K397" s="661" t="s">
        <v>845</v>
      </c>
      <c r="L397" s="662">
        <v>0</v>
      </c>
      <c r="M397" s="662">
        <v>0</v>
      </c>
      <c r="N397" s="661">
        <v>1</v>
      </c>
      <c r="O397" s="742">
        <v>1</v>
      </c>
      <c r="P397" s="662"/>
      <c r="Q397" s="677"/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18</v>
      </c>
      <c r="B398" s="661" t="s">
        <v>534</v>
      </c>
      <c r="C398" s="661">
        <v>89301182</v>
      </c>
      <c r="D398" s="740" t="s">
        <v>2531</v>
      </c>
      <c r="E398" s="741" t="s">
        <v>1609</v>
      </c>
      <c r="F398" s="661" t="s">
        <v>1587</v>
      </c>
      <c r="G398" s="661" t="s">
        <v>1648</v>
      </c>
      <c r="H398" s="661" t="s">
        <v>535</v>
      </c>
      <c r="I398" s="661" t="s">
        <v>2050</v>
      </c>
      <c r="J398" s="661" t="s">
        <v>844</v>
      </c>
      <c r="K398" s="661" t="s">
        <v>1651</v>
      </c>
      <c r="L398" s="662">
        <v>0</v>
      </c>
      <c r="M398" s="662">
        <v>0</v>
      </c>
      <c r="N398" s="661">
        <v>1</v>
      </c>
      <c r="O398" s="742">
        <v>1</v>
      </c>
      <c r="P398" s="662">
        <v>0</v>
      </c>
      <c r="Q398" s="677"/>
      <c r="R398" s="661">
        <v>1</v>
      </c>
      <c r="S398" s="677">
        <v>1</v>
      </c>
      <c r="T398" s="742">
        <v>1</v>
      </c>
      <c r="U398" s="700">
        <v>1</v>
      </c>
    </row>
    <row r="399" spans="1:21" ht="14.4" customHeight="1" x14ac:dyDescent="0.3">
      <c r="A399" s="660">
        <v>18</v>
      </c>
      <c r="B399" s="661" t="s">
        <v>534</v>
      </c>
      <c r="C399" s="661">
        <v>89301182</v>
      </c>
      <c r="D399" s="740" t="s">
        <v>2531</v>
      </c>
      <c r="E399" s="741" t="s">
        <v>1609</v>
      </c>
      <c r="F399" s="661" t="s">
        <v>1587</v>
      </c>
      <c r="G399" s="661" t="s">
        <v>1648</v>
      </c>
      <c r="H399" s="661" t="s">
        <v>535</v>
      </c>
      <c r="I399" s="661" t="s">
        <v>1738</v>
      </c>
      <c r="J399" s="661" t="s">
        <v>844</v>
      </c>
      <c r="K399" s="661" t="s">
        <v>1274</v>
      </c>
      <c r="L399" s="662">
        <v>0</v>
      </c>
      <c r="M399" s="662">
        <v>0</v>
      </c>
      <c r="N399" s="661">
        <v>2</v>
      </c>
      <c r="O399" s="742">
        <v>0.5</v>
      </c>
      <c r="P399" s="662"/>
      <c r="Q399" s="677"/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18</v>
      </c>
      <c r="B400" s="661" t="s">
        <v>534</v>
      </c>
      <c r="C400" s="661">
        <v>89301182</v>
      </c>
      <c r="D400" s="740" t="s">
        <v>2531</v>
      </c>
      <c r="E400" s="741" t="s">
        <v>1609</v>
      </c>
      <c r="F400" s="661" t="s">
        <v>1587</v>
      </c>
      <c r="G400" s="661" t="s">
        <v>2103</v>
      </c>
      <c r="H400" s="661" t="s">
        <v>849</v>
      </c>
      <c r="I400" s="661" t="s">
        <v>2104</v>
      </c>
      <c r="J400" s="661" t="s">
        <v>2105</v>
      </c>
      <c r="K400" s="661" t="s">
        <v>2106</v>
      </c>
      <c r="L400" s="662">
        <v>1252.54</v>
      </c>
      <c r="M400" s="662">
        <v>1252.54</v>
      </c>
      <c r="N400" s="661">
        <v>1</v>
      </c>
      <c r="O400" s="742">
        <v>0.5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18</v>
      </c>
      <c r="B401" s="661" t="s">
        <v>534</v>
      </c>
      <c r="C401" s="661">
        <v>89301182</v>
      </c>
      <c r="D401" s="740" t="s">
        <v>2531</v>
      </c>
      <c r="E401" s="741" t="s">
        <v>1610</v>
      </c>
      <c r="F401" s="661" t="s">
        <v>1587</v>
      </c>
      <c r="G401" s="661" t="s">
        <v>1746</v>
      </c>
      <c r="H401" s="661" t="s">
        <v>535</v>
      </c>
      <c r="I401" s="661" t="s">
        <v>1030</v>
      </c>
      <c r="J401" s="661" t="s">
        <v>1031</v>
      </c>
      <c r="K401" s="661" t="s">
        <v>1032</v>
      </c>
      <c r="L401" s="662">
        <v>1048.3499999999999</v>
      </c>
      <c r="M401" s="662">
        <v>1048.3499999999999</v>
      </c>
      <c r="N401" s="661">
        <v>1</v>
      </c>
      <c r="O401" s="742">
        <v>1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18</v>
      </c>
      <c r="B402" s="661" t="s">
        <v>534</v>
      </c>
      <c r="C402" s="661">
        <v>89301182</v>
      </c>
      <c r="D402" s="740" t="s">
        <v>2531</v>
      </c>
      <c r="E402" s="741" t="s">
        <v>1610</v>
      </c>
      <c r="F402" s="661" t="s">
        <v>1587</v>
      </c>
      <c r="G402" s="661" t="s">
        <v>1746</v>
      </c>
      <c r="H402" s="661" t="s">
        <v>535</v>
      </c>
      <c r="I402" s="661" t="s">
        <v>1747</v>
      </c>
      <c r="J402" s="661" t="s">
        <v>1031</v>
      </c>
      <c r="K402" s="661" t="s">
        <v>1748</v>
      </c>
      <c r="L402" s="662">
        <v>3145.05</v>
      </c>
      <c r="M402" s="662">
        <v>6290.1</v>
      </c>
      <c r="N402" s="661">
        <v>2</v>
      </c>
      <c r="O402" s="742">
        <v>2</v>
      </c>
      <c r="P402" s="662">
        <v>6290.1</v>
      </c>
      <c r="Q402" s="677">
        <v>1</v>
      </c>
      <c r="R402" s="661">
        <v>2</v>
      </c>
      <c r="S402" s="677">
        <v>1</v>
      </c>
      <c r="T402" s="742">
        <v>2</v>
      </c>
      <c r="U402" s="700">
        <v>1</v>
      </c>
    </row>
    <row r="403" spans="1:21" ht="14.4" customHeight="1" x14ac:dyDescent="0.3">
      <c r="A403" s="660">
        <v>18</v>
      </c>
      <c r="B403" s="661" t="s">
        <v>534</v>
      </c>
      <c r="C403" s="661">
        <v>89301182</v>
      </c>
      <c r="D403" s="740" t="s">
        <v>2531</v>
      </c>
      <c r="E403" s="741" t="s">
        <v>1610</v>
      </c>
      <c r="F403" s="661" t="s">
        <v>1587</v>
      </c>
      <c r="G403" s="661" t="s">
        <v>1695</v>
      </c>
      <c r="H403" s="661" t="s">
        <v>849</v>
      </c>
      <c r="I403" s="661" t="s">
        <v>2062</v>
      </c>
      <c r="J403" s="661" t="s">
        <v>2063</v>
      </c>
      <c r="K403" s="661" t="s">
        <v>2064</v>
      </c>
      <c r="L403" s="662">
        <v>15.57</v>
      </c>
      <c r="M403" s="662">
        <v>31.14</v>
      </c>
      <c r="N403" s="661">
        <v>2</v>
      </c>
      <c r="O403" s="742">
        <v>2</v>
      </c>
      <c r="P403" s="662">
        <v>15.57</v>
      </c>
      <c r="Q403" s="677">
        <v>0.5</v>
      </c>
      <c r="R403" s="661">
        <v>1</v>
      </c>
      <c r="S403" s="677">
        <v>0.5</v>
      </c>
      <c r="T403" s="742">
        <v>1</v>
      </c>
      <c r="U403" s="700">
        <v>0.5</v>
      </c>
    </row>
    <row r="404" spans="1:21" ht="14.4" customHeight="1" x14ac:dyDescent="0.3">
      <c r="A404" s="660">
        <v>18</v>
      </c>
      <c r="B404" s="661" t="s">
        <v>534</v>
      </c>
      <c r="C404" s="661">
        <v>89301182</v>
      </c>
      <c r="D404" s="740" t="s">
        <v>2531</v>
      </c>
      <c r="E404" s="741" t="s">
        <v>1610</v>
      </c>
      <c r="F404" s="661" t="s">
        <v>1587</v>
      </c>
      <c r="G404" s="661" t="s">
        <v>1695</v>
      </c>
      <c r="H404" s="661" t="s">
        <v>849</v>
      </c>
      <c r="I404" s="661" t="s">
        <v>1354</v>
      </c>
      <c r="J404" s="661" t="s">
        <v>1574</v>
      </c>
      <c r="K404" s="661" t="s">
        <v>1575</v>
      </c>
      <c r="L404" s="662">
        <v>6.68</v>
      </c>
      <c r="M404" s="662">
        <v>46.76</v>
      </c>
      <c r="N404" s="661">
        <v>7</v>
      </c>
      <c r="O404" s="742">
        <v>5</v>
      </c>
      <c r="P404" s="662">
        <v>13.36</v>
      </c>
      <c r="Q404" s="677">
        <v>0.2857142857142857</v>
      </c>
      <c r="R404" s="661">
        <v>2</v>
      </c>
      <c r="S404" s="677">
        <v>0.2857142857142857</v>
      </c>
      <c r="T404" s="742">
        <v>1</v>
      </c>
      <c r="U404" s="700">
        <v>0.2</v>
      </c>
    </row>
    <row r="405" spans="1:21" ht="14.4" customHeight="1" x14ac:dyDescent="0.3">
      <c r="A405" s="660">
        <v>18</v>
      </c>
      <c r="B405" s="661" t="s">
        <v>534</v>
      </c>
      <c r="C405" s="661">
        <v>89301182</v>
      </c>
      <c r="D405" s="740" t="s">
        <v>2531</v>
      </c>
      <c r="E405" s="741" t="s">
        <v>1610</v>
      </c>
      <c r="F405" s="661" t="s">
        <v>1587</v>
      </c>
      <c r="G405" s="661" t="s">
        <v>1695</v>
      </c>
      <c r="H405" s="661" t="s">
        <v>849</v>
      </c>
      <c r="I405" s="661" t="s">
        <v>1811</v>
      </c>
      <c r="J405" s="661" t="s">
        <v>1812</v>
      </c>
      <c r="K405" s="661" t="s">
        <v>1813</v>
      </c>
      <c r="L405" s="662">
        <v>16.920000000000002</v>
      </c>
      <c r="M405" s="662">
        <v>101.52000000000001</v>
      </c>
      <c r="N405" s="661">
        <v>6</v>
      </c>
      <c r="O405" s="742">
        <v>5</v>
      </c>
      <c r="P405" s="662">
        <v>67.680000000000007</v>
      </c>
      <c r="Q405" s="677">
        <v>0.66666666666666663</v>
      </c>
      <c r="R405" s="661">
        <v>4</v>
      </c>
      <c r="S405" s="677">
        <v>0.66666666666666663</v>
      </c>
      <c r="T405" s="742">
        <v>4</v>
      </c>
      <c r="U405" s="700">
        <v>0.8</v>
      </c>
    </row>
    <row r="406" spans="1:21" ht="14.4" customHeight="1" x14ac:dyDescent="0.3">
      <c r="A406" s="660">
        <v>18</v>
      </c>
      <c r="B406" s="661" t="s">
        <v>534</v>
      </c>
      <c r="C406" s="661">
        <v>89301182</v>
      </c>
      <c r="D406" s="740" t="s">
        <v>2531</v>
      </c>
      <c r="E406" s="741" t="s">
        <v>1610</v>
      </c>
      <c r="F406" s="661" t="s">
        <v>1587</v>
      </c>
      <c r="G406" s="661" t="s">
        <v>1703</v>
      </c>
      <c r="H406" s="661" t="s">
        <v>535</v>
      </c>
      <c r="I406" s="661" t="s">
        <v>1835</v>
      </c>
      <c r="J406" s="661" t="s">
        <v>1836</v>
      </c>
      <c r="K406" s="661" t="s">
        <v>1837</v>
      </c>
      <c r="L406" s="662">
        <v>683.09</v>
      </c>
      <c r="M406" s="662">
        <v>683.09</v>
      </c>
      <c r="N406" s="661">
        <v>1</v>
      </c>
      <c r="O406" s="742">
        <v>1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18</v>
      </c>
      <c r="B407" s="661" t="s">
        <v>534</v>
      </c>
      <c r="C407" s="661">
        <v>89301182</v>
      </c>
      <c r="D407" s="740" t="s">
        <v>2531</v>
      </c>
      <c r="E407" s="741" t="s">
        <v>1610</v>
      </c>
      <c r="F407" s="661" t="s">
        <v>1587</v>
      </c>
      <c r="G407" s="661" t="s">
        <v>1703</v>
      </c>
      <c r="H407" s="661" t="s">
        <v>849</v>
      </c>
      <c r="I407" s="661" t="s">
        <v>928</v>
      </c>
      <c r="J407" s="661" t="s">
        <v>929</v>
      </c>
      <c r="K407" s="661" t="s">
        <v>1526</v>
      </c>
      <c r="L407" s="662">
        <v>1107.51</v>
      </c>
      <c r="M407" s="662">
        <v>4430.04</v>
      </c>
      <c r="N407" s="661">
        <v>4</v>
      </c>
      <c r="O407" s="742">
        <v>1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18</v>
      </c>
      <c r="B408" s="661" t="s">
        <v>534</v>
      </c>
      <c r="C408" s="661">
        <v>89301182</v>
      </c>
      <c r="D408" s="740" t="s">
        <v>2531</v>
      </c>
      <c r="E408" s="741" t="s">
        <v>1610</v>
      </c>
      <c r="F408" s="661" t="s">
        <v>1587</v>
      </c>
      <c r="G408" s="661" t="s">
        <v>1843</v>
      </c>
      <c r="H408" s="661" t="s">
        <v>535</v>
      </c>
      <c r="I408" s="661" t="s">
        <v>1299</v>
      </c>
      <c r="J408" s="661" t="s">
        <v>1844</v>
      </c>
      <c r="K408" s="661" t="s">
        <v>1845</v>
      </c>
      <c r="L408" s="662">
        <v>51.43</v>
      </c>
      <c r="M408" s="662">
        <v>51.43</v>
      </c>
      <c r="N408" s="661">
        <v>1</v>
      </c>
      <c r="O408" s="742">
        <v>1</v>
      </c>
      <c r="P408" s="662">
        <v>51.43</v>
      </c>
      <c r="Q408" s="677">
        <v>1</v>
      </c>
      <c r="R408" s="661">
        <v>1</v>
      </c>
      <c r="S408" s="677">
        <v>1</v>
      </c>
      <c r="T408" s="742">
        <v>1</v>
      </c>
      <c r="U408" s="700">
        <v>1</v>
      </c>
    </row>
    <row r="409" spans="1:21" ht="14.4" customHeight="1" x14ac:dyDescent="0.3">
      <c r="A409" s="660">
        <v>18</v>
      </c>
      <c r="B409" s="661" t="s">
        <v>534</v>
      </c>
      <c r="C409" s="661">
        <v>89301182</v>
      </c>
      <c r="D409" s="740" t="s">
        <v>2531</v>
      </c>
      <c r="E409" s="741" t="s">
        <v>1610</v>
      </c>
      <c r="F409" s="661" t="s">
        <v>1587</v>
      </c>
      <c r="G409" s="661" t="s">
        <v>1843</v>
      </c>
      <c r="H409" s="661" t="s">
        <v>535</v>
      </c>
      <c r="I409" s="661" t="s">
        <v>1846</v>
      </c>
      <c r="J409" s="661" t="s">
        <v>1844</v>
      </c>
      <c r="K409" s="661" t="s">
        <v>1847</v>
      </c>
      <c r="L409" s="662">
        <v>0</v>
      </c>
      <c r="M409" s="662">
        <v>0</v>
      </c>
      <c r="N409" s="661">
        <v>2</v>
      </c>
      <c r="O409" s="742">
        <v>0.5</v>
      </c>
      <c r="P409" s="662"/>
      <c r="Q409" s="677"/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18</v>
      </c>
      <c r="B410" s="661" t="s">
        <v>534</v>
      </c>
      <c r="C410" s="661">
        <v>89301182</v>
      </c>
      <c r="D410" s="740" t="s">
        <v>2531</v>
      </c>
      <c r="E410" s="741" t="s">
        <v>1610</v>
      </c>
      <c r="F410" s="661" t="s">
        <v>1587</v>
      </c>
      <c r="G410" s="661" t="s">
        <v>1660</v>
      </c>
      <c r="H410" s="661" t="s">
        <v>535</v>
      </c>
      <c r="I410" s="661" t="s">
        <v>1661</v>
      </c>
      <c r="J410" s="661" t="s">
        <v>1323</v>
      </c>
      <c r="K410" s="661" t="s">
        <v>1662</v>
      </c>
      <c r="L410" s="662">
        <v>0</v>
      </c>
      <c r="M410" s="662">
        <v>0</v>
      </c>
      <c r="N410" s="661">
        <v>14</v>
      </c>
      <c r="O410" s="742">
        <v>6.5</v>
      </c>
      <c r="P410" s="662">
        <v>0</v>
      </c>
      <c r="Q410" s="677"/>
      <c r="R410" s="661">
        <v>12</v>
      </c>
      <c r="S410" s="677">
        <v>0.8571428571428571</v>
      </c>
      <c r="T410" s="742">
        <v>4.5</v>
      </c>
      <c r="U410" s="700">
        <v>0.69230769230769229</v>
      </c>
    </row>
    <row r="411" spans="1:21" ht="14.4" customHeight="1" x14ac:dyDescent="0.3">
      <c r="A411" s="660">
        <v>18</v>
      </c>
      <c r="B411" s="661" t="s">
        <v>534</v>
      </c>
      <c r="C411" s="661">
        <v>89301182</v>
      </c>
      <c r="D411" s="740" t="s">
        <v>2531</v>
      </c>
      <c r="E411" s="741" t="s">
        <v>1610</v>
      </c>
      <c r="F411" s="661" t="s">
        <v>1587</v>
      </c>
      <c r="G411" s="661" t="s">
        <v>1792</v>
      </c>
      <c r="H411" s="661" t="s">
        <v>535</v>
      </c>
      <c r="I411" s="661" t="s">
        <v>2107</v>
      </c>
      <c r="J411" s="661" t="s">
        <v>2108</v>
      </c>
      <c r="K411" s="661" t="s">
        <v>2109</v>
      </c>
      <c r="L411" s="662">
        <v>2161</v>
      </c>
      <c r="M411" s="662">
        <v>2161</v>
      </c>
      <c r="N411" s="661">
        <v>1</v>
      </c>
      <c r="O411" s="742">
        <v>0.5</v>
      </c>
      <c r="P411" s="662">
        <v>2161</v>
      </c>
      <c r="Q411" s="677">
        <v>1</v>
      </c>
      <c r="R411" s="661">
        <v>1</v>
      </c>
      <c r="S411" s="677">
        <v>1</v>
      </c>
      <c r="T411" s="742">
        <v>0.5</v>
      </c>
      <c r="U411" s="700">
        <v>1</v>
      </c>
    </row>
    <row r="412" spans="1:21" ht="14.4" customHeight="1" x14ac:dyDescent="0.3">
      <c r="A412" s="660">
        <v>18</v>
      </c>
      <c r="B412" s="661" t="s">
        <v>534</v>
      </c>
      <c r="C412" s="661">
        <v>89301182</v>
      </c>
      <c r="D412" s="740" t="s">
        <v>2531</v>
      </c>
      <c r="E412" s="741" t="s">
        <v>1610</v>
      </c>
      <c r="F412" s="661" t="s">
        <v>1587</v>
      </c>
      <c r="G412" s="661" t="s">
        <v>1792</v>
      </c>
      <c r="H412" s="661" t="s">
        <v>535</v>
      </c>
      <c r="I412" s="661" t="s">
        <v>2110</v>
      </c>
      <c r="J412" s="661" t="s">
        <v>2111</v>
      </c>
      <c r="K412" s="661" t="s">
        <v>2112</v>
      </c>
      <c r="L412" s="662">
        <v>2160.9699999999998</v>
      </c>
      <c r="M412" s="662">
        <v>4321.9399999999996</v>
      </c>
      <c r="N412" s="661">
        <v>2</v>
      </c>
      <c r="O412" s="742">
        <v>0.5</v>
      </c>
      <c r="P412" s="662">
        <v>4321.9399999999996</v>
      </c>
      <c r="Q412" s="677">
        <v>1</v>
      </c>
      <c r="R412" s="661">
        <v>2</v>
      </c>
      <c r="S412" s="677">
        <v>1</v>
      </c>
      <c r="T412" s="742">
        <v>0.5</v>
      </c>
      <c r="U412" s="700">
        <v>1</v>
      </c>
    </row>
    <row r="413" spans="1:21" ht="14.4" customHeight="1" x14ac:dyDescent="0.3">
      <c r="A413" s="660">
        <v>18</v>
      </c>
      <c r="B413" s="661" t="s">
        <v>534</v>
      </c>
      <c r="C413" s="661">
        <v>89301182</v>
      </c>
      <c r="D413" s="740" t="s">
        <v>2531</v>
      </c>
      <c r="E413" s="741" t="s">
        <v>1610</v>
      </c>
      <c r="F413" s="661" t="s">
        <v>1587</v>
      </c>
      <c r="G413" s="661" t="s">
        <v>2113</v>
      </c>
      <c r="H413" s="661" t="s">
        <v>849</v>
      </c>
      <c r="I413" s="661" t="s">
        <v>2114</v>
      </c>
      <c r="J413" s="661" t="s">
        <v>2115</v>
      </c>
      <c r="K413" s="661" t="s">
        <v>2116</v>
      </c>
      <c r="L413" s="662">
        <v>425.17</v>
      </c>
      <c r="M413" s="662">
        <v>850.34</v>
      </c>
      <c r="N413" s="661">
        <v>2</v>
      </c>
      <c r="O413" s="742">
        <v>0.5</v>
      </c>
      <c r="P413" s="662">
        <v>850.34</v>
      </c>
      <c r="Q413" s="677">
        <v>1</v>
      </c>
      <c r="R413" s="661">
        <v>2</v>
      </c>
      <c r="S413" s="677">
        <v>1</v>
      </c>
      <c r="T413" s="742">
        <v>0.5</v>
      </c>
      <c r="U413" s="700">
        <v>1</v>
      </c>
    </row>
    <row r="414" spans="1:21" ht="14.4" customHeight="1" x14ac:dyDescent="0.3">
      <c r="A414" s="660">
        <v>18</v>
      </c>
      <c r="B414" s="661" t="s">
        <v>534</v>
      </c>
      <c r="C414" s="661">
        <v>89301182</v>
      </c>
      <c r="D414" s="740" t="s">
        <v>2531</v>
      </c>
      <c r="E414" s="741" t="s">
        <v>1610</v>
      </c>
      <c r="F414" s="661" t="s">
        <v>1587</v>
      </c>
      <c r="G414" s="661" t="s">
        <v>1674</v>
      </c>
      <c r="H414" s="661" t="s">
        <v>535</v>
      </c>
      <c r="I414" s="661" t="s">
        <v>1675</v>
      </c>
      <c r="J414" s="661" t="s">
        <v>1676</v>
      </c>
      <c r="K414" s="661" t="s">
        <v>1677</v>
      </c>
      <c r="L414" s="662">
        <v>66.17</v>
      </c>
      <c r="M414" s="662">
        <v>727.87000000000012</v>
      </c>
      <c r="N414" s="661">
        <v>11</v>
      </c>
      <c r="O414" s="742">
        <v>4.5</v>
      </c>
      <c r="P414" s="662">
        <v>463.19000000000005</v>
      </c>
      <c r="Q414" s="677">
        <v>0.63636363636363635</v>
      </c>
      <c r="R414" s="661">
        <v>7</v>
      </c>
      <c r="S414" s="677">
        <v>0.63636363636363635</v>
      </c>
      <c r="T414" s="742">
        <v>3.5</v>
      </c>
      <c r="U414" s="700">
        <v>0.77777777777777779</v>
      </c>
    </row>
    <row r="415" spans="1:21" ht="14.4" customHeight="1" x14ac:dyDescent="0.3">
      <c r="A415" s="660">
        <v>18</v>
      </c>
      <c r="B415" s="661" t="s">
        <v>534</v>
      </c>
      <c r="C415" s="661">
        <v>89301182</v>
      </c>
      <c r="D415" s="740" t="s">
        <v>2531</v>
      </c>
      <c r="E415" s="741" t="s">
        <v>1610</v>
      </c>
      <c r="F415" s="661" t="s">
        <v>1587</v>
      </c>
      <c r="G415" s="661" t="s">
        <v>1712</v>
      </c>
      <c r="H415" s="661" t="s">
        <v>535</v>
      </c>
      <c r="I415" s="661" t="s">
        <v>646</v>
      </c>
      <c r="J415" s="661" t="s">
        <v>1713</v>
      </c>
      <c r="K415" s="661" t="s">
        <v>1714</v>
      </c>
      <c r="L415" s="662">
        <v>0</v>
      </c>
      <c r="M415" s="662">
        <v>0</v>
      </c>
      <c r="N415" s="661">
        <v>1</v>
      </c>
      <c r="O415" s="742">
        <v>1</v>
      </c>
      <c r="P415" s="662"/>
      <c r="Q415" s="677"/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18</v>
      </c>
      <c r="B416" s="661" t="s">
        <v>534</v>
      </c>
      <c r="C416" s="661">
        <v>89301182</v>
      </c>
      <c r="D416" s="740" t="s">
        <v>2531</v>
      </c>
      <c r="E416" s="741" t="s">
        <v>1610</v>
      </c>
      <c r="F416" s="661" t="s">
        <v>1587</v>
      </c>
      <c r="G416" s="661" t="s">
        <v>1712</v>
      </c>
      <c r="H416" s="661" t="s">
        <v>535</v>
      </c>
      <c r="I416" s="661" t="s">
        <v>1182</v>
      </c>
      <c r="J416" s="661" t="s">
        <v>1849</v>
      </c>
      <c r="K416" s="661" t="s">
        <v>1850</v>
      </c>
      <c r="L416" s="662">
        <v>0</v>
      </c>
      <c r="M416" s="662">
        <v>0</v>
      </c>
      <c r="N416" s="661">
        <v>1</v>
      </c>
      <c r="O416" s="742">
        <v>0.5</v>
      </c>
      <c r="P416" s="662"/>
      <c r="Q416" s="677"/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18</v>
      </c>
      <c r="B417" s="661" t="s">
        <v>534</v>
      </c>
      <c r="C417" s="661">
        <v>89301182</v>
      </c>
      <c r="D417" s="740" t="s">
        <v>2531</v>
      </c>
      <c r="E417" s="741" t="s">
        <v>1610</v>
      </c>
      <c r="F417" s="661" t="s">
        <v>1587</v>
      </c>
      <c r="G417" s="661" t="s">
        <v>1715</v>
      </c>
      <c r="H417" s="661" t="s">
        <v>535</v>
      </c>
      <c r="I417" s="661" t="s">
        <v>1716</v>
      </c>
      <c r="J417" s="661" t="s">
        <v>1717</v>
      </c>
      <c r="K417" s="661" t="s">
        <v>1718</v>
      </c>
      <c r="L417" s="662">
        <v>177.82</v>
      </c>
      <c r="M417" s="662">
        <v>711.28</v>
      </c>
      <c r="N417" s="661">
        <v>4</v>
      </c>
      <c r="O417" s="742">
        <v>2.5</v>
      </c>
      <c r="P417" s="662">
        <v>177.82</v>
      </c>
      <c r="Q417" s="677">
        <v>0.25</v>
      </c>
      <c r="R417" s="661">
        <v>1</v>
      </c>
      <c r="S417" s="677">
        <v>0.25</v>
      </c>
      <c r="T417" s="742">
        <v>1</v>
      </c>
      <c r="U417" s="700">
        <v>0.4</v>
      </c>
    </row>
    <row r="418" spans="1:21" ht="14.4" customHeight="1" x14ac:dyDescent="0.3">
      <c r="A418" s="660">
        <v>18</v>
      </c>
      <c r="B418" s="661" t="s">
        <v>534</v>
      </c>
      <c r="C418" s="661">
        <v>89301182</v>
      </c>
      <c r="D418" s="740" t="s">
        <v>2531</v>
      </c>
      <c r="E418" s="741" t="s">
        <v>1610</v>
      </c>
      <c r="F418" s="661" t="s">
        <v>1587</v>
      </c>
      <c r="G418" s="661" t="s">
        <v>1857</v>
      </c>
      <c r="H418" s="661" t="s">
        <v>535</v>
      </c>
      <c r="I418" s="661" t="s">
        <v>2117</v>
      </c>
      <c r="J418" s="661" t="s">
        <v>2118</v>
      </c>
      <c r="K418" s="661" t="s">
        <v>845</v>
      </c>
      <c r="L418" s="662">
        <v>0</v>
      </c>
      <c r="M418" s="662">
        <v>0</v>
      </c>
      <c r="N418" s="661">
        <v>1</v>
      </c>
      <c r="O418" s="742">
        <v>1</v>
      </c>
      <c r="P418" s="662">
        <v>0</v>
      </c>
      <c r="Q418" s="677"/>
      <c r="R418" s="661">
        <v>1</v>
      </c>
      <c r="S418" s="677">
        <v>1</v>
      </c>
      <c r="T418" s="742">
        <v>1</v>
      </c>
      <c r="U418" s="700">
        <v>1</v>
      </c>
    </row>
    <row r="419" spans="1:21" ht="14.4" customHeight="1" x14ac:dyDescent="0.3">
      <c r="A419" s="660">
        <v>18</v>
      </c>
      <c r="B419" s="661" t="s">
        <v>534</v>
      </c>
      <c r="C419" s="661">
        <v>89301182</v>
      </c>
      <c r="D419" s="740" t="s">
        <v>2531</v>
      </c>
      <c r="E419" s="741" t="s">
        <v>1610</v>
      </c>
      <c r="F419" s="661" t="s">
        <v>1587</v>
      </c>
      <c r="G419" s="661" t="s">
        <v>1860</v>
      </c>
      <c r="H419" s="661" t="s">
        <v>849</v>
      </c>
      <c r="I419" s="661" t="s">
        <v>2071</v>
      </c>
      <c r="J419" s="661" t="s">
        <v>1095</v>
      </c>
      <c r="K419" s="661" t="s">
        <v>1135</v>
      </c>
      <c r="L419" s="662">
        <v>132</v>
      </c>
      <c r="M419" s="662">
        <v>264</v>
      </c>
      <c r="N419" s="661">
        <v>2</v>
      </c>
      <c r="O419" s="742">
        <v>1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18</v>
      </c>
      <c r="B420" s="661" t="s">
        <v>534</v>
      </c>
      <c r="C420" s="661">
        <v>89301182</v>
      </c>
      <c r="D420" s="740" t="s">
        <v>2531</v>
      </c>
      <c r="E420" s="741" t="s">
        <v>1610</v>
      </c>
      <c r="F420" s="661" t="s">
        <v>1587</v>
      </c>
      <c r="G420" s="661" t="s">
        <v>1860</v>
      </c>
      <c r="H420" s="661" t="s">
        <v>849</v>
      </c>
      <c r="I420" s="661" t="s">
        <v>1365</v>
      </c>
      <c r="J420" s="661" t="s">
        <v>1366</v>
      </c>
      <c r="K420" s="661" t="s">
        <v>1576</v>
      </c>
      <c r="L420" s="662">
        <v>65.989999999999995</v>
      </c>
      <c r="M420" s="662">
        <v>263.95999999999998</v>
      </c>
      <c r="N420" s="661">
        <v>4</v>
      </c>
      <c r="O420" s="742">
        <v>2</v>
      </c>
      <c r="P420" s="662">
        <v>197.96999999999997</v>
      </c>
      <c r="Q420" s="677">
        <v>0.75</v>
      </c>
      <c r="R420" s="661">
        <v>3</v>
      </c>
      <c r="S420" s="677">
        <v>0.75</v>
      </c>
      <c r="T420" s="742">
        <v>1</v>
      </c>
      <c r="U420" s="700">
        <v>0.5</v>
      </c>
    </row>
    <row r="421" spans="1:21" ht="14.4" customHeight="1" x14ac:dyDescent="0.3">
      <c r="A421" s="660">
        <v>18</v>
      </c>
      <c r="B421" s="661" t="s">
        <v>534</v>
      </c>
      <c r="C421" s="661">
        <v>89301182</v>
      </c>
      <c r="D421" s="740" t="s">
        <v>2531</v>
      </c>
      <c r="E421" s="741" t="s">
        <v>1610</v>
      </c>
      <c r="F421" s="661" t="s">
        <v>1587</v>
      </c>
      <c r="G421" s="661" t="s">
        <v>1860</v>
      </c>
      <c r="H421" s="661" t="s">
        <v>849</v>
      </c>
      <c r="I421" s="661" t="s">
        <v>1861</v>
      </c>
      <c r="J421" s="661" t="s">
        <v>1095</v>
      </c>
      <c r="K421" s="661" t="s">
        <v>1862</v>
      </c>
      <c r="L421" s="662">
        <v>132</v>
      </c>
      <c r="M421" s="662">
        <v>4356</v>
      </c>
      <c r="N421" s="661">
        <v>33</v>
      </c>
      <c r="O421" s="742">
        <v>8.5</v>
      </c>
      <c r="P421" s="662">
        <v>1452</v>
      </c>
      <c r="Q421" s="677">
        <v>0.33333333333333331</v>
      </c>
      <c r="R421" s="661">
        <v>11</v>
      </c>
      <c r="S421" s="677">
        <v>0.33333333333333331</v>
      </c>
      <c r="T421" s="742">
        <v>2.5</v>
      </c>
      <c r="U421" s="700">
        <v>0.29411764705882354</v>
      </c>
    </row>
    <row r="422" spans="1:21" ht="14.4" customHeight="1" x14ac:dyDescent="0.3">
      <c r="A422" s="660">
        <v>18</v>
      </c>
      <c r="B422" s="661" t="s">
        <v>534</v>
      </c>
      <c r="C422" s="661">
        <v>89301182</v>
      </c>
      <c r="D422" s="740" t="s">
        <v>2531</v>
      </c>
      <c r="E422" s="741" t="s">
        <v>1610</v>
      </c>
      <c r="F422" s="661" t="s">
        <v>1587</v>
      </c>
      <c r="G422" s="661" t="s">
        <v>1860</v>
      </c>
      <c r="H422" s="661" t="s">
        <v>849</v>
      </c>
      <c r="I422" s="661" t="s">
        <v>2119</v>
      </c>
      <c r="J422" s="661" t="s">
        <v>1095</v>
      </c>
      <c r="K422" s="661" t="s">
        <v>1862</v>
      </c>
      <c r="L422" s="662">
        <v>132</v>
      </c>
      <c r="M422" s="662">
        <v>396</v>
      </c>
      <c r="N422" s="661">
        <v>3</v>
      </c>
      <c r="O422" s="742">
        <v>1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18</v>
      </c>
      <c r="B423" s="661" t="s">
        <v>534</v>
      </c>
      <c r="C423" s="661">
        <v>89301182</v>
      </c>
      <c r="D423" s="740" t="s">
        <v>2531</v>
      </c>
      <c r="E423" s="741" t="s">
        <v>1610</v>
      </c>
      <c r="F423" s="661" t="s">
        <v>1587</v>
      </c>
      <c r="G423" s="661" t="s">
        <v>1684</v>
      </c>
      <c r="H423" s="661" t="s">
        <v>535</v>
      </c>
      <c r="I423" s="661" t="s">
        <v>592</v>
      </c>
      <c r="J423" s="661" t="s">
        <v>1685</v>
      </c>
      <c r="K423" s="661" t="s">
        <v>1686</v>
      </c>
      <c r="L423" s="662">
        <v>18.11</v>
      </c>
      <c r="M423" s="662">
        <v>72.44</v>
      </c>
      <c r="N423" s="661">
        <v>4</v>
      </c>
      <c r="O423" s="742">
        <v>2.5</v>
      </c>
      <c r="P423" s="662">
        <v>36.22</v>
      </c>
      <c r="Q423" s="677">
        <v>0.5</v>
      </c>
      <c r="R423" s="661">
        <v>2</v>
      </c>
      <c r="S423" s="677">
        <v>0.5</v>
      </c>
      <c r="T423" s="742">
        <v>0.5</v>
      </c>
      <c r="U423" s="700">
        <v>0.2</v>
      </c>
    </row>
    <row r="424" spans="1:21" ht="14.4" customHeight="1" x14ac:dyDescent="0.3">
      <c r="A424" s="660">
        <v>18</v>
      </c>
      <c r="B424" s="661" t="s">
        <v>534</v>
      </c>
      <c r="C424" s="661">
        <v>89301182</v>
      </c>
      <c r="D424" s="740" t="s">
        <v>2531</v>
      </c>
      <c r="E424" s="741" t="s">
        <v>1610</v>
      </c>
      <c r="F424" s="661" t="s">
        <v>1587</v>
      </c>
      <c r="G424" s="661" t="s">
        <v>1863</v>
      </c>
      <c r="H424" s="661" t="s">
        <v>535</v>
      </c>
      <c r="I424" s="661" t="s">
        <v>1876</v>
      </c>
      <c r="J424" s="661" t="s">
        <v>1869</v>
      </c>
      <c r="K424" s="661" t="s">
        <v>1877</v>
      </c>
      <c r="L424" s="662">
        <v>3823.28</v>
      </c>
      <c r="M424" s="662">
        <v>3823.28</v>
      </c>
      <c r="N424" s="661">
        <v>1</v>
      </c>
      <c r="O424" s="742">
        <v>0.5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18</v>
      </c>
      <c r="B425" s="661" t="s">
        <v>534</v>
      </c>
      <c r="C425" s="661">
        <v>89301182</v>
      </c>
      <c r="D425" s="740" t="s">
        <v>2531</v>
      </c>
      <c r="E425" s="741" t="s">
        <v>1610</v>
      </c>
      <c r="F425" s="661" t="s">
        <v>1587</v>
      </c>
      <c r="G425" s="661" t="s">
        <v>1863</v>
      </c>
      <c r="H425" s="661" t="s">
        <v>535</v>
      </c>
      <c r="I425" s="661" t="s">
        <v>2120</v>
      </c>
      <c r="J425" s="661" t="s">
        <v>1871</v>
      </c>
      <c r="K425" s="661" t="s">
        <v>1877</v>
      </c>
      <c r="L425" s="662">
        <v>1849.52</v>
      </c>
      <c r="M425" s="662">
        <v>3699.04</v>
      </c>
      <c r="N425" s="661">
        <v>2</v>
      </c>
      <c r="O425" s="742">
        <v>1.5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18</v>
      </c>
      <c r="B426" s="661" t="s">
        <v>534</v>
      </c>
      <c r="C426" s="661">
        <v>89301182</v>
      </c>
      <c r="D426" s="740" t="s">
        <v>2531</v>
      </c>
      <c r="E426" s="741" t="s">
        <v>1610</v>
      </c>
      <c r="F426" s="661" t="s">
        <v>1587</v>
      </c>
      <c r="G426" s="661" t="s">
        <v>1719</v>
      </c>
      <c r="H426" s="661" t="s">
        <v>535</v>
      </c>
      <c r="I426" s="661" t="s">
        <v>1796</v>
      </c>
      <c r="J426" s="661" t="s">
        <v>1797</v>
      </c>
      <c r="K426" s="661" t="s">
        <v>1798</v>
      </c>
      <c r="L426" s="662">
        <v>132</v>
      </c>
      <c r="M426" s="662">
        <v>264</v>
      </c>
      <c r="N426" s="661">
        <v>2</v>
      </c>
      <c r="O426" s="742">
        <v>2</v>
      </c>
      <c r="P426" s="662">
        <v>132</v>
      </c>
      <c r="Q426" s="677">
        <v>0.5</v>
      </c>
      <c r="R426" s="661">
        <v>1</v>
      </c>
      <c r="S426" s="677">
        <v>0.5</v>
      </c>
      <c r="T426" s="742">
        <v>1</v>
      </c>
      <c r="U426" s="700">
        <v>0.5</v>
      </c>
    </row>
    <row r="427" spans="1:21" ht="14.4" customHeight="1" x14ac:dyDescent="0.3">
      <c r="A427" s="660">
        <v>18</v>
      </c>
      <c r="B427" s="661" t="s">
        <v>534</v>
      </c>
      <c r="C427" s="661">
        <v>89301182</v>
      </c>
      <c r="D427" s="740" t="s">
        <v>2531</v>
      </c>
      <c r="E427" s="741" t="s">
        <v>1610</v>
      </c>
      <c r="F427" s="661" t="s">
        <v>1587</v>
      </c>
      <c r="G427" s="661" t="s">
        <v>1719</v>
      </c>
      <c r="H427" s="661" t="s">
        <v>849</v>
      </c>
      <c r="I427" s="661" t="s">
        <v>884</v>
      </c>
      <c r="J427" s="661" t="s">
        <v>885</v>
      </c>
      <c r="K427" s="661" t="s">
        <v>886</v>
      </c>
      <c r="L427" s="662">
        <v>132</v>
      </c>
      <c r="M427" s="662">
        <v>19140</v>
      </c>
      <c r="N427" s="661">
        <v>145</v>
      </c>
      <c r="O427" s="742">
        <v>37.5</v>
      </c>
      <c r="P427" s="662">
        <v>1452</v>
      </c>
      <c r="Q427" s="677">
        <v>7.586206896551724E-2</v>
      </c>
      <c r="R427" s="661">
        <v>11</v>
      </c>
      <c r="S427" s="677">
        <v>7.586206896551724E-2</v>
      </c>
      <c r="T427" s="742">
        <v>3.5</v>
      </c>
      <c r="U427" s="700">
        <v>9.3333333333333338E-2</v>
      </c>
    </row>
    <row r="428" spans="1:21" ht="14.4" customHeight="1" x14ac:dyDescent="0.3">
      <c r="A428" s="660">
        <v>18</v>
      </c>
      <c r="B428" s="661" t="s">
        <v>534</v>
      </c>
      <c r="C428" s="661">
        <v>89301182</v>
      </c>
      <c r="D428" s="740" t="s">
        <v>2531</v>
      </c>
      <c r="E428" s="741" t="s">
        <v>1610</v>
      </c>
      <c r="F428" s="661" t="s">
        <v>1587</v>
      </c>
      <c r="G428" s="661" t="s">
        <v>1719</v>
      </c>
      <c r="H428" s="661" t="s">
        <v>535</v>
      </c>
      <c r="I428" s="661" t="s">
        <v>1888</v>
      </c>
      <c r="J428" s="661" t="s">
        <v>1889</v>
      </c>
      <c r="K428" s="661" t="s">
        <v>1890</v>
      </c>
      <c r="L428" s="662">
        <v>123.2</v>
      </c>
      <c r="M428" s="662">
        <v>2340.8000000000002</v>
      </c>
      <c r="N428" s="661">
        <v>19</v>
      </c>
      <c r="O428" s="742">
        <v>5</v>
      </c>
      <c r="P428" s="662">
        <v>369.6</v>
      </c>
      <c r="Q428" s="677">
        <v>0.15789473684210525</v>
      </c>
      <c r="R428" s="661">
        <v>3</v>
      </c>
      <c r="S428" s="677">
        <v>0.15789473684210525</v>
      </c>
      <c r="T428" s="742">
        <v>1</v>
      </c>
      <c r="U428" s="700">
        <v>0.2</v>
      </c>
    </row>
    <row r="429" spans="1:21" ht="14.4" customHeight="1" x14ac:dyDescent="0.3">
      <c r="A429" s="660">
        <v>18</v>
      </c>
      <c r="B429" s="661" t="s">
        <v>534</v>
      </c>
      <c r="C429" s="661">
        <v>89301182</v>
      </c>
      <c r="D429" s="740" t="s">
        <v>2531</v>
      </c>
      <c r="E429" s="741" t="s">
        <v>1610</v>
      </c>
      <c r="F429" s="661" t="s">
        <v>1587</v>
      </c>
      <c r="G429" s="661" t="s">
        <v>1719</v>
      </c>
      <c r="H429" s="661" t="s">
        <v>535</v>
      </c>
      <c r="I429" s="661" t="s">
        <v>1891</v>
      </c>
      <c r="J429" s="661" t="s">
        <v>1892</v>
      </c>
      <c r="K429" s="661" t="s">
        <v>1890</v>
      </c>
      <c r="L429" s="662">
        <v>123.2</v>
      </c>
      <c r="M429" s="662">
        <v>246.4</v>
      </c>
      <c r="N429" s="661">
        <v>2</v>
      </c>
      <c r="O429" s="742">
        <v>1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18</v>
      </c>
      <c r="B430" s="661" t="s">
        <v>534</v>
      </c>
      <c r="C430" s="661">
        <v>89301182</v>
      </c>
      <c r="D430" s="740" t="s">
        <v>2531</v>
      </c>
      <c r="E430" s="741" t="s">
        <v>1610</v>
      </c>
      <c r="F430" s="661" t="s">
        <v>1587</v>
      </c>
      <c r="G430" s="661" t="s">
        <v>1630</v>
      </c>
      <c r="H430" s="661" t="s">
        <v>535</v>
      </c>
      <c r="I430" s="661" t="s">
        <v>1770</v>
      </c>
      <c r="J430" s="661" t="s">
        <v>1771</v>
      </c>
      <c r="K430" s="661" t="s">
        <v>1772</v>
      </c>
      <c r="L430" s="662">
        <v>439.98</v>
      </c>
      <c r="M430" s="662">
        <v>879.96</v>
      </c>
      <c r="N430" s="661">
        <v>2</v>
      </c>
      <c r="O430" s="742">
        <v>1.5</v>
      </c>
      <c r="P430" s="662">
        <v>879.96</v>
      </c>
      <c r="Q430" s="677">
        <v>1</v>
      </c>
      <c r="R430" s="661">
        <v>2</v>
      </c>
      <c r="S430" s="677">
        <v>1</v>
      </c>
      <c r="T430" s="742">
        <v>1.5</v>
      </c>
      <c r="U430" s="700">
        <v>1</v>
      </c>
    </row>
    <row r="431" spans="1:21" ht="14.4" customHeight="1" x14ac:dyDescent="0.3">
      <c r="A431" s="660">
        <v>18</v>
      </c>
      <c r="B431" s="661" t="s">
        <v>534</v>
      </c>
      <c r="C431" s="661">
        <v>89301182</v>
      </c>
      <c r="D431" s="740" t="s">
        <v>2531</v>
      </c>
      <c r="E431" s="741" t="s">
        <v>1610</v>
      </c>
      <c r="F431" s="661" t="s">
        <v>1587</v>
      </c>
      <c r="G431" s="661" t="s">
        <v>1773</v>
      </c>
      <c r="H431" s="661" t="s">
        <v>535</v>
      </c>
      <c r="I431" s="661" t="s">
        <v>2078</v>
      </c>
      <c r="J431" s="661" t="s">
        <v>2079</v>
      </c>
      <c r="K431" s="661" t="s">
        <v>568</v>
      </c>
      <c r="L431" s="662">
        <v>132</v>
      </c>
      <c r="M431" s="662">
        <v>132</v>
      </c>
      <c r="N431" s="661">
        <v>1</v>
      </c>
      <c r="O431" s="742">
        <v>0.5</v>
      </c>
      <c r="P431" s="662">
        <v>132</v>
      </c>
      <c r="Q431" s="677">
        <v>1</v>
      </c>
      <c r="R431" s="661">
        <v>1</v>
      </c>
      <c r="S431" s="677">
        <v>1</v>
      </c>
      <c r="T431" s="742">
        <v>0.5</v>
      </c>
      <c r="U431" s="700">
        <v>1</v>
      </c>
    </row>
    <row r="432" spans="1:21" ht="14.4" customHeight="1" x14ac:dyDescent="0.3">
      <c r="A432" s="660">
        <v>18</v>
      </c>
      <c r="B432" s="661" t="s">
        <v>534</v>
      </c>
      <c r="C432" s="661">
        <v>89301182</v>
      </c>
      <c r="D432" s="740" t="s">
        <v>2531</v>
      </c>
      <c r="E432" s="741" t="s">
        <v>1610</v>
      </c>
      <c r="F432" s="661" t="s">
        <v>1587</v>
      </c>
      <c r="G432" s="661" t="s">
        <v>1687</v>
      </c>
      <c r="H432" s="661" t="s">
        <v>535</v>
      </c>
      <c r="I432" s="661" t="s">
        <v>599</v>
      </c>
      <c r="J432" s="661" t="s">
        <v>1706</v>
      </c>
      <c r="K432" s="661" t="s">
        <v>1707</v>
      </c>
      <c r="L432" s="662">
        <v>48.74</v>
      </c>
      <c r="M432" s="662">
        <v>438.65999999999997</v>
      </c>
      <c r="N432" s="661">
        <v>9</v>
      </c>
      <c r="O432" s="742">
        <v>3</v>
      </c>
      <c r="P432" s="662">
        <v>146.22</v>
      </c>
      <c r="Q432" s="677">
        <v>0.33333333333333337</v>
      </c>
      <c r="R432" s="661">
        <v>3</v>
      </c>
      <c r="S432" s="677">
        <v>0.33333333333333331</v>
      </c>
      <c r="T432" s="742">
        <v>2.5</v>
      </c>
      <c r="U432" s="700">
        <v>0.83333333333333337</v>
      </c>
    </row>
    <row r="433" spans="1:21" ht="14.4" customHeight="1" x14ac:dyDescent="0.3">
      <c r="A433" s="660">
        <v>18</v>
      </c>
      <c r="B433" s="661" t="s">
        <v>534</v>
      </c>
      <c r="C433" s="661">
        <v>89301182</v>
      </c>
      <c r="D433" s="740" t="s">
        <v>2531</v>
      </c>
      <c r="E433" s="741" t="s">
        <v>1610</v>
      </c>
      <c r="F433" s="661" t="s">
        <v>1587</v>
      </c>
      <c r="G433" s="661" t="s">
        <v>1687</v>
      </c>
      <c r="H433" s="661" t="s">
        <v>535</v>
      </c>
      <c r="I433" s="661" t="s">
        <v>684</v>
      </c>
      <c r="J433" s="661" t="s">
        <v>1688</v>
      </c>
      <c r="K433" s="661" t="s">
        <v>2121</v>
      </c>
      <c r="L433" s="662">
        <v>9.2799999999999994</v>
      </c>
      <c r="M433" s="662">
        <v>55.679999999999993</v>
      </c>
      <c r="N433" s="661">
        <v>6</v>
      </c>
      <c r="O433" s="742">
        <v>1</v>
      </c>
      <c r="P433" s="662">
        <v>55.679999999999993</v>
      </c>
      <c r="Q433" s="677">
        <v>1</v>
      </c>
      <c r="R433" s="661">
        <v>6</v>
      </c>
      <c r="S433" s="677">
        <v>1</v>
      </c>
      <c r="T433" s="742">
        <v>1</v>
      </c>
      <c r="U433" s="700">
        <v>1</v>
      </c>
    </row>
    <row r="434" spans="1:21" ht="14.4" customHeight="1" x14ac:dyDescent="0.3">
      <c r="A434" s="660">
        <v>18</v>
      </c>
      <c r="B434" s="661" t="s">
        <v>534</v>
      </c>
      <c r="C434" s="661">
        <v>89301182</v>
      </c>
      <c r="D434" s="740" t="s">
        <v>2531</v>
      </c>
      <c r="E434" s="741" t="s">
        <v>1610</v>
      </c>
      <c r="F434" s="661" t="s">
        <v>1587</v>
      </c>
      <c r="G434" s="661" t="s">
        <v>1902</v>
      </c>
      <c r="H434" s="661" t="s">
        <v>535</v>
      </c>
      <c r="I434" s="661" t="s">
        <v>1174</v>
      </c>
      <c r="J434" s="661" t="s">
        <v>1175</v>
      </c>
      <c r="K434" s="661" t="s">
        <v>1903</v>
      </c>
      <c r="L434" s="662">
        <v>156.77000000000001</v>
      </c>
      <c r="M434" s="662">
        <v>1097.3900000000001</v>
      </c>
      <c r="N434" s="661">
        <v>7</v>
      </c>
      <c r="O434" s="742">
        <v>3.5</v>
      </c>
      <c r="P434" s="662">
        <v>627.08000000000004</v>
      </c>
      <c r="Q434" s="677">
        <v>0.5714285714285714</v>
      </c>
      <c r="R434" s="661">
        <v>4</v>
      </c>
      <c r="S434" s="677">
        <v>0.5714285714285714</v>
      </c>
      <c r="T434" s="742">
        <v>2</v>
      </c>
      <c r="U434" s="700">
        <v>0.5714285714285714</v>
      </c>
    </row>
    <row r="435" spans="1:21" ht="14.4" customHeight="1" x14ac:dyDescent="0.3">
      <c r="A435" s="660">
        <v>18</v>
      </c>
      <c r="B435" s="661" t="s">
        <v>534</v>
      </c>
      <c r="C435" s="661">
        <v>89301182</v>
      </c>
      <c r="D435" s="740" t="s">
        <v>2531</v>
      </c>
      <c r="E435" s="741" t="s">
        <v>1610</v>
      </c>
      <c r="F435" s="661" t="s">
        <v>1587</v>
      </c>
      <c r="G435" s="661" t="s">
        <v>1776</v>
      </c>
      <c r="H435" s="661" t="s">
        <v>535</v>
      </c>
      <c r="I435" s="661" t="s">
        <v>731</v>
      </c>
      <c r="J435" s="661" t="s">
        <v>732</v>
      </c>
      <c r="K435" s="661" t="s">
        <v>1777</v>
      </c>
      <c r="L435" s="662">
        <v>0</v>
      </c>
      <c r="M435" s="662">
        <v>0</v>
      </c>
      <c r="N435" s="661">
        <v>5</v>
      </c>
      <c r="O435" s="742">
        <v>4</v>
      </c>
      <c r="P435" s="662">
        <v>0</v>
      </c>
      <c r="Q435" s="677"/>
      <c r="R435" s="661">
        <v>2</v>
      </c>
      <c r="S435" s="677">
        <v>0.4</v>
      </c>
      <c r="T435" s="742">
        <v>1.5</v>
      </c>
      <c r="U435" s="700">
        <v>0.375</v>
      </c>
    </row>
    <row r="436" spans="1:21" ht="14.4" customHeight="1" x14ac:dyDescent="0.3">
      <c r="A436" s="660">
        <v>18</v>
      </c>
      <c r="B436" s="661" t="s">
        <v>534</v>
      </c>
      <c r="C436" s="661">
        <v>89301182</v>
      </c>
      <c r="D436" s="740" t="s">
        <v>2531</v>
      </c>
      <c r="E436" s="741" t="s">
        <v>1610</v>
      </c>
      <c r="F436" s="661" t="s">
        <v>1587</v>
      </c>
      <c r="G436" s="661" t="s">
        <v>1631</v>
      </c>
      <c r="H436" s="661" t="s">
        <v>535</v>
      </c>
      <c r="I436" s="661" t="s">
        <v>1632</v>
      </c>
      <c r="J436" s="661" t="s">
        <v>1633</v>
      </c>
      <c r="K436" s="661" t="s">
        <v>1634</v>
      </c>
      <c r="L436" s="662">
        <v>0</v>
      </c>
      <c r="M436" s="662">
        <v>0</v>
      </c>
      <c r="N436" s="661">
        <v>17</v>
      </c>
      <c r="O436" s="742">
        <v>7</v>
      </c>
      <c r="P436" s="662">
        <v>0</v>
      </c>
      <c r="Q436" s="677"/>
      <c r="R436" s="661">
        <v>12</v>
      </c>
      <c r="S436" s="677">
        <v>0.70588235294117652</v>
      </c>
      <c r="T436" s="742">
        <v>3.5</v>
      </c>
      <c r="U436" s="700">
        <v>0.5</v>
      </c>
    </row>
    <row r="437" spans="1:21" ht="14.4" customHeight="1" x14ac:dyDescent="0.3">
      <c r="A437" s="660">
        <v>18</v>
      </c>
      <c r="B437" s="661" t="s">
        <v>534</v>
      </c>
      <c r="C437" s="661">
        <v>89301182</v>
      </c>
      <c r="D437" s="740" t="s">
        <v>2531</v>
      </c>
      <c r="E437" s="741" t="s">
        <v>1610</v>
      </c>
      <c r="F437" s="661" t="s">
        <v>1587</v>
      </c>
      <c r="G437" s="661" t="s">
        <v>1631</v>
      </c>
      <c r="H437" s="661" t="s">
        <v>535</v>
      </c>
      <c r="I437" s="661" t="s">
        <v>757</v>
      </c>
      <c r="J437" s="661" t="s">
        <v>1633</v>
      </c>
      <c r="K437" s="661" t="s">
        <v>1799</v>
      </c>
      <c r="L437" s="662">
        <v>22.06</v>
      </c>
      <c r="M437" s="662">
        <v>88.24</v>
      </c>
      <c r="N437" s="661">
        <v>4</v>
      </c>
      <c r="O437" s="742">
        <v>1</v>
      </c>
      <c r="P437" s="662">
        <v>88.24</v>
      </c>
      <c r="Q437" s="677">
        <v>1</v>
      </c>
      <c r="R437" s="661">
        <v>4</v>
      </c>
      <c r="S437" s="677">
        <v>1</v>
      </c>
      <c r="T437" s="742">
        <v>1</v>
      </c>
      <c r="U437" s="700">
        <v>1</v>
      </c>
    </row>
    <row r="438" spans="1:21" ht="14.4" customHeight="1" x14ac:dyDescent="0.3">
      <c r="A438" s="660">
        <v>18</v>
      </c>
      <c r="B438" s="661" t="s">
        <v>534</v>
      </c>
      <c r="C438" s="661">
        <v>89301182</v>
      </c>
      <c r="D438" s="740" t="s">
        <v>2531</v>
      </c>
      <c r="E438" s="741" t="s">
        <v>1610</v>
      </c>
      <c r="F438" s="661" t="s">
        <v>1587</v>
      </c>
      <c r="G438" s="661" t="s">
        <v>1631</v>
      </c>
      <c r="H438" s="661" t="s">
        <v>535</v>
      </c>
      <c r="I438" s="661" t="s">
        <v>2080</v>
      </c>
      <c r="J438" s="661" t="s">
        <v>1664</v>
      </c>
      <c r="K438" s="661" t="s">
        <v>2081</v>
      </c>
      <c r="L438" s="662">
        <v>0</v>
      </c>
      <c r="M438" s="662">
        <v>0</v>
      </c>
      <c r="N438" s="661">
        <v>1</v>
      </c>
      <c r="O438" s="742">
        <v>0.5</v>
      </c>
      <c r="P438" s="662">
        <v>0</v>
      </c>
      <c r="Q438" s="677"/>
      <c r="R438" s="661">
        <v>1</v>
      </c>
      <c r="S438" s="677">
        <v>1</v>
      </c>
      <c r="T438" s="742">
        <v>0.5</v>
      </c>
      <c r="U438" s="700">
        <v>1</v>
      </c>
    </row>
    <row r="439" spans="1:21" ht="14.4" customHeight="1" x14ac:dyDescent="0.3">
      <c r="A439" s="660">
        <v>18</v>
      </c>
      <c r="B439" s="661" t="s">
        <v>534</v>
      </c>
      <c r="C439" s="661">
        <v>89301182</v>
      </c>
      <c r="D439" s="740" t="s">
        <v>2531</v>
      </c>
      <c r="E439" s="741" t="s">
        <v>1610</v>
      </c>
      <c r="F439" s="661" t="s">
        <v>1587</v>
      </c>
      <c r="G439" s="661" t="s">
        <v>1631</v>
      </c>
      <c r="H439" s="661" t="s">
        <v>535</v>
      </c>
      <c r="I439" s="661" t="s">
        <v>1663</v>
      </c>
      <c r="J439" s="661" t="s">
        <v>1664</v>
      </c>
      <c r="K439" s="661" t="s">
        <v>1665</v>
      </c>
      <c r="L439" s="662">
        <v>0</v>
      </c>
      <c r="M439" s="662">
        <v>0</v>
      </c>
      <c r="N439" s="661">
        <v>3</v>
      </c>
      <c r="O439" s="742">
        <v>0.5</v>
      </c>
      <c r="P439" s="662"/>
      <c r="Q439" s="677"/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18</v>
      </c>
      <c r="B440" s="661" t="s">
        <v>534</v>
      </c>
      <c r="C440" s="661">
        <v>89301182</v>
      </c>
      <c r="D440" s="740" t="s">
        <v>2531</v>
      </c>
      <c r="E440" s="741" t="s">
        <v>1610</v>
      </c>
      <c r="F440" s="661" t="s">
        <v>1587</v>
      </c>
      <c r="G440" s="661" t="s">
        <v>1699</v>
      </c>
      <c r="H440" s="661" t="s">
        <v>535</v>
      </c>
      <c r="I440" s="661" t="s">
        <v>997</v>
      </c>
      <c r="J440" s="661" t="s">
        <v>998</v>
      </c>
      <c r="K440" s="661" t="s">
        <v>1700</v>
      </c>
      <c r="L440" s="662">
        <v>49.37</v>
      </c>
      <c r="M440" s="662">
        <v>444.32999999999993</v>
      </c>
      <c r="N440" s="661">
        <v>9</v>
      </c>
      <c r="O440" s="742">
        <v>3</v>
      </c>
      <c r="P440" s="662">
        <v>444.32999999999993</v>
      </c>
      <c r="Q440" s="677">
        <v>1</v>
      </c>
      <c r="R440" s="661">
        <v>9</v>
      </c>
      <c r="S440" s="677">
        <v>1</v>
      </c>
      <c r="T440" s="742">
        <v>3</v>
      </c>
      <c r="U440" s="700">
        <v>1</v>
      </c>
    </row>
    <row r="441" spans="1:21" ht="14.4" customHeight="1" x14ac:dyDescent="0.3">
      <c r="A441" s="660">
        <v>18</v>
      </c>
      <c r="B441" s="661" t="s">
        <v>534</v>
      </c>
      <c r="C441" s="661">
        <v>89301182</v>
      </c>
      <c r="D441" s="740" t="s">
        <v>2531</v>
      </c>
      <c r="E441" s="741" t="s">
        <v>1610</v>
      </c>
      <c r="F441" s="661" t="s">
        <v>1587</v>
      </c>
      <c r="G441" s="661" t="s">
        <v>1699</v>
      </c>
      <c r="H441" s="661" t="s">
        <v>535</v>
      </c>
      <c r="I441" s="661" t="s">
        <v>1001</v>
      </c>
      <c r="J441" s="661" t="s">
        <v>1002</v>
      </c>
      <c r="K441" s="661" t="s">
        <v>1880</v>
      </c>
      <c r="L441" s="662">
        <v>24.68</v>
      </c>
      <c r="M441" s="662">
        <v>24.68</v>
      </c>
      <c r="N441" s="661">
        <v>1</v>
      </c>
      <c r="O441" s="742">
        <v>0.5</v>
      </c>
      <c r="P441" s="662">
        <v>24.68</v>
      </c>
      <c r="Q441" s="677">
        <v>1</v>
      </c>
      <c r="R441" s="661">
        <v>1</v>
      </c>
      <c r="S441" s="677">
        <v>1</v>
      </c>
      <c r="T441" s="742">
        <v>0.5</v>
      </c>
      <c r="U441" s="700">
        <v>1</v>
      </c>
    </row>
    <row r="442" spans="1:21" ht="14.4" customHeight="1" x14ac:dyDescent="0.3">
      <c r="A442" s="660">
        <v>18</v>
      </c>
      <c r="B442" s="661" t="s">
        <v>534</v>
      </c>
      <c r="C442" s="661">
        <v>89301182</v>
      </c>
      <c r="D442" s="740" t="s">
        <v>2531</v>
      </c>
      <c r="E442" s="741" t="s">
        <v>1610</v>
      </c>
      <c r="F442" s="661" t="s">
        <v>1587</v>
      </c>
      <c r="G442" s="661" t="s">
        <v>1666</v>
      </c>
      <c r="H442" s="661" t="s">
        <v>535</v>
      </c>
      <c r="I442" s="661" t="s">
        <v>610</v>
      </c>
      <c r="J442" s="661" t="s">
        <v>1667</v>
      </c>
      <c r="K442" s="661" t="s">
        <v>1668</v>
      </c>
      <c r="L442" s="662">
        <v>23.61</v>
      </c>
      <c r="M442" s="662">
        <v>118.05</v>
      </c>
      <c r="N442" s="661">
        <v>5</v>
      </c>
      <c r="O442" s="742">
        <v>1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18</v>
      </c>
      <c r="B443" s="661" t="s">
        <v>534</v>
      </c>
      <c r="C443" s="661">
        <v>89301182</v>
      </c>
      <c r="D443" s="740" t="s">
        <v>2531</v>
      </c>
      <c r="E443" s="741" t="s">
        <v>1610</v>
      </c>
      <c r="F443" s="661" t="s">
        <v>1587</v>
      </c>
      <c r="G443" s="661" t="s">
        <v>1678</v>
      </c>
      <c r="H443" s="661" t="s">
        <v>535</v>
      </c>
      <c r="I443" s="661" t="s">
        <v>804</v>
      </c>
      <c r="J443" s="661" t="s">
        <v>805</v>
      </c>
      <c r="K443" s="661" t="s">
        <v>1914</v>
      </c>
      <c r="L443" s="662">
        <v>153.31</v>
      </c>
      <c r="M443" s="662">
        <v>306.62</v>
      </c>
      <c r="N443" s="661">
        <v>2</v>
      </c>
      <c r="O443" s="742">
        <v>0.5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18</v>
      </c>
      <c r="B444" s="661" t="s">
        <v>534</v>
      </c>
      <c r="C444" s="661">
        <v>89301182</v>
      </c>
      <c r="D444" s="740" t="s">
        <v>2531</v>
      </c>
      <c r="E444" s="741" t="s">
        <v>1610</v>
      </c>
      <c r="F444" s="661" t="s">
        <v>1587</v>
      </c>
      <c r="G444" s="661" t="s">
        <v>1678</v>
      </c>
      <c r="H444" s="661" t="s">
        <v>535</v>
      </c>
      <c r="I444" s="661" t="s">
        <v>1679</v>
      </c>
      <c r="J444" s="661" t="s">
        <v>1680</v>
      </c>
      <c r="K444" s="661" t="s">
        <v>1681</v>
      </c>
      <c r="L444" s="662">
        <v>613.24</v>
      </c>
      <c r="M444" s="662">
        <v>5519.16</v>
      </c>
      <c r="N444" s="661">
        <v>9</v>
      </c>
      <c r="O444" s="742">
        <v>3</v>
      </c>
      <c r="P444" s="662">
        <v>1226.48</v>
      </c>
      <c r="Q444" s="677">
        <v>0.22222222222222224</v>
      </c>
      <c r="R444" s="661">
        <v>2</v>
      </c>
      <c r="S444" s="677">
        <v>0.22222222222222221</v>
      </c>
      <c r="T444" s="742">
        <v>1</v>
      </c>
      <c r="U444" s="700">
        <v>0.33333333333333331</v>
      </c>
    </row>
    <row r="445" spans="1:21" ht="14.4" customHeight="1" x14ac:dyDescent="0.3">
      <c r="A445" s="660">
        <v>18</v>
      </c>
      <c r="B445" s="661" t="s">
        <v>534</v>
      </c>
      <c r="C445" s="661">
        <v>89301182</v>
      </c>
      <c r="D445" s="740" t="s">
        <v>2531</v>
      </c>
      <c r="E445" s="741" t="s">
        <v>1610</v>
      </c>
      <c r="F445" s="661" t="s">
        <v>1587</v>
      </c>
      <c r="G445" s="661" t="s">
        <v>1678</v>
      </c>
      <c r="H445" s="661" t="s">
        <v>535</v>
      </c>
      <c r="I445" s="661" t="s">
        <v>1915</v>
      </c>
      <c r="J445" s="661" t="s">
        <v>1916</v>
      </c>
      <c r="K445" s="661" t="s">
        <v>1917</v>
      </c>
      <c r="L445" s="662">
        <v>367.94</v>
      </c>
      <c r="M445" s="662">
        <v>1471.76</v>
      </c>
      <c r="N445" s="661">
        <v>4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18</v>
      </c>
      <c r="B446" s="661" t="s">
        <v>534</v>
      </c>
      <c r="C446" s="661">
        <v>89301182</v>
      </c>
      <c r="D446" s="740" t="s">
        <v>2531</v>
      </c>
      <c r="E446" s="741" t="s">
        <v>1610</v>
      </c>
      <c r="F446" s="661" t="s">
        <v>1587</v>
      </c>
      <c r="G446" s="661" t="s">
        <v>1635</v>
      </c>
      <c r="H446" s="661" t="s">
        <v>849</v>
      </c>
      <c r="I446" s="661" t="s">
        <v>1920</v>
      </c>
      <c r="J446" s="661" t="s">
        <v>1921</v>
      </c>
      <c r="K446" s="661" t="s">
        <v>955</v>
      </c>
      <c r="L446" s="662">
        <v>393.63</v>
      </c>
      <c r="M446" s="662">
        <v>9447.1200000000008</v>
      </c>
      <c r="N446" s="661">
        <v>24</v>
      </c>
      <c r="O446" s="742">
        <v>8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18</v>
      </c>
      <c r="B447" s="661" t="s">
        <v>534</v>
      </c>
      <c r="C447" s="661">
        <v>89301182</v>
      </c>
      <c r="D447" s="740" t="s">
        <v>2531</v>
      </c>
      <c r="E447" s="741" t="s">
        <v>1610</v>
      </c>
      <c r="F447" s="661" t="s">
        <v>1587</v>
      </c>
      <c r="G447" s="661" t="s">
        <v>1635</v>
      </c>
      <c r="H447" s="661" t="s">
        <v>849</v>
      </c>
      <c r="I447" s="661" t="s">
        <v>1636</v>
      </c>
      <c r="J447" s="661" t="s">
        <v>1637</v>
      </c>
      <c r="K447" s="661" t="s">
        <v>568</v>
      </c>
      <c r="L447" s="662">
        <v>147.61000000000001</v>
      </c>
      <c r="M447" s="662">
        <v>295.22000000000003</v>
      </c>
      <c r="N447" s="661">
        <v>2</v>
      </c>
      <c r="O447" s="742">
        <v>0.5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18</v>
      </c>
      <c r="B448" s="661" t="s">
        <v>534</v>
      </c>
      <c r="C448" s="661">
        <v>89301182</v>
      </c>
      <c r="D448" s="740" t="s">
        <v>2531</v>
      </c>
      <c r="E448" s="741" t="s">
        <v>1610</v>
      </c>
      <c r="F448" s="661" t="s">
        <v>1587</v>
      </c>
      <c r="G448" s="661" t="s">
        <v>1635</v>
      </c>
      <c r="H448" s="661" t="s">
        <v>849</v>
      </c>
      <c r="I448" s="661" t="s">
        <v>1638</v>
      </c>
      <c r="J448" s="661" t="s">
        <v>1639</v>
      </c>
      <c r="K448" s="661" t="s">
        <v>561</v>
      </c>
      <c r="L448" s="662">
        <v>36.909999999999997</v>
      </c>
      <c r="M448" s="662">
        <v>627.46999999999991</v>
      </c>
      <c r="N448" s="661">
        <v>17</v>
      </c>
      <c r="O448" s="742">
        <v>5</v>
      </c>
      <c r="P448" s="662">
        <v>295.27999999999997</v>
      </c>
      <c r="Q448" s="677">
        <v>0.4705882352941177</v>
      </c>
      <c r="R448" s="661">
        <v>8</v>
      </c>
      <c r="S448" s="677">
        <v>0.47058823529411764</v>
      </c>
      <c r="T448" s="742">
        <v>2.5</v>
      </c>
      <c r="U448" s="700">
        <v>0.5</v>
      </c>
    </row>
    <row r="449" spans="1:21" ht="14.4" customHeight="1" x14ac:dyDescent="0.3">
      <c r="A449" s="660">
        <v>18</v>
      </c>
      <c r="B449" s="661" t="s">
        <v>534</v>
      </c>
      <c r="C449" s="661">
        <v>89301182</v>
      </c>
      <c r="D449" s="740" t="s">
        <v>2531</v>
      </c>
      <c r="E449" s="741" t="s">
        <v>1610</v>
      </c>
      <c r="F449" s="661" t="s">
        <v>1587</v>
      </c>
      <c r="G449" s="661" t="s">
        <v>1635</v>
      </c>
      <c r="H449" s="661" t="s">
        <v>535</v>
      </c>
      <c r="I449" s="661" t="s">
        <v>569</v>
      </c>
      <c r="J449" s="661" t="s">
        <v>570</v>
      </c>
      <c r="K449" s="661" t="s">
        <v>571</v>
      </c>
      <c r="L449" s="662">
        <v>1704.6</v>
      </c>
      <c r="M449" s="662">
        <v>3409.2</v>
      </c>
      <c r="N449" s="661">
        <v>2</v>
      </c>
      <c r="O449" s="742">
        <v>0.5</v>
      </c>
      <c r="P449" s="662">
        <v>3409.2</v>
      </c>
      <c r="Q449" s="677">
        <v>1</v>
      </c>
      <c r="R449" s="661">
        <v>2</v>
      </c>
      <c r="S449" s="677">
        <v>1</v>
      </c>
      <c r="T449" s="742">
        <v>0.5</v>
      </c>
      <c r="U449" s="700">
        <v>1</v>
      </c>
    </row>
    <row r="450" spans="1:21" ht="14.4" customHeight="1" x14ac:dyDescent="0.3">
      <c r="A450" s="660">
        <v>18</v>
      </c>
      <c r="B450" s="661" t="s">
        <v>534</v>
      </c>
      <c r="C450" s="661">
        <v>89301182</v>
      </c>
      <c r="D450" s="740" t="s">
        <v>2531</v>
      </c>
      <c r="E450" s="741" t="s">
        <v>1610</v>
      </c>
      <c r="F450" s="661" t="s">
        <v>1587</v>
      </c>
      <c r="G450" s="661" t="s">
        <v>1635</v>
      </c>
      <c r="H450" s="661" t="s">
        <v>535</v>
      </c>
      <c r="I450" s="661" t="s">
        <v>2122</v>
      </c>
      <c r="J450" s="661" t="s">
        <v>2123</v>
      </c>
      <c r="K450" s="661" t="s">
        <v>1956</v>
      </c>
      <c r="L450" s="662">
        <v>828.56</v>
      </c>
      <c r="M450" s="662">
        <v>3314.24</v>
      </c>
      <c r="N450" s="661">
        <v>4</v>
      </c>
      <c r="O450" s="742">
        <v>1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18</v>
      </c>
      <c r="B451" s="661" t="s">
        <v>534</v>
      </c>
      <c r="C451" s="661">
        <v>89301182</v>
      </c>
      <c r="D451" s="740" t="s">
        <v>2531</v>
      </c>
      <c r="E451" s="741" t="s">
        <v>1610</v>
      </c>
      <c r="F451" s="661" t="s">
        <v>1587</v>
      </c>
      <c r="G451" s="661" t="s">
        <v>1635</v>
      </c>
      <c r="H451" s="661" t="s">
        <v>535</v>
      </c>
      <c r="I451" s="661" t="s">
        <v>2124</v>
      </c>
      <c r="J451" s="661" t="s">
        <v>2125</v>
      </c>
      <c r="K451" s="661" t="s">
        <v>2086</v>
      </c>
      <c r="L451" s="662">
        <v>0</v>
      </c>
      <c r="M451" s="662">
        <v>0</v>
      </c>
      <c r="N451" s="661">
        <v>2</v>
      </c>
      <c r="O451" s="742">
        <v>1</v>
      </c>
      <c r="P451" s="662"/>
      <c r="Q451" s="677"/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18</v>
      </c>
      <c r="B452" s="661" t="s">
        <v>534</v>
      </c>
      <c r="C452" s="661">
        <v>89301182</v>
      </c>
      <c r="D452" s="740" t="s">
        <v>2531</v>
      </c>
      <c r="E452" s="741" t="s">
        <v>1610</v>
      </c>
      <c r="F452" s="661" t="s">
        <v>1587</v>
      </c>
      <c r="G452" s="661" t="s">
        <v>1635</v>
      </c>
      <c r="H452" s="661" t="s">
        <v>535</v>
      </c>
      <c r="I452" s="661" t="s">
        <v>2126</v>
      </c>
      <c r="J452" s="661" t="s">
        <v>2127</v>
      </c>
      <c r="K452" s="661" t="s">
        <v>955</v>
      </c>
      <c r="L452" s="662">
        <v>393.63</v>
      </c>
      <c r="M452" s="662">
        <v>393.63</v>
      </c>
      <c r="N452" s="661">
        <v>1</v>
      </c>
      <c r="O452" s="742">
        <v>1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18</v>
      </c>
      <c r="B453" s="661" t="s">
        <v>534</v>
      </c>
      <c r="C453" s="661">
        <v>89301182</v>
      </c>
      <c r="D453" s="740" t="s">
        <v>2531</v>
      </c>
      <c r="E453" s="741" t="s">
        <v>1610</v>
      </c>
      <c r="F453" s="661" t="s">
        <v>1587</v>
      </c>
      <c r="G453" s="661" t="s">
        <v>1635</v>
      </c>
      <c r="H453" s="661" t="s">
        <v>535</v>
      </c>
      <c r="I453" s="661" t="s">
        <v>2128</v>
      </c>
      <c r="J453" s="661" t="s">
        <v>2129</v>
      </c>
      <c r="K453" s="661" t="s">
        <v>2130</v>
      </c>
      <c r="L453" s="662">
        <v>2332.63</v>
      </c>
      <c r="M453" s="662">
        <v>16328.41</v>
      </c>
      <c r="N453" s="661">
        <v>7</v>
      </c>
      <c r="O453" s="742">
        <v>1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18</v>
      </c>
      <c r="B454" s="661" t="s">
        <v>534</v>
      </c>
      <c r="C454" s="661">
        <v>89301182</v>
      </c>
      <c r="D454" s="740" t="s">
        <v>2531</v>
      </c>
      <c r="E454" s="741" t="s">
        <v>1610</v>
      </c>
      <c r="F454" s="661" t="s">
        <v>1587</v>
      </c>
      <c r="G454" s="661" t="s">
        <v>1669</v>
      </c>
      <c r="H454" s="661" t="s">
        <v>849</v>
      </c>
      <c r="I454" s="661" t="s">
        <v>906</v>
      </c>
      <c r="J454" s="661" t="s">
        <v>1520</v>
      </c>
      <c r="K454" s="661" t="s">
        <v>1521</v>
      </c>
      <c r="L454" s="662">
        <v>445.45</v>
      </c>
      <c r="M454" s="662">
        <v>8018.0999999999985</v>
      </c>
      <c r="N454" s="661">
        <v>18</v>
      </c>
      <c r="O454" s="742">
        <v>11.5</v>
      </c>
      <c r="P454" s="662">
        <v>445.45</v>
      </c>
      <c r="Q454" s="677">
        <v>5.5555555555555566E-2</v>
      </c>
      <c r="R454" s="661">
        <v>1</v>
      </c>
      <c r="S454" s="677">
        <v>5.5555555555555552E-2</v>
      </c>
      <c r="T454" s="742">
        <v>1</v>
      </c>
      <c r="U454" s="700">
        <v>8.6956521739130432E-2</v>
      </c>
    </row>
    <row r="455" spans="1:21" ht="14.4" customHeight="1" x14ac:dyDescent="0.3">
      <c r="A455" s="660">
        <v>18</v>
      </c>
      <c r="B455" s="661" t="s">
        <v>534</v>
      </c>
      <c r="C455" s="661">
        <v>89301182</v>
      </c>
      <c r="D455" s="740" t="s">
        <v>2531</v>
      </c>
      <c r="E455" s="741" t="s">
        <v>1610</v>
      </c>
      <c r="F455" s="661" t="s">
        <v>1587</v>
      </c>
      <c r="G455" s="661" t="s">
        <v>1669</v>
      </c>
      <c r="H455" s="661" t="s">
        <v>849</v>
      </c>
      <c r="I455" s="661" t="s">
        <v>902</v>
      </c>
      <c r="J455" s="661" t="s">
        <v>1522</v>
      </c>
      <c r="K455" s="661" t="s">
        <v>1523</v>
      </c>
      <c r="L455" s="662">
        <v>360.37</v>
      </c>
      <c r="M455" s="662">
        <v>1441.48</v>
      </c>
      <c r="N455" s="661">
        <v>4</v>
      </c>
      <c r="O455" s="742">
        <v>3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18</v>
      </c>
      <c r="B456" s="661" t="s">
        <v>534</v>
      </c>
      <c r="C456" s="661">
        <v>89301182</v>
      </c>
      <c r="D456" s="740" t="s">
        <v>2531</v>
      </c>
      <c r="E456" s="741" t="s">
        <v>1610</v>
      </c>
      <c r="F456" s="661" t="s">
        <v>1587</v>
      </c>
      <c r="G456" s="661" t="s">
        <v>1640</v>
      </c>
      <c r="H456" s="661" t="s">
        <v>849</v>
      </c>
      <c r="I456" s="661" t="s">
        <v>1137</v>
      </c>
      <c r="J456" s="661" t="s">
        <v>1138</v>
      </c>
      <c r="K456" s="661" t="s">
        <v>1139</v>
      </c>
      <c r="L456" s="662">
        <v>542.03</v>
      </c>
      <c r="M456" s="662">
        <v>542.03</v>
      </c>
      <c r="N456" s="661">
        <v>1</v>
      </c>
      <c r="O456" s="742">
        <v>1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18</v>
      </c>
      <c r="B457" s="661" t="s">
        <v>534</v>
      </c>
      <c r="C457" s="661">
        <v>89301182</v>
      </c>
      <c r="D457" s="740" t="s">
        <v>2531</v>
      </c>
      <c r="E457" s="741" t="s">
        <v>1610</v>
      </c>
      <c r="F457" s="661" t="s">
        <v>1587</v>
      </c>
      <c r="G457" s="661" t="s">
        <v>1640</v>
      </c>
      <c r="H457" s="661" t="s">
        <v>849</v>
      </c>
      <c r="I457" s="661" t="s">
        <v>1641</v>
      </c>
      <c r="J457" s="661" t="s">
        <v>1382</v>
      </c>
      <c r="K457" s="661" t="s">
        <v>767</v>
      </c>
      <c r="L457" s="662">
        <v>0</v>
      </c>
      <c r="M457" s="662">
        <v>0</v>
      </c>
      <c r="N457" s="661">
        <v>7</v>
      </c>
      <c r="O457" s="742">
        <v>1</v>
      </c>
      <c r="P457" s="662">
        <v>0</v>
      </c>
      <c r="Q457" s="677"/>
      <c r="R457" s="661">
        <v>4</v>
      </c>
      <c r="S457" s="677">
        <v>0.5714285714285714</v>
      </c>
      <c r="T457" s="742">
        <v>0.5</v>
      </c>
      <c r="U457" s="700">
        <v>0.5</v>
      </c>
    </row>
    <row r="458" spans="1:21" ht="14.4" customHeight="1" x14ac:dyDescent="0.3">
      <c r="A458" s="660">
        <v>18</v>
      </c>
      <c r="B458" s="661" t="s">
        <v>534</v>
      </c>
      <c r="C458" s="661">
        <v>89301182</v>
      </c>
      <c r="D458" s="740" t="s">
        <v>2531</v>
      </c>
      <c r="E458" s="741" t="s">
        <v>1610</v>
      </c>
      <c r="F458" s="661" t="s">
        <v>1587</v>
      </c>
      <c r="G458" s="661" t="s">
        <v>1640</v>
      </c>
      <c r="H458" s="661" t="s">
        <v>849</v>
      </c>
      <c r="I458" s="661" t="s">
        <v>1381</v>
      </c>
      <c r="J458" s="661" t="s">
        <v>1382</v>
      </c>
      <c r="K458" s="661" t="s">
        <v>1383</v>
      </c>
      <c r="L458" s="662">
        <v>87.11</v>
      </c>
      <c r="M458" s="662">
        <v>609.77</v>
      </c>
      <c r="N458" s="661">
        <v>7</v>
      </c>
      <c r="O458" s="742">
        <v>2</v>
      </c>
      <c r="P458" s="662">
        <v>435.54999999999995</v>
      </c>
      <c r="Q458" s="677">
        <v>0.71428571428571419</v>
      </c>
      <c r="R458" s="661">
        <v>5</v>
      </c>
      <c r="S458" s="677">
        <v>0.7142857142857143</v>
      </c>
      <c r="T458" s="742">
        <v>1</v>
      </c>
      <c r="U458" s="700">
        <v>0.5</v>
      </c>
    </row>
    <row r="459" spans="1:21" ht="14.4" customHeight="1" x14ac:dyDescent="0.3">
      <c r="A459" s="660">
        <v>18</v>
      </c>
      <c r="B459" s="661" t="s">
        <v>534</v>
      </c>
      <c r="C459" s="661">
        <v>89301182</v>
      </c>
      <c r="D459" s="740" t="s">
        <v>2531</v>
      </c>
      <c r="E459" s="741" t="s">
        <v>1610</v>
      </c>
      <c r="F459" s="661" t="s">
        <v>1587</v>
      </c>
      <c r="G459" s="661" t="s">
        <v>1640</v>
      </c>
      <c r="H459" s="661" t="s">
        <v>849</v>
      </c>
      <c r="I459" s="661" t="s">
        <v>1819</v>
      </c>
      <c r="J459" s="661" t="s">
        <v>1122</v>
      </c>
      <c r="K459" s="661" t="s">
        <v>965</v>
      </c>
      <c r="L459" s="662">
        <v>0</v>
      </c>
      <c r="M459" s="662">
        <v>0</v>
      </c>
      <c r="N459" s="661">
        <v>4</v>
      </c>
      <c r="O459" s="742">
        <v>0.5</v>
      </c>
      <c r="P459" s="662"/>
      <c r="Q459" s="677"/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18</v>
      </c>
      <c r="B460" s="661" t="s">
        <v>534</v>
      </c>
      <c r="C460" s="661">
        <v>89301182</v>
      </c>
      <c r="D460" s="740" t="s">
        <v>2531</v>
      </c>
      <c r="E460" s="741" t="s">
        <v>1610</v>
      </c>
      <c r="F460" s="661" t="s">
        <v>1587</v>
      </c>
      <c r="G460" s="661" t="s">
        <v>1640</v>
      </c>
      <c r="H460" s="661" t="s">
        <v>849</v>
      </c>
      <c r="I460" s="661" t="s">
        <v>1121</v>
      </c>
      <c r="J460" s="661" t="s">
        <v>1122</v>
      </c>
      <c r="K460" s="661" t="s">
        <v>1123</v>
      </c>
      <c r="L460" s="662">
        <v>174.22</v>
      </c>
      <c r="M460" s="662">
        <v>174.22</v>
      </c>
      <c r="N460" s="661">
        <v>1</v>
      </c>
      <c r="O460" s="742">
        <v>0.5</v>
      </c>
      <c r="P460" s="662">
        <v>174.22</v>
      </c>
      <c r="Q460" s="677">
        <v>1</v>
      </c>
      <c r="R460" s="661">
        <v>1</v>
      </c>
      <c r="S460" s="677">
        <v>1</v>
      </c>
      <c r="T460" s="742">
        <v>0.5</v>
      </c>
      <c r="U460" s="700">
        <v>1</v>
      </c>
    </row>
    <row r="461" spans="1:21" ht="14.4" customHeight="1" x14ac:dyDescent="0.3">
      <c r="A461" s="660">
        <v>18</v>
      </c>
      <c r="B461" s="661" t="s">
        <v>534</v>
      </c>
      <c r="C461" s="661">
        <v>89301182</v>
      </c>
      <c r="D461" s="740" t="s">
        <v>2531</v>
      </c>
      <c r="E461" s="741" t="s">
        <v>1610</v>
      </c>
      <c r="F461" s="661" t="s">
        <v>1587</v>
      </c>
      <c r="G461" s="661" t="s">
        <v>1640</v>
      </c>
      <c r="H461" s="661" t="s">
        <v>849</v>
      </c>
      <c r="I461" s="661" t="s">
        <v>2131</v>
      </c>
      <c r="J461" s="661" t="s">
        <v>1138</v>
      </c>
      <c r="K461" s="661" t="s">
        <v>1917</v>
      </c>
      <c r="L461" s="662">
        <v>0</v>
      </c>
      <c r="M461" s="662">
        <v>0</v>
      </c>
      <c r="N461" s="661">
        <v>2</v>
      </c>
      <c r="O461" s="742">
        <v>1</v>
      </c>
      <c r="P461" s="662"/>
      <c r="Q461" s="677"/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18</v>
      </c>
      <c r="B462" s="661" t="s">
        <v>534</v>
      </c>
      <c r="C462" s="661">
        <v>89301182</v>
      </c>
      <c r="D462" s="740" t="s">
        <v>2531</v>
      </c>
      <c r="E462" s="741" t="s">
        <v>1610</v>
      </c>
      <c r="F462" s="661" t="s">
        <v>1587</v>
      </c>
      <c r="G462" s="661" t="s">
        <v>1640</v>
      </c>
      <c r="H462" s="661" t="s">
        <v>849</v>
      </c>
      <c r="I462" s="661" t="s">
        <v>1928</v>
      </c>
      <c r="J462" s="661" t="s">
        <v>1138</v>
      </c>
      <c r="K462" s="661" t="s">
        <v>1929</v>
      </c>
      <c r="L462" s="662">
        <v>0</v>
      </c>
      <c r="M462" s="662">
        <v>0</v>
      </c>
      <c r="N462" s="661">
        <v>5</v>
      </c>
      <c r="O462" s="742">
        <v>3</v>
      </c>
      <c r="P462" s="662">
        <v>0</v>
      </c>
      <c r="Q462" s="677"/>
      <c r="R462" s="661">
        <v>3</v>
      </c>
      <c r="S462" s="677">
        <v>0.6</v>
      </c>
      <c r="T462" s="742">
        <v>2</v>
      </c>
      <c r="U462" s="700">
        <v>0.66666666666666663</v>
      </c>
    </row>
    <row r="463" spans="1:21" ht="14.4" customHeight="1" x14ac:dyDescent="0.3">
      <c r="A463" s="660">
        <v>18</v>
      </c>
      <c r="B463" s="661" t="s">
        <v>534</v>
      </c>
      <c r="C463" s="661">
        <v>89301182</v>
      </c>
      <c r="D463" s="740" t="s">
        <v>2531</v>
      </c>
      <c r="E463" s="741" t="s">
        <v>1610</v>
      </c>
      <c r="F463" s="661" t="s">
        <v>1587</v>
      </c>
      <c r="G463" s="661" t="s">
        <v>1682</v>
      </c>
      <c r="H463" s="661" t="s">
        <v>535</v>
      </c>
      <c r="I463" s="661" t="s">
        <v>680</v>
      </c>
      <c r="J463" s="661" t="s">
        <v>681</v>
      </c>
      <c r="K463" s="661" t="s">
        <v>1683</v>
      </c>
      <c r="L463" s="662">
        <v>57.6</v>
      </c>
      <c r="M463" s="662">
        <v>288</v>
      </c>
      <c r="N463" s="661">
        <v>5</v>
      </c>
      <c r="O463" s="742">
        <v>1.5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18</v>
      </c>
      <c r="B464" s="661" t="s">
        <v>534</v>
      </c>
      <c r="C464" s="661">
        <v>89301182</v>
      </c>
      <c r="D464" s="740" t="s">
        <v>2531</v>
      </c>
      <c r="E464" s="741" t="s">
        <v>1610</v>
      </c>
      <c r="F464" s="661" t="s">
        <v>1587</v>
      </c>
      <c r="G464" s="661" t="s">
        <v>1930</v>
      </c>
      <c r="H464" s="661" t="s">
        <v>535</v>
      </c>
      <c r="I464" s="661" t="s">
        <v>1051</v>
      </c>
      <c r="J464" s="661" t="s">
        <v>1052</v>
      </c>
      <c r="K464" s="661" t="s">
        <v>1931</v>
      </c>
      <c r="L464" s="662">
        <v>202.03</v>
      </c>
      <c r="M464" s="662">
        <v>1010.1500000000001</v>
      </c>
      <c r="N464" s="661">
        <v>5</v>
      </c>
      <c r="O464" s="742">
        <v>2.5</v>
      </c>
      <c r="P464" s="662">
        <v>606.09</v>
      </c>
      <c r="Q464" s="677">
        <v>0.6</v>
      </c>
      <c r="R464" s="661">
        <v>3</v>
      </c>
      <c r="S464" s="677">
        <v>0.6</v>
      </c>
      <c r="T464" s="742">
        <v>1.5</v>
      </c>
      <c r="U464" s="700">
        <v>0.6</v>
      </c>
    </row>
    <row r="465" spans="1:21" ht="14.4" customHeight="1" x14ac:dyDescent="0.3">
      <c r="A465" s="660">
        <v>18</v>
      </c>
      <c r="B465" s="661" t="s">
        <v>534</v>
      </c>
      <c r="C465" s="661">
        <v>89301182</v>
      </c>
      <c r="D465" s="740" t="s">
        <v>2531</v>
      </c>
      <c r="E465" s="741" t="s">
        <v>1610</v>
      </c>
      <c r="F465" s="661" t="s">
        <v>1587</v>
      </c>
      <c r="G465" s="661" t="s">
        <v>1690</v>
      </c>
      <c r="H465" s="661" t="s">
        <v>535</v>
      </c>
      <c r="I465" s="661" t="s">
        <v>1691</v>
      </c>
      <c r="J465" s="661" t="s">
        <v>746</v>
      </c>
      <c r="K465" s="661" t="s">
        <v>747</v>
      </c>
      <c r="L465" s="662">
        <v>94.04</v>
      </c>
      <c r="M465" s="662">
        <v>94.04</v>
      </c>
      <c r="N465" s="661">
        <v>1</v>
      </c>
      <c r="O465" s="742">
        <v>0.5</v>
      </c>
      <c r="P465" s="662">
        <v>94.04</v>
      </c>
      <c r="Q465" s="677">
        <v>1</v>
      </c>
      <c r="R465" s="661">
        <v>1</v>
      </c>
      <c r="S465" s="677">
        <v>1</v>
      </c>
      <c r="T465" s="742">
        <v>0.5</v>
      </c>
      <c r="U465" s="700">
        <v>1</v>
      </c>
    </row>
    <row r="466" spans="1:21" ht="14.4" customHeight="1" x14ac:dyDescent="0.3">
      <c r="A466" s="660">
        <v>18</v>
      </c>
      <c r="B466" s="661" t="s">
        <v>534</v>
      </c>
      <c r="C466" s="661">
        <v>89301182</v>
      </c>
      <c r="D466" s="740" t="s">
        <v>2531</v>
      </c>
      <c r="E466" s="741" t="s">
        <v>1610</v>
      </c>
      <c r="F466" s="661" t="s">
        <v>1587</v>
      </c>
      <c r="G466" s="661" t="s">
        <v>1936</v>
      </c>
      <c r="H466" s="661" t="s">
        <v>535</v>
      </c>
      <c r="I466" s="661" t="s">
        <v>1939</v>
      </c>
      <c r="J466" s="661" t="s">
        <v>1938</v>
      </c>
      <c r="K466" s="661" t="s">
        <v>1940</v>
      </c>
      <c r="L466" s="662">
        <v>1228</v>
      </c>
      <c r="M466" s="662">
        <v>4912</v>
      </c>
      <c r="N466" s="661">
        <v>4</v>
      </c>
      <c r="O466" s="742">
        <v>2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18</v>
      </c>
      <c r="B467" s="661" t="s">
        <v>534</v>
      </c>
      <c r="C467" s="661">
        <v>89301182</v>
      </c>
      <c r="D467" s="740" t="s">
        <v>2531</v>
      </c>
      <c r="E467" s="741" t="s">
        <v>1610</v>
      </c>
      <c r="F467" s="661" t="s">
        <v>1587</v>
      </c>
      <c r="G467" s="661" t="s">
        <v>1936</v>
      </c>
      <c r="H467" s="661" t="s">
        <v>535</v>
      </c>
      <c r="I467" s="661" t="s">
        <v>1941</v>
      </c>
      <c r="J467" s="661" t="s">
        <v>1942</v>
      </c>
      <c r="K467" s="661" t="s">
        <v>1943</v>
      </c>
      <c r="L467" s="662">
        <v>1228</v>
      </c>
      <c r="M467" s="662">
        <v>8596</v>
      </c>
      <c r="N467" s="661">
        <v>7</v>
      </c>
      <c r="O467" s="742">
        <v>2.5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18</v>
      </c>
      <c r="B468" s="661" t="s">
        <v>534</v>
      </c>
      <c r="C468" s="661">
        <v>89301182</v>
      </c>
      <c r="D468" s="740" t="s">
        <v>2531</v>
      </c>
      <c r="E468" s="741" t="s">
        <v>1610</v>
      </c>
      <c r="F468" s="661" t="s">
        <v>1587</v>
      </c>
      <c r="G468" s="661" t="s">
        <v>1946</v>
      </c>
      <c r="H468" s="661" t="s">
        <v>535</v>
      </c>
      <c r="I468" s="661" t="s">
        <v>2132</v>
      </c>
      <c r="J468" s="661" t="s">
        <v>2133</v>
      </c>
      <c r="K468" s="661" t="s">
        <v>1651</v>
      </c>
      <c r="L468" s="662">
        <v>34.78</v>
      </c>
      <c r="M468" s="662">
        <v>173.9</v>
      </c>
      <c r="N468" s="661">
        <v>5</v>
      </c>
      <c r="O468" s="742">
        <v>1.5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18</v>
      </c>
      <c r="B469" s="661" t="s">
        <v>534</v>
      </c>
      <c r="C469" s="661">
        <v>89301182</v>
      </c>
      <c r="D469" s="740" t="s">
        <v>2531</v>
      </c>
      <c r="E469" s="741" t="s">
        <v>1610</v>
      </c>
      <c r="F469" s="661" t="s">
        <v>1587</v>
      </c>
      <c r="G469" s="661" t="s">
        <v>1949</v>
      </c>
      <c r="H469" s="661" t="s">
        <v>849</v>
      </c>
      <c r="I469" s="661" t="s">
        <v>1950</v>
      </c>
      <c r="J469" s="661" t="s">
        <v>1951</v>
      </c>
      <c r="K469" s="661" t="s">
        <v>1952</v>
      </c>
      <c r="L469" s="662">
        <v>0</v>
      </c>
      <c r="M469" s="662">
        <v>0</v>
      </c>
      <c r="N469" s="661">
        <v>3</v>
      </c>
      <c r="O469" s="742">
        <v>0.5</v>
      </c>
      <c r="P469" s="662">
        <v>0</v>
      </c>
      <c r="Q469" s="677"/>
      <c r="R469" s="661">
        <v>3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18</v>
      </c>
      <c r="B470" s="661" t="s">
        <v>534</v>
      </c>
      <c r="C470" s="661">
        <v>89301182</v>
      </c>
      <c r="D470" s="740" t="s">
        <v>2531</v>
      </c>
      <c r="E470" s="741" t="s">
        <v>1610</v>
      </c>
      <c r="F470" s="661" t="s">
        <v>1587</v>
      </c>
      <c r="G470" s="661" t="s">
        <v>1642</v>
      </c>
      <c r="H470" s="661" t="s">
        <v>849</v>
      </c>
      <c r="I470" s="661" t="s">
        <v>1125</v>
      </c>
      <c r="J470" s="661" t="s">
        <v>1126</v>
      </c>
      <c r="K470" s="661" t="s">
        <v>1127</v>
      </c>
      <c r="L470" s="662">
        <v>400.18</v>
      </c>
      <c r="M470" s="662">
        <v>1200.54</v>
      </c>
      <c r="N470" s="661">
        <v>3</v>
      </c>
      <c r="O470" s="742">
        <v>2.5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18</v>
      </c>
      <c r="B471" s="661" t="s">
        <v>534</v>
      </c>
      <c r="C471" s="661">
        <v>89301182</v>
      </c>
      <c r="D471" s="740" t="s">
        <v>2531</v>
      </c>
      <c r="E471" s="741" t="s">
        <v>1610</v>
      </c>
      <c r="F471" s="661" t="s">
        <v>1587</v>
      </c>
      <c r="G471" s="661" t="s">
        <v>1642</v>
      </c>
      <c r="H471" s="661" t="s">
        <v>849</v>
      </c>
      <c r="I471" s="661" t="s">
        <v>914</v>
      </c>
      <c r="J471" s="661" t="s">
        <v>1535</v>
      </c>
      <c r="K471" s="661" t="s">
        <v>916</v>
      </c>
      <c r="L471" s="662">
        <v>177.82</v>
      </c>
      <c r="M471" s="662">
        <v>4445.5</v>
      </c>
      <c r="N471" s="661">
        <v>25</v>
      </c>
      <c r="O471" s="742">
        <v>8</v>
      </c>
      <c r="P471" s="662">
        <v>533.46</v>
      </c>
      <c r="Q471" s="677">
        <v>0.12000000000000001</v>
      </c>
      <c r="R471" s="661">
        <v>3</v>
      </c>
      <c r="S471" s="677">
        <v>0.12</v>
      </c>
      <c r="T471" s="742">
        <v>0.5</v>
      </c>
      <c r="U471" s="700">
        <v>6.25E-2</v>
      </c>
    </row>
    <row r="472" spans="1:21" ht="14.4" customHeight="1" x14ac:dyDescent="0.3">
      <c r="A472" s="660">
        <v>18</v>
      </c>
      <c r="B472" s="661" t="s">
        <v>534</v>
      </c>
      <c r="C472" s="661">
        <v>89301182</v>
      </c>
      <c r="D472" s="740" t="s">
        <v>2531</v>
      </c>
      <c r="E472" s="741" t="s">
        <v>1610</v>
      </c>
      <c r="F472" s="661" t="s">
        <v>1587</v>
      </c>
      <c r="G472" s="661" t="s">
        <v>2134</v>
      </c>
      <c r="H472" s="661" t="s">
        <v>849</v>
      </c>
      <c r="I472" s="661" t="s">
        <v>2135</v>
      </c>
      <c r="J472" s="661" t="s">
        <v>2136</v>
      </c>
      <c r="K472" s="661" t="s">
        <v>1917</v>
      </c>
      <c r="L472" s="662">
        <v>48.42</v>
      </c>
      <c r="M472" s="662">
        <v>48.42</v>
      </c>
      <c r="N472" s="661">
        <v>1</v>
      </c>
      <c r="O472" s="742">
        <v>0.5</v>
      </c>
      <c r="P472" s="662">
        <v>48.42</v>
      </c>
      <c r="Q472" s="677">
        <v>1</v>
      </c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18</v>
      </c>
      <c r="B473" s="661" t="s">
        <v>534</v>
      </c>
      <c r="C473" s="661">
        <v>89301182</v>
      </c>
      <c r="D473" s="740" t="s">
        <v>2531</v>
      </c>
      <c r="E473" s="741" t="s">
        <v>1610</v>
      </c>
      <c r="F473" s="661" t="s">
        <v>1587</v>
      </c>
      <c r="G473" s="661" t="s">
        <v>1643</v>
      </c>
      <c r="H473" s="661" t="s">
        <v>535</v>
      </c>
      <c r="I473" s="661" t="s">
        <v>808</v>
      </c>
      <c r="J473" s="661" t="s">
        <v>809</v>
      </c>
      <c r="K473" s="661" t="s">
        <v>810</v>
      </c>
      <c r="L473" s="662">
        <v>211.96</v>
      </c>
      <c r="M473" s="662">
        <v>4239.2</v>
      </c>
      <c r="N473" s="661">
        <v>20</v>
      </c>
      <c r="O473" s="742">
        <v>5.5</v>
      </c>
      <c r="P473" s="662">
        <v>1271.76</v>
      </c>
      <c r="Q473" s="677">
        <v>0.3</v>
      </c>
      <c r="R473" s="661">
        <v>6</v>
      </c>
      <c r="S473" s="677">
        <v>0.3</v>
      </c>
      <c r="T473" s="742">
        <v>1.5</v>
      </c>
      <c r="U473" s="700">
        <v>0.27272727272727271</v>
      </c>
    </row>
    <row r="474" spans="1:21" ht="14.4" customHeight="1" x14ac:dyDescent="0.3">
      <c r="A474" s="660">
        <v>18</v>
      </c>
      <c r="B474" s="661" t="s">
        <v>534</v>
      </c>
      <c r="C474" s="661">
        <v>89301182</v>
      </c>
      <c r="D474" s="740" t="s">
        <v>2531</v>
      </c>
      <c r="E474" s="741" t="s">
        <v>1610</v>
      </c>
      <c r="F474" s="661" t="s">
        <v>1587</v>
      </c>
      <c r="G474" s="661" t="s">
        <v>1643</v>
      </c>
      <c r="H474" s="661" t="s">
        <v>535</v>
      </c>
      <c r="I474" s="661" t="s">
        <v>812</v>
      </c>
      <c r="J474" s="661" t="s">
        <v>813</v>
      </c>
      <c r="K474" s="661" t="s">
        <v>814</v>
      </c>
      <c r="L474" s="662">
        <v>282.60000000000002</v>
      </c>
      <c r="M474" s="662">
        <v>5086.8</v>
      </c>
      <c r="N474" s="661">
        <v>18</v>
      </c>
      <c r="O474" s="742">
        <v>3.5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18</v>
      </c>
      <c r="B475" s="661" t="s">
        <v>534</v>
      </c>
      <c r="C475" s="661">
        <v>89301182</v>
      </c>
      <c r="D475" s="740" t="s">
        <v>2531</v>
      </c>
      <c r="E475" s="741" t="s">
        <v>1610</v>
      </c>
      <c r="F475" s="661" t="s">
        <v>1587</v>
      </c>
      <c r="G475" s="661" t="s">
        <v>1643</v>
      </c>
      <c r="H475" s="661" t="s">
        <v>535</v>
      </c>
      <c r="I475" s="661" t="s">
        <v>1005</v>
      </c>
      <c r="J475" s="661" t="s">
        <v>1006</v>
      </c>
      <c r="K475" s="661" t="s">
        <v>1007</v>
      </c>
      <c r="L475" s="662">
        <v>211.96</v>
      </c>
      <c r="M475" s="662">
        <v>1907.6399999999999</v>
      </c>
      <c r="N475" s="661">
        <v>9</v>
      </c>
      <c r="O475" s="742">
        <v>2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18</v>
      </c>
      <c r="B476" s="661" t="s">
        <v>534</v>
      </c>
      <c r="C476" s="661">
        <v>89301182</v>
      </c>
      <c r="D476" s="740" t="s">
        <v>2531</v>
      </c>
      <c r="E476" s="741" t="s">
        <v>1610</v>
      </c>
      <c r="F476" s="661" t="s">
        <v>1587</v>
      </c>
      <c r="G476" s="661" t="s">
        <v>1643</v>
      </c>
      <c r="H476" s="661" t="s">
        <v>535</v>
      </c>
      <c r="I476" s="661" t="s">
        <v>1273</v>
      </c>
      <c r="J476" s="661" t="s">
        <v>817</v>
      </c>
      <c r="K476" s="661" t="s">
        <v>1274</v>
      </c>
      <c r="L476" s="662">
        <v>282.60000000000002</v>
      </c>
      <c r="M476" s="662">
        <v>5934.6</v>
      </c>
      <c r="N476" s="661">
        <v>21</v>
      </c>
      <c r="O476" s="742">
        <v>3.5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18</v>
      </c>
      <c r="B477" s="661" t="s">
        <v>534</v>
      </c>
      <c r="C477" s="661">
        <v>89301182</v>
      </c>
      <c r="D477" s="740" t="s">
        <v>2531</v>
      </c>
      <c r="E477" s="741" t="s">
        <v>1610</v>
      </c>
      <c r="F477" s="661" t="s">
        <v>1587</v>
      </c>
      <c r="G477" s="661" t="s">
        <v>1643</v>
      </c>
      <c r="H477" s="661" t="s">
        <v>535</v>
      </c>
      <c r="I477" s="661" t="s">
        <v>1820</v>
      </c>
      <c r="J477" s="661" t="s">
        <v>817</v>
      </c>
      <c r="K477" s="661" t="s">
        <v>1821</v>
      </c>
      <c r="L477" s="662">
        <v>1869.33</v>
      </c>
      <c r="M477" s="662">
        <v>1869.33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18</v>
      </c>
      <c r="B478" s="661" t="s">
        <v>534</v>
      </c>
      <c r="C478" s="661">
        <v>89301182</v>
      </c>
      <c r="D478" s="740" t="s">
        <v>2531</v>
      </c>
      <c r="E478" s="741" t="s">
        <v>1610</v>
      </c>
      <c r="F478" s="661" t="s">
        <v>1587</v>
      </c>
      <c r="G478" s="661" t="s">
        <v>1643</v>
      </c>
      <c r="H478" s="661" t="s">
        <v>535</v>
      </c>
      <c r="I478" s="661" t="s">
        <v>2137</v>
      </c>
      <c r="J478" s="661" t="s">
        <v>1006</v>
      </c>
      <c r="K478" s="661" t="s">
        <v>2138</v>
      </c>
      <c r="L478" s="662">
        <v>0</v>
      </c>
      <c r="M478" s="662">
        <v>0</v>
      </c>
      <c r="N478" s="661">
        <v>1</v>
      </c>
      <c r="O478" s="742">
        <v>0.5</v>
      </c>
      <c r="P478" s="662"/>
      <c r="Q478" s="677"/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18</v>
      </c>
      <c r="B479" s="661" t="s">
        <v>534</v>
      </c>
      <c r="C479" s="661">
        <v>89301182</v>
      </c>
      <c r="D479" s="740" t="s">
        <v>2531</v>
      </c>
      <c r="E479" s="741" t="s">
        <v>1610</v>
      </c>
      <c r="F479" s="661" t="s">
        <v>1587</v>
      </c>
      <c r="G479" s="661" t="s">
        <v>1822</v>
      </c>
      <c r="H479" s="661" t="s">
        <v>535</v>
      </c>
      <c r="I479" s="661" t="s">
        <v>1261</v>
      </c>
      <c r="J479" s="661" t="s">
        <v>1823</v>
      </c>
      <c r="K479" s="661" t="s">
        <v>1686</v>
      </c>
      <c r="L479" s="662">
        <v>18.809999999999999</v>
      </c>
      <c r="M479" s="662">
        <v>94.05</v>
      </c>
      <c r="N479" s="661">
        <v>5</v>
      </c>
      <c r="O479" s="742">
        <v>2.5</v>
      </c>
      <c r="P479" s="662">
        <v>75.239999999999995</v>
      </c>
      <c r="Q479" s="677">
        <v>0.79999999999999993</v>
      </c>
      <c r="R479" s="661">
        <v>4</v>
      </c>
      <c r="S479" s="677">
        <v>0.8</v>
      </c>
      <c r="T479" s="742">
        <v>2</v>
      </c>
      <c r="U479" s="700">
        <v>0.8</v>
      </c>
    </row>
    <row r="480" spans="1:21" ht="14.4" customHeight="1" x14ac:dyDescent="0.3">
      <c r="A480" s="660">
        <v>18</v>
      </c>
      <c r="B480" s="661" t="s">
        <v>534</v>
      </c>
      <c r="C480" s="661">
        <v>89301182</v>
      </c>
      <c r="D480" s="740" t="s">
        <v>2531</v>
      </c>
      <c r="E480" s="741" t="s">
        <v>1610</v>
      </c>
      <c r="F480" s="661" t="s">
        <v>1587</v>
      </c>
      <c r="G480" s="661" t="s">
        <v>1981</v>
      </c>
      <c r="H480" s="661" t="s">
        <v>849</v>
      </c>
      <c r="I480" s="661" t="s">
        <v>1129</v>
      </c>
      <c r="J480" s="661" t="s">
        <v>1130</v>
      </c>
      <c r="K480" s="661" t="s">
        <v>1548</v>
      </c>
      <c r="L480" s="662">
        <v>1715.48</v>
      </c>
      <c r="M480" s="662">
        <v>5146.4400000000005</v>
      </c>
      <c r="N480" s="661">
        <v>3</v>
      </c>
      <c r="O480" s="742">
        <v>0.5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18</v>
      </c>
      <c r="B481" s="661" t="s">
        <v>534</v>
      </c>
      <c r="C481" s="661">
        <v>89301182</v>
      </c>
      <c r="D481" s="740" t="s">
        <v>2531</v>
      </c>
      <c r="E481" s="741" t="s">
        <v>1610</v>
      </c>
      <c r="F481" s="661" t="s">
        <v>1587</v>
      </c>
      <c r="G481" s="661" t="s">
        <v>1726</v>
      </c>
      <c r="H481" s="661" t="s">
        <v>535</v>
      </c>
      <c r="I481" s="661" t="s">
        <v>676</v>
      </c>
      <c r="J481" s="661" t="s">
        <v>677</v>
      </c>
      <c r="K481" s="661" t="s">
        <v>678</v>
      </c>
      <c r="L481" s="662">
        <v>54.55</v>
      </c>
      <c r="M481" s="662">
        <v>763.69999999999993</v>
      </c>
      <c r="N481" s="661">
        <v>14</v>
      </c>
      <c r="O481" s="742">
        <v>5.5</v>
      </c>
      <c r="P481" s="662">
        <v>436.4</v>
      </c>
      <c r="Q481" s="677">
        <v>0.5714285714285714</v>
      </c>
      <c r="R481" s="661">
        <v>8</v>
      </c>
      <c r="S481" s="677">
        <v>0.5714285714285714</v>
      </c>
      <c r="T481" s="742">
        <v>4</v>
      </c>
      <c r="U481" s="700">
        <v>0.72727272727272729</v>
      </c>
    </row>
    <row r="482" spans="1:21" ht="14.4" customHeight="1" x14ac:dyDescent="0.3">
      <c r="A482" s="660">
        <v>18</v>
      </c>
      <c r="B482" s="661" t="s">
        <v>534</v>
      </c>
      <c r="C482" s="661">
        <v>89301182</v>
      </c>
      <c r="D482" s="740" t="s">
        <v>2531</v>
      </c>
      <c r="E482" s="741" t="s">
        <v>1610</v>
      </c>
      <c r="F482" s="661" t="s">
        <v>1587</v>
      </c>
      <c r="G482" s="661" t="s">
        <v>1692</v>
      </c>
      <c r="H482" s="661" t="s">
        <v>535</v>
      </c>
      <c r="I482" s="661" t="s">
        <v>1731</v>
      </c>
      <c r="J482" s="661" t="s">
        <v>1693</v>
      </c>
      <c r="K482" s="661" t="s">
        <v>1732</v>
      </c>
      <c r="L482" s="662">
        <v>112.67</v>
      </c>
      <c r="M482" s="662">
        <v>112.67</v>
      </c>
      <c r="N482" s="661">
        <v>1</v>
      </c>
      <c r="O482" s="742">
        <v>0.5</v>
      </c>
      <c r="P482" s="662">
        <v>112.67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18</v>
      </c>
      <c r="B483" s="661" t="s">
        <v>534</v>
      </c>
      <c r="C483" s="661">
        <v>89301182</v>
      </c>
      <c r="D483" s="740" t="s">
        <v>2531</v>
      </c>
      <c r="E483" s="741" t="s">
        <v>1610</v>
      </c>
      <c r="F483" s="661" t="s">
        <v>1587</v>
      </c>
      <c r="G483" s="661" t="s">
        <v>1692</v>
      </c>
      <c r="H483" s="661" t="s">
        <v>535</v>
      </c>
      <c r="I483" s="661" t="s">
        <v>830</v>
      </c>
      <c r="J483" s="661" t="s">
        <v>1693</v>
      </c>
      <c r="K483" s="661" t="s">
        <v>1694</v>
      </c>
      <c r="L483" s="662">
        <v>338</v>
      </c>
      <c r="M483" s="662">
        <v>676</v>
      </c>
      <c r="N483" s="661">
        <v>2</v>
      </c>
      <c r="O483" s="742">
        <v>1.5</v>
      </c>
      <c r="P483" s="662">
        <v>676</v>
      </c>
      <c r="Q483" s="677">
        <v>1</v>
      </c>
      <c r="R483" s="661">
        <v>2</v>
      </c>
      <c r="S483" s="677">
        <v>1</v>
      </c>
      <c r="T483" s="742">
        <v>1.5</v>
      </c>
      <c r="U483" s="700">
        <v>1</v>
      </c>
    </row>
    <row r="484" spans="1:21" ht="14.4" customHeight="1" x14ac:dyDescent="0.3">
      <c r="A484" s="660">
        <v>18</v>
      </c>
      <c r="B484" s="661" t="s">
        <v>534</v>
      </c>
      <c r="C484" s="661">
        <v>89301182</v>
      </c>
      <c r="D484" s="740" t="s">
        <v>2531</v>
      </c>
      <c r="E484" s="741" t="s">
        <v>1610</v>
      </c>
      <c r="F484" s="661" t="s">
        <v>1587</v>
      </c>
      <c r="G484" s="661" t="s">
        <v>1652</v>
      </c>
      <c r="H484" s="661" t="s">
        <v>535</v>
      </c>
      <c r="I484" s="661" t="s">
        <v>2139</v>
      </c>
      <c r="J484" s="661" t="s">
        <v>2140</v>
      </c>
      <c r="K484" s="661" t="s">
        <v>2141</v>
      </c>
      <c r="L484" s="662">
        <v>528.44000000000005</v>
      </c>
      <c r="M484" s="662">
        <v>1585.3200000000002</v>
      </c>
      <c r="N484" s="661">
        <v>3</v>
      </c>
      <c r="O484" s="742">
        <v>0.5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18</v>
      </c>
      <c r="B485" s="661" t="s">
        <v>534</v>
      </c>
      <c r="C485" s="661">
        <v>89301182</v>
      </c>
      <c r="D485" s="740" t="s">
        <v>2531</v>
      </c>
      <c r="E485" s="741" t="s">
        <v>1610</v>
      </c>
      <c r="F485" s="661" t="s">
        <v>1587</v>
      </c>
      <c r="G485" s="661" t="s">
        <v>1652</v>
      </c>
      <c r="H485" s="661" t="s">
        <v>535</v>
      </c>
      <c r="I485" s="661" t="s">
        <v>2142</v>
      </c>
      <c r="J485" s="661" t="s">
        <v>2143</v>
      </c>
      <c r="K485" s="661" t="s">
        <v>2144</v>
      </c>
      <c r="L485" s="662">
        <v>0</v>
      </c>
      <c r="M485" s="662">
        <v>0</v>
      </c>
      <c r="N485" s="661">
        <v>6</v>
      </c>
      <c r="O485" s="742">
        <v>1</v>
      </c>
      <c r="P485" s="662"/>
      <c r="Q485" s="677"/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18</v>
      </c>
      <c r="B486" s="661" t="s">
        <v>534</v>
      </c>
      <c r="C486" s="661">
        <v>89301182</v>
      </c>
      <c r="D486" s="740" t="s">
        <v>2531</v>
      </c>
      <c r="E486" s="741" t="s">
        <v>1610</v>
      </c>
      <c r="F486" s="661" t="s">
        <v>1587</v>
      </c>
      <c r="G486" s="661" t="s">
        <v>1656</v>
      </c>
      <c r="H486" s="661" t="s">
        <v>849</v>
      </c>
      <c r="I486" s="661" t="s">
        <v>910</v>
      </c>
      <c r="J486" s="661" t="s">
        <v>911</v>
      </c>
      <c r="K486" s="661" t="s">
        <v>912</v>
      </c>
      <c r="L486" s="662">
        <v>264</v>
      </c>
      <c r="M486" s="662">
        <v>1056</v>
      </c>
      <c r="N486" s="661">
        <v>4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18</v>
      </c>
      <c r="B487" s="661" t="s">
        <v>534</v>
      </c>
      <c r="C487" s="661">
        <v>89301182</v>
      </c>
      <c r="D487" s="740" t="s">
        <v>2531</v>
      </c>
      <c r="E487" s="741" t="s">
        <v>1610</v>
      </c>
      <c r="F487" s="661" t="s">
        <v>1587</v>
      </c>
      <c r="G487" s="661" t="s">
        <v>1656</v>
      </c>
      <c r="H487" s="661" t="s">
        <v>849</v>
      </c>
      <c r="I487" s="661" t="s">
        <v>898</v>
      </c>
      <c r="J487" s="661" t="s">
        <v>960</v>
      </c>
      <c r="K487" s="661" t="s">
        <v>1530</v>
      </c>
      <c r="L487" s="662">
        <v>123.2</v>
      </c>
      <c r="M487" s="662">
        <v>8747.2000000000007</v>
      </c>
      <c r="N487" s="661">
        <v>71</v>
      </c>
      <c r="O487" s="742">
        <v>17.5</v>
      </c>
      <c r="P487" s="662">
        <v>369.6</v>
      </c>
      <c r="Q487" s="677">
        <v>4.2253521126760563E-2</v>
      </c>
      <c r="R487" s="661">
        <v>3</v>
      </c>
      <c r="S487" s="677">
        <v>4.2253521126760563E-2</v>
      </c>
      <c r="T487" s="742">
        <v>0.5</v>
      </c>
      <c r="U487" s="700">
        <v>2.8571428571428571E-2</v>
      </c>
    </row>
    <row r="488" spans="1:21" ht="14.4" customHeight="1" x14ac:dyDescent="0.3">
      <c r="A488" s="660">
        <v>18</v>
      </c>
      <c r="B488" s="661" t="s">
        <v>534</v>
      </c>
      <c r="C488" s="661">
        <v>89301182</v>
      </c>
      <c r="D488" s="740" t="s">
        <v>2531</v>
      </c>
      <c r="E488" s="741" t="s">
        <v>1610</v>
      </c>
      <c r="F488" s="661" t="s">
        <v>1587</v>
      </c>
      <c r="G488" s="661" t="s">
        <v>1656</v>
      </c>
      <c r="H488" s="661" t="s">
        <v>849</v>
      </c>
      <c r="I488" s="661" t="s">
        <v>894</v>
      </c>
      <c r="J488" s="661" t="s">
        <v>1531</v>
      </c>
      <c r="K488" s="661" t="s">
        <v>1532</v>
      </c>
      <c r="L488" s="662">
        <v>246.39</v>
      </c>
      <c r="M488" s="662">
        <v>23160.659999999989</v>
      </c>
      <c r="N488" s="661">
        <v>94</v>
      </c>
      <c r="O488" s="742">
        <v>21</v>
      </c>
      <c r="P488" s="662">
        <v>985.56</v>
      </c>
      <c r="Q488" s="677">
        <v>4.2553191489361722E-2</v>
      </c>
      <c r="R488" s="661">
        <v>4</v>
      </c>
      <c r="S488" s="677">
        <v>4.2553191489361701E-2</v>
      </c>
      <c r="T488" s="742">
        <v>1.5</v>
      </c>
      <c r="U488" s="700">
        <v>7.1428571428571425E-2</v>
      </c>
    </row>
    <row r="489" spans="1:21" ht="14.4" customHeight="1" x14ac:dyDescent="0.3">
      <c r="A489" s="660">
        <v>18</v>
      </c>
      <c r="B489" s="661" t="s">
        <v>534</v>
      </c>
      <c r="C489" s="661">
        <v>89301182</v>
      </c>
      <c r="D489" s="740" t="s">
        <v>2531</v>
      </c>
      <c r="E489" s="741" t="s">
        <v>1610</v>
      </c>
      <c r="F489" s="661" t="s">
        <v>1587</v>
      </c>
      <c r="G489" s="661" t="s">
        <v>1997</v>
      </c>
      <c r="H489" s="661" t="s">
        <v>535</v>
      </c>
      <c r="I489" s="661" t="s">
        <v>2145</v>
      </c>
      <c r="J489" s="661" t="s">
        <v>2146</v>
      </c>
      <c r="K489" s="661" t="s">
        <v>875</v>
      </c>
      <c r="L489" s="662">
        <v>72.58</v>
      </c>
      <c r="M489" s="662">
        <v>580.64</v>
      </c>
      <c r="N489" s="661">
        <v>8</v>
      </c>
      <c r="O489" s="742">
        <v>2</v>
      </c>
      <c r="P489" s="662">
        <v>145.16</v>
      </c>
      <c r="Q489" s="677">
        <v>0.25</v>
      </c>
      <c r="R489" s="661">
        <v>2</v>
      </c>
      <c r="S489" s="677">
        <v>0.25</v>
      </c>
      <c r="T489" s="742">
        <v>1</v>
      </c>
      <c r="U489" s="700">
        <v>0.5</v>
      </c>
    </row>
    <row r="490" spans="1:21" ht="14.4" customHeight="1" x14ac:dyDescent="0.3">
      <c r="A490" s="660">
        <v>18</v>
      </c>
      <c r="B490" s="661" t="s">
        <v>534</v>
      </c>
      <c r="C490" s="661">
        <v>89301182</v>
      </c>
      <c r="D490" s="740" t="s">
        <v>2531</v>
      </c>
      <c r="E490" s="741" t="s">
        <v>1610</v>
      </c>
      <c r="F490" s="661" t="s">
        <v>1587</v>
      </c>
      <c r="G490" s="661" t="s">
        <v>2002</v>
      </c>
      <c r="H490" s="661" t="s">
        <v>535</v>
      </c>
      <c r="I490" s="661" t="s">
        <v>2003</v>
      </c>
      <c r="J490" s="661" t="s">
        <v>2004</v>
      </c>
      <c r="K490" s="661" t="s">
        <v>2005</v>
      </c>
      <c r="L490" s="662">
        <v>132</v>
      </c>
      <c r="M490" s="662">
        <v>132</v>
      </c>
      <c r="N490" s="661">
        <v>1</v>
      </c>
      <c r="O490" s="742">
        <v>0.5</v>
      </c>
      <c r="P490" s="662">
        <v>132</v>
      </c>
      <c r="Q490" s="677">
        <v>1</v>
      </c>
      <c r="R490" s="661">
        <v>1</v>
      </c>
      <c r="S490" s="677">
        <v>1</v>
      </c>
      <c r="T490" s="742">
        <v>0.5</v>
      </c>
      <c r="U490" s="700">
        <v>1</v>
      </c>
    </row>
    <row r="491" spans="1:21" ht="14.4" customHeight="1" x14ac:dyDescent="0.3">
      <c r="A491" s="660">
        <v>18</v>
      </c>
      <c r="B491" s="661" t="s">
        <v>534</v>
      </c>
      <c r="C491" s="661">
        <v>89301182</v>
      </c>
      <c r="D491" s="740" t="s">
        <v>2531</v>
      </c>
      <c r="E491" s="741" t="s">
        <v>1610</v>
      </c>
      <c r="F491" s="661" t="s">
        <v>1587</v>
      </c>
      <c r="G491" s="661" t="s">
        <v>1657</v>
      </c>
      <c r="H491" s="661" t="s">
        <v>535</v>
      </c>
      <c r="I491" s="661" t="s">
        <v>626</v>
      </c>
      <c r="J491" s="661" t="s">
        <v>627</v>
      </c>
      <c r="K491" s="661" t="s">
        <v>2008</v>
      </c>
      <c r="L491" s="662">
        <v>94.04</v>
      </c>
      <c r="M491" s="662">
        <v>752.32</v>
      </c>
      <c r="N491" s="661">
        <v>8</v>
      </c>
      <c r="O491" s="742">
        <v>4.5</v>
      </c>
      <c r="P491" s="662">
        <v>470.20000000000005</v>
      </c>
      <c r="Q491" s="677">
        <v>0.625</v>
      </c>
      <c r="R491" s="661">
        <v>5</v>
      </c>
      <c r="S491" s="677">
        <v>0.625</v>
      </c>
      <c r="T491" s="742">
        <v>2</v>
      </c>
      <c r="U491" s="700">
        <v>0.44444444444444442</v>
      </c>
    </row>
    <row r="492" spans="1:21" ht="14.4" customHeight="1" x14ac:dyDescent="0.3">
      <c r="A492" s="660">
        <v>18</v>
      </c>
      <c r="B492" s="661" t="s">
        <v>534</v>
      </c>
      <c r="C492" s="661">
        <v>89301182</v>
      </c>
      <c r="D492" s="740" t="s">
        <v>2531</v>
      </c>
      <c r="E492" s="741" t="s">
        <v>1610</v>
      </c>
      <c r="F492" s="661" t="s">
        <v>1587</v>
      </c>
      <c r="G492" s="661" t="s">
        <v>1657</v>
      </c>
      <c r="H492" s="661" t="s">
        <v>535</v>
      </c>
      <c r="I492" s="661" t="s">
        <v>2147</v>
      </c>
      <c r="J492" s="661" t="s">
        <v>2148</v>
      </c>
      <c r="K492" s="661" t="s">
        <v>2149</v>
      </c>
      <c r="L492" s="662">
        <v>0</v>
      </c>
      <c r="M492" s="662">
        <v>0</v>
      </c>
      <c r="N492" s="661">
        <v>1</v>
      </c>
      <c r="O492" s="742">
        <v>1</v>
      </c>
      <c r="P492" s="662">
        <v>0</v>
      </c>
      <c r="Q492" s="677"/>
      <c r="R492" s="661">
        <v>1</v>
      </c>
      <c r="S492" s="677">
        <v>1</v>
      </c>
      <c r="T492" s="742">
        <v>1</v>
      </c>
      <c r="U492" s="700">
        <v>1</v>
      </c>
    </row>
    <row r="493" spans="1:21" ht="14.4" customHeight="1" x14ac:dyDescent="0.3">
      <c r="A493" s="660">
        <v>18</v>
      </c>
      <c r="B493" s="661" t="s">
        <v>534</v>
      </c>
      <c r="C493" s="661">
        <v>89301182</v>
      </c>
      <c r="D493" s="740" t="s">
        <v>2531</v>
      </c>
      <c r="E493" s="741" t="s">
        <v>1610</v>
      </c>
      <c r="F493" s="661" t="s">
        <v>1587</v>
      </c>
      <c r="G493" s="661" t="s">
        <v>2150</v>
      </c>
      <c r="H493" s="661" t="s">
        <v>535</v>
      </c>
      <c r="I493" s="661" t="s">
        <v>2151</v>
      </c>
      <c r="J493" s="661" t="s">
        <v>2152</v>
      </c>
      <c r="K493" s="661" t="s">
        <v>656</v>
      </c>
      <c r="L493" s="662">
        <v>58.32</v>
      </c>
      <c r="M493" s="662">
        <v>58.32</v>
      </c>
      <c r="N493" s="661">
        <v>1</v>
      </c>
      <c r="O493" s="742">
        <v>1</v>
      </c>
      <c r="P493" s="662">
        <v>58.32</v>
      </c>
      <c r="Q493" s="677">
        <v>1</v>
      </c>
      <c r="R493" s="661">
        <v>1</v>
      </c>
      <c r="S493" s="677">
        <v>1</v>
      </c>
      <c r="T493" s="742">
        <v>1</v>
      </c>
      <c r="U493" s="700">
        <v>1</v>
      </c>
    </row>
    <row r="494" spans="1:21" ht="14.4" customHeight="1" x14ac:dyDescent="0.3">
      <c r="A494" s="660">
        <v>18</v>
      </c>
      <c r="B494" s="661" t="s">
        <v>534</v>
      </c>
      <c r="C494" s="661">
        <v>89301182</v>
      </c>
      <c r="D494" s="740" t="s">
        <v>2531</v>
      </c>
      <c r="E494" s="741" t="s">
        <v>1610</v>
      </c>
      <c r="F494" s="661" t="s">
        <v>1587</v>
      </c>
      <c r="G494" s="661" t="s">
        <v>1670</v>
      </c>
      <c r="H494" s="661" t="s">
        <v>535</v>
      </c>
      <c r="I494" s="661" t="s">
        <v>1671</v>
      </c>
      <c r="J494" s="661" t="s">
        <v>1672</v>
      </c>
      <c r="K494" s="661" t="s">
        <v>1673</v>
      </c>
      <c r="L494" s="662">
        <v>264</v>
      </c>
      <c r="M494" s="662">
        <v>2904</v>
      </c>
      <c r="N494" s="661">
        <v>11</v>
      </c>
      <c r="O494" s="742">
        <v>5</v>
      </c>
      <c r="P494" s="662">
        <v>792</v>
      </c>
      <c r="Q494" s="677">
        <v>0.27272727272727271</v>
      </c>
      <c r="R494" s="661">
        <v>3</v>
      </c>
      <c r="S494" s="677">
        <v>0.27272727272727271</v>
      </c>
      <c r="T494" s="742">
        <v>1.5</v>
      </c>
      <c r="U494" s="700">
        <v>0.3</v>
      </c>
    </row>
    <row r="495" spans="1:21" ht="14.4" customHeight="1" x14ac:dyDescent="0.3">
      <c r="A495" s="660">
        <v>18</v>
      </c>
      <c r="B495" s="661" t="s">
        <v>534</v>
      </c>
      <c r="C495" s="661">
        <v>89301182</v>
      </c>
      <c r="D495" s="740" t="s">
        <v>2531</v>
      </c>
      <c r="E495" s="741" t="s">
        <v>1610</v>
      </c>
      <c r="F495" s="661" t="s">
        <v>1587</v>
      </c>
      <c r="G495" s="661" t="s">
        <v>1670</v>
      </c>
      <c r="H495" s="661" t="s">
        <v>535</v>
      </c>
      <c r="I495" s="661" t="s">
        <v>2014</v>
      </c>
      <c r="J495" s="661" t="s">
        <v>2015</v>
      </c>
      <c r="K495" s="661" t="s">
        <v>2016</v>
      </c>
      <c r="L495" s="662">
        <v>65.989999999999995</v>
      </c>
      <c r="M495" s="662">
        <v>1319.8</v>
      </c>
      <c r="N495" s="661">
        <v>20</v>
      </c>
      <c r="O495" s="742">
        <v>12</v>
      </c>
      <c r="P495" s="662">
        <v>1121.83</v>
      </c>
      <c r="Q495" s="677">
        <v>0.85</v>
      </c>
      <c r="R495" s="661">
        <v>17</v>
      </c>
      <c r="S495" s="677">
        <v>0.85</v>
      </c>
      <c r="T495" s="742">
        <v>10</v>
      </c>
      <c r="U495" s="700">
        <v>0.83333333333333337</v>
      </c>
    </row>
    <row r="496" spans="1:21" ht="14.4" customHeight="1" x14ac:dyDescent="0.3">
      <c r="A496" s="660">
        <v>18</v>
      </c>
      <c r="B496" s="661" t="s">
        <v>534</v>
      </c>
      <c r="C496" s="661">
        <v>89301182</v>
      </c>
      <c r="D496" s="740" t="s">
        <v>2531</v>
      </c>
      <c r="E496" s="741" t="s">
        <v>1610</v>
      </c>
      <c r="F496" s="661" t="s">
        <v>1587</v>
      </c>
      <c r="G496" s="661" t="s">
        <v>1644</v>
      </c>
      <c r="H496" s="661" t="s">
        <v>535</v>
      </c>
      <c r="I496" s="661" t="s">
        <v>1645</v>
      </c>
      <c r="J496" s="661" t="s">
        <v>1646</v>
      </c>
      <c r="K496" s="661" t="s">
        <v>1647</v>
      </c>
      <c r="L496" s="662">
        <v>0</v>
      </c>
      <c r="M496" s="662">
        <v>0</v>
      </c>
      <c r="N496" s="661">
        <v>28</v>
      </c>
      <c r="O496" s="742">
        <v>9</v>
      </c>
      <c r="P496" s="662">
        <v>0</v>
      </c>
      <c r="Q496" s="677"/>
      <c r="R496" s="661">
        <v>3</v>
      </c>
      <c r="S496" s="677">
        <v>0.10714285714285714</v>
      </c>
      <c r="T496" s="742">
        <v>1</v>
      </c>
      <c r="U496" s="700">
        <v>0.1111111111111111</v>
      </c>
    </row>
    <row r="497" spans="1:21" ht="14.4" customHeight="1" x14ac:dyDescent="0.3">
      <c r="A497" s="660">
        <v>18</v>
      </c>
      <c r="B497" s="661" t="s">
        <v>534</v>
      </c>
      <c r="C497" s="661">
        <v>89301182</v>
      </c>
      <c r="D497" s="740" t="s">
        <v>2531</v>
      </c>
      <c r="E497" s="741" t="s">
        <v>1610</v>
      </c>
      <c r="F497" s="661" t="s">
        <v>1587</v>
      </c>
      <c r="G497" s="661" t="s">
        <v>1644</v>
      </c>
      <c r="H497" s="661" t="s">
        <v>535</v>
      </c>
      <c r="I497" s="661" t="s">
        <v>2021</v>
      </c>
      <c r="J497" s="661" t="s">
        <v>2022</v>
      </c>
      <c r="K497" s="661" t="s">
        <v>1647</v>
      </c>
      <c r="L497" s="662">
        <v>165.96</v>
      </c>
      <c r="M497" s="662">
        <v>3651.12</v>
      </c>
      <c r="N497" s="661">
        <v>22</v>
      </c>
      <c r="O497" s="742">
        <v>6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18</v>
      </c>
      <c r="B498" s="661" t="s">
        <v>534</v>
      </c>
      <c r="C498" s="661">
        <v>89301182</v>
      </c>
      <c r="D498" s="740" t="s">
        <v>2531</v>
      </c>
      <c r="E498" s="741" t="s">
        <v>1610</v>
      </c>
      <c r="F498" s="661" t="s">
        <v>1587</v>
      </c>
      <c r="G498" s="661" t="s">
        <v>1644</v>
      </c>
      <c r="H498" s="661" t="s">
        <v>535</v>
      </c>
      <c r="I498" s="661" t="s">
        <v>2153</v>
      </c>
      <c r="J498" s="661" t="s">
        <v>2154</v>
      </c>
      <c r="K498" s="661" t="s">
        <v>1736</v>
      </c>
      <c r="L498" s="662">
        <v>124.5</v>
      </c>
      <c r="M498" s="662">
        <v>747</v>
      </c>
      <c r="N498" s="661">
        <v>6</v>
      </c>
      <c r="O498" s="742">
        <v>1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18</v>
      </c>
      <c r="B499" s="661" t="s">
        <v>534</v>
      </c>
      <c r="C499" s="661">
        <v>89301182</v>
      </c>
      <c r="D499" s="740" t="s">
        <v>2531</v>
      </c>
      <c r="E499" s="741" t="s">
        <v>1610</v>
      </c>
      <c r="F499" s="661" t="s">
        <v>1587</v>
      </c>
      <c r="G499" s="661" t="s">
        <v>1644</v>
      </c>
      <c r="H499" s="661" t="s">
        <v>535</v>
      </c>
      <c r="I499" s="661" t="s">
        <v>2155</v>
      </c>
      <c r="J499" s="661" t="s">
        <v>1023</v>
      </c>
      <c r="K499" s="661" t="s">
        <v>1736</v>
      </c>
      <c r="L499" s="662">
        <v>0</v>
      </c>
      <c r="M499" s="662">
        <v>0</v>
      </c>
      <c r="N499" s="661">
        <v>20</v>
      </c>
      <c r="O499" s="742">
        <v>7</v>
      </c>
      <c r="P499" s="662">
        <v>0</v>
      </c>
      <c r="Q499" s="677"/>
      <c r="R499" s="661">
        <v>2</v>
      </c>
      <c r="S499" s="677">
        <v>0.1</v>
      </c>
      <c r="T499" s="742">
        <v>1</v>
      </c>
      <c r="U499" s="700">
        <v>0.14285714285714285</v>
      </c>
    </row>
    <row r="500" spans="1:21" ht="14.4" customHeight="1" x14ac:dyDescent="0.3">
      <c r="A500" s="660">
        <v>18</v>
      </c>
      <c r="B500" s="661" t="s">
        <v>534</v>
      </c>
      <c r="C500" s="661">
        <v>89301182</v>
      </c>
      <c r="D500" s="740" t="s">
        <v>2531</v>
      </c>
      <c r="E500" s="741" t="s">
        <v>1610</v>
      </c>
      <c r="F500" s="661" t="s">
        <v>1587</v>
      </c>
      <c r="G500" s="661" t="s">
        <v>1648</v>
      </c>
      <c r="H500" s="661" t="s">
        <v>535</v>
      </c>
      <c r="I500" s="661" t="s">
        <v>2156</v>
      </c>
      <c r="J500" s="661" t="s">
        <v>1650</v>
      </c>
      <c r="K500" s="661" t="s">
        <v>1274</v>
      </c>
      <c r="L500" s="662">
        <v>0</v>
      </c>
      <c r="M500" s="662">
        <v>0</v>
      </c>
      <c r="N500" s="661">
        <v>1</v>
      </c>
      <c r="O500" s="742">
        <v>0.5</v>
      </c>
      <c r="P500" s="662"/>
      <c r="Q500" s="677"/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18</v>
      </c>
      <c r="B501" s="661" t="s">
        <v>534</v>
      </c>
      <c r="C501" s="661">
        <v>89301182</v>
      </c>
      <c r="D501" s="740" t="s">
        <v>2531</v>
      </c>
      <c r="E501" s="741" t="s">
        <v>1610</v>
      </c>
      <c r="F501" s="661" t="s">
        <v>1587</v>
      </c>
      <c r="G501" s="661" t="s">
        <v>1648</v>
      </c>
      <c r="H501" s="661" t="s">
        <v>535</v>
      </c>
      <c r="I501" s="661" t="s">
        <v>2041</v>
      </c>
      <c r="J501" s="661" t="s">
        <v>2042</v>
      </c>
      <c r="K501" s="661" t="s">
        <v>1651</v>
      </c>
      <c r="L501" s="662">
        <v>0</v>
      </c>
      <c r="M501" s="662">
        <v>0</v>
      </c>
      <c r="N501" s="661">
        <v>1</v>
      </c>
      <c r="O501" s="742">
        <v>1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18</v>
      </c>
      <c r="B502" s="661" t="s">
        <v>534</v>
      </c>
      <c r="C502" s="661">
        <v>89301182</v>
      </c>
      <c r="D502" s="740" t="s">
        <v>2531</v>
      </c>
      <c r="E502" s="741" t="s">
        <v>1610</v>
      </c>
      <c r="F502" s="661" t="s">
        <v>1587</v>
      </c>
      <c r="G502" s="661" t="s">
        <v>1648</v>
      </c>
      <c r="H502" s="661" t="s">
        <v>535</v>
      </c>
      <c r="I502" s="661" t="s">
        <v>1737</v>
      </c>
      <c r="J502" s="661" t="s">
        <v>844</v>
      </c>
      <c r="K502" s="661" t="s">
        <v>886</v>
      </c>
      <c r="L502" s="662">
        <v>0</v>
      </c>
      <c r="M502" s="662">
        <v>0</v>
      </c>
      <c r="N502" s="661">
        <v>4</v>
      </c>
      <c r="O502" s="742">
        <v>1</v>
      </c>
      <c r="P502" s="662">
        <v>0</v>
      </c>
      <c r="Q502" s="677"/>
      <c r="R502" s="661">
        <v>3</v>
      </c>
      <c r="S502" s="677">
        <v>0.75</v>
      </c>
      <c r="T502" s="742">
        <v>0.5</v>
      </c>
      <c r="U502" s="700">
        <v>0.5</v>
      </c>
    </row>
    <row r="503" spans="1:21" ht="14.4" customHeight="1" x14ac:dyDescent="0.3">
      <c r="A503" s="660">
        <v>18</v>
      </c>
      <c r="B503" s="661" t="s">
        <v>534</v>
      </c>
      <c r="C503" s="661">
        <v>89301182</v>
      </c>
      <c r="D503" s="740" t="s">
        <v>2531</v>
      </c>
      <c r="E503" s="741" t="s">
        <v>1610</v>
      </c>
      <c r="F503" s="661" t="s">
        <v>1587</v>
      </c>
      <c r="G503" s="661" t="s">
        <v>1648</v>
      </c>
      <c r="H503" s="661" t="s">
        <v>535</v>
      </c>
      <c r="I503" s="661" t="s">
        <v>1738</v>
      </c>
      <c r="J503" s="661" t="s">
        <v>844</v>
      </c>
      <c r="K503" s="661" t="s">
        <v>1274</v>
      </c>
      <c r="L503" s="662">
        <v>0</v>
      </c>
      <c r="M503" s="662">
        <v>0</v>
      </c>
      <c r="N503" s="661">
        <v>1</v>
      </c>
      <c r="O503" s="742">
        <v>0.5</v>
      </c>
      <c r="P503" s="662"/>
      <c r="Q503" s="677"/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18</v>
      </c>
      <c r="B504" s="661" t="s">
        <v>534</v>
      </c>
      <c r="C504" s="661">
        <v>89301182</v>
      </c>
      <c r="D504" s="740" t="s">
        <v>2531</v>
      </c>
      <c r="E504" s="741" t="s">
        <v>1610</v>
      </c>
      <c r="F504" s="661" t="s">
        <v>1587</v>
      </c>
      <c r="G504" s="661" t="s">
        <v>1648</v>
      </c>
      <c r="H504" s="661" t="s">
        <v>535</v>
      </c>
      <c r="I504" s="661" t="s">
        <v>2157</v>
      </c>
      <c r="J504" s="661" t="s">
        <v>844</v>
      </c>
      <c r="K504" s="661" t="s">
        <v>2158</v>
      </c>
      <c r="L504" s="662">
        <v>0</v>
      </c>
      <c r="M504" s="662">
        <v>0</v>
      </c>
      <c r="N504" s="661">
        <v>1</v>
      </c>
      <c r="O504" s="742">
        <v>1</v>
      </c>
      <c r="P504" s="662">
        <v>0</v>
      </c>
      <c r="Q504" s="677"/>
      <c r="R504" s="661">
        <v>1</v>
      </c>
      <c r="S504" s="677">
        <v>1</v>
      </c>
      <c r="T504" s="742">
        <v>1</v>
      </c>
      <c r="U504" s="700">
        <v>1</v>
      </c>
    </row>
    <row r="505" spans="1:21" ht="14.4" customHeight="1" x14ac:dyDescent="0.3">
      <c r="A505" s="660">
        <v>18</v>
      </c>
      <c r="B505" s="661" t="s">
        <v>534</v>
      </c>
      <c r="C505" s="661">
        <v>89301182</v>
      </c>
      <c r="D505" s="740" t="s">
        <v>2531</v>
      </c>
      <c r="E505" s="741" t="s">
        <v>1610</v>
      </c>
      <c r="F505" s="661" t="s">
        <v>1588</v>
      </c>
      <c r="G505" s="661" t="s">
        <v>1808</v>
      </c>
      <c r="H505" s="661" t="s">
        <v>535</v>
      </c>
      <c r="I505" s="661" t="s">
        <v>1809</v>
      </c>
      <c r="J505" s="661" t="s">
        <v>1810</v>
      </c>
      <c r="K505" s="661"/>
      <c r="L505" s="662">
        <v>0</v>
      </c>
      <c r="M505" s="662">
        <v>0</v>
      </c>
      <c r="N505" s="661">
        <v>1</v>
      </c>
      <c r="O505" s="742">
        <v>0.5</v>
      </c>
      <c r="P505" s="662"/>
      <c r="Q505" s="677"/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18</v>
      </c>
      <c r="B506" s="661" t="s">
        <v>534</v>
      </c>
      <c r="C506" s="661">
        <v>89301182</v>
      </c>
      <c r="D506" s="740" t="s">
        <v>2531</v>
      </c>
      <c r="E506" s="741" t="s">
        <v>1611</v>
      </c>
      <c r="F506" s="661" t="s">
        <v>1587</v>
      </c>
      <c r="G506" s="661" t="s">
        <v>1695</v>
      </c>
      <c r="H506" s="661" t="s">
        <v>849</v>
      </c>
      <c r="I506" s="661" t="s">
        <v>1354</v>
      </c>
      <c r="J506" s="661" t="s">
        <v>1574</v>
      </c>
      <c r="K506" s="661" t="s">
        <v>1575</v>
      </c>
      <c r="L506" s="662">
        <v>6.68</v>
      </c>
      <c r="M506" s="662">
        <v>40.08</v>
      </c>
      <c r="N506" s="661">
        <v>6</v>
      </c>
      <c r="O506" s="742">
        <v>3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18</v>
      </c>
      <c r="B507" s="661" t="s">
        <v>534</v>
      </c>
      <c r="C507" s="661">
        <v>89301182</v>
      </c>
      <c r="D507" s="740" t="s">
        <v>2531</v>
      </c>
      <c r="E507" s="741" t="s">
        <v>1611</v>
      </c>
      <c r="F507" s="661" t="s">
        <v>1587</v>
      </c>
      <c r="G507" s="661" t="s">
        <v>1703</v>
      </c>
      <c r="H507" s="661" t="s">
        <v>849</v>
      </c>
      <c r="I507" s="661" t="s">
        <v>1838</v>
      </c>
      <c r="J507" s="661" t="s">
        <v>929</v>
      </c>
      <c r="K507" s="661" t="s">
        <v>1839</v>
      </c>
      <c r="L507" s="662">
        <v>5537.54</v>
      </c>
      <c r="M507" s="662">
        <v>5537.54</v>
      </c>
      <c r="N507" s="661">
        <v>1</v>
      </c>
      <c r="O507" s="742">
        <v>0.5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18</v>
      </c>
      <c r="B508" s="661" t="s">
        <v>534</v>
      </c>
      <c r="C508" s="661">
        <v>89301182</v>
      </c>
      <c r="D508" s="740" t="s">
        <v>2531</v>
      </c>
      <c r="E508" s="741" t="s">
        <v>1611</v>
      </c>
      <c r="F508" s="661" t="s">
        <v>1587</v>
      </c>
      <c r="G508" s="661" t="s">
        <v>1843</v>
      </c>
      <c r="H508" s="661" t="s">
        <v>535</v>
      </c>
      <c r="I508" s="661" t="s">
        <v>2065</v>
      </c>
      <c r="J508" s="661" t="s">
        <v>1844</v>
      </c>
      <c r="K508" s="661" t="s">
        <v>2066</v>
      </c>
      <c r="L508" s="662">
        <v>0</v>
      </c>
      <c r="M508" s="662">
        <v>0</v>
      </c>
      <c r="N508" s="661">
        <v>1</v>
      </c>
      <c r="O508" s="742">
        <v>0.5</v>
      </c>
      <c r="P508" s="662">
        <v>0</v>
      </c>
      <c r="Q508" s="677"/>
      <c r="R508" s="661">
        <v>1</v>
      </c>
      <c r="S508" s="677">
        <v>1</v>
      </c>
      <c r="T508" s="742">
        <v>0.5</v>
      </c>
      <c r="U508" s="700">
        <v>1</v>
      </c>
    </row>
    <row r="509" spans="1:21" ht="14.4" customHeight="1" x14ac:dyDescent="0.3">
      <c r="A509" s="660">
        <v>18</v>
      </c>
      <c r="B509" s="661" t="s">
        <v>534</v>
      </c>
      <c r="C509" s="661">
        <v>89301182</v>
      </c>
      <c r="D509" s="740" t="s">
        <v>2531</v>
      </c>
      <c r="E509" s="741" t="s">
        <v>1611</v>
      </c>
      <c r="F509" s="661" t="s">
        <v>1587</v>
      </c>
      <c r="G509" s="661" t="s">
        <v>1674</v>
      </c>
      <c r="H509" s="661" t="s">
        <v>535</v>
      </c>
      <c r="I509" s="661" t="s">
        <v>1675</v>
      </c>
      <c r="J509" s="661" t="s">
        <v>1676</v>
      </c>
      <c r="K509" s="661" t="s">
        <v>1677</v>
      </c>
      <c r="L509" s="662">
        <v>66.17</v>
      </c>
      <c r="M509" s="662">
        <v>132.34</v>
      </c>
      <c r="N509" s="661">
        <v>2</v>
      </c>
      <c r="O509" s="742">
        <v>1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18</v>
      </c>
      <c r="B510" s="661" t="s">
        <v>534</v>
      </c>
      <c r="C510" s="661">
        <v>89301182</v>
      </c>
      <c r="D510" s="740" t="s">
        <v>2531</v>
      </c>
      <c r="E510" s="741" t="s">
        <v>1611</v>
      </c>
      <c r="F510" s="661" t="s">
        <v>1587</v>
      </c>
      <c r="G510" s="661" t="s">
        <v>1712</v>
      </c>
      <c r="H510" s="661" t="s">
        <v>535</v>
      </c>
      <c r="I510" s="661" t="s">
        <v>646</v>
      </c>
      <c r="J510" s="661" t="s">
        <v>1713</v>
      </c>
      <c r="K510" s="661" t="s">
        <v>1714</v>
      </c>
      <c r="L510" s="662">
        <v>0</v>
      </c>
      <c r="M510" s="662">
        <v>0</v>
      </c>
      <c r="N510" s="661">
        <v>2</v>
      </c>
      <c r="O510" s="742">
        <v>1</v>
      </c>
      <c r="P510" s="662">
        <v>0</v>
      </c>
      <c r="Q510" s="677"/>
      <c r="R510" s="661">
        <v>1</v>
      </c>
      <c r="S510" s="677">
        <v>0.5</v>
      </c>
      <c r="T510" s="742">
        <v>0.5</v>
      </c>
      <c r="U510" s="700">
        <v>0.5</v>
      </c>
    </row>
    <row r="511" spans="1:21" ht="14.4" customHeight="1" x14ac:dyDescent="0.3">
      <c r="A511" s="660">
        <v>18</v>
      </c>
      <c r="B511" s="661" t="s">
        <v>534</v>
      </c>
      <c r="C511" s="661">
        <v>89301182</v>
      </c>
      <c r="D511" s="740" t="s">
        <v>2531</v>
      </c>
      <c r="E511" s="741" t="s">
        <v>1611</v>
      </c>
      <c r="F511" s="661" t="s">
        <v>1587</v>
      </c>
      <c r="G511" s="661" t="s">
        <v>1712</v>
      </c>
      <c r="H511" s="661" t="s">
        <v>535</v>
      </c>
      <c r="I511" s="661" t="s">
        <v>1182</v>
      </c>
      <c r="J511" s="661" t="s">
        <v>1849</v>
      </c>
      <c r="K511" s="661" t="s">
        <v>1850</v>
      </c>
      <c r="L511" s="662">
        <v>0</v>
      </c>
      <c r="M511" s="662">
        <v>0</v>
      </c>
      <c r="N511" s="661">
        <v>2</v>
      </c>
      <c r="O511" s="742">
        <v>0.5</v>
      </c>
      <c r="P511" s="662"/>
      <c r="Q511" s="677"/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18</v>
      </c>
      <c r="B512" s="661" t="s">
        <v>534</v>
      </c>
      <c r="C512" s="661">
        <v>89301182</v>
      </c>
      <c r="D512" s="740" t="s">
        <v>2531</v>
      </c>
      <c r="E512" s="741" t="s">
        <v>1611</v>
      </c>
      <c r="F512" s="661" t="s">
        <v>1587</v>
      </c>
      <c r="G512" s="661" t="s">
        <v>1860</v>
      </c>
      <c r="H512" s="661" t="s">
        <v>849</v>
      </c>
      <c r="I512" s="661" t="s">
        <v>1365</v>
      </c>
      <c r="J512" s="661" t="s">
        <v>1366</v>
      </c>
      <c r="K512" s="661" t="s">
        <v>1576</v>
      </c>
      <c r="L512" s="662">
        <v>65.989999999999995</v>
      </c>
      <c r="M512" s="662">
        <v>65.989999999999995</v>
      </c>
      <c r="N512" s="661">
        <v>1</v>
      </c>
      <c r="O512" s="742">
        <v>0.5</v>
      </c>
      <c r="P512" s="662">
        <v>65.989999999999995</v>
      </c>
      <c r="Q512" s="677">
        <v>1</v>
      </c>
      <c r="R512" s="661">
        <v>1</v>
      </c>
      <c r="S512" s="677">
        <v>1</v>
      </c>
      <c r="T512" s="742">
        <v>0.5</v>
      </c>
      <c r="U512" s="700">
        <v>1</v>
      </c>
    </row>
    <row r="513" spans="1:21" ht="14.4" customHeight="1" x14ac:dyDescent="0.3">
      <c r="A513" s="660">
        <v>18</v>
      </c>
      <c r="B513" s="661" t="s">
        <v>534</v>
      </c>
      <c r="C513" s="661">
        <v>89301182</v>
      </c>
      <c r="D513" s="740" t="s">
        <v>2531</v>
      </c>
      <c r="E513" s="741" t="s">
        <v>1611</v>
      </c>
      <c r="F513" s="661" t="s">
        <v>1587</v>
      </c>
      <c r="G513" s="661" t="s">
        <v>1860</v>
      </c>
      <c r="H513" s="661" t="s">
        <v>849</v>
      </c>
      <c r="I513" s="661" t="s">
        <v>1861</v>
      </c>
      <c r="J513" s="661" t="s">
        <v>1095</v>
      </c>
      <c r="K513" s="661" t="s">
        <v>1862</v>
      </c>
      <c r="L513" s="662">
        <v>132</v>
      </c>
      <c r="M513" s="662">
        <v>792</v>
      </c>
      <c r="N513" s="661">
        <v>6</v>
      </c>
      <c r="O513" s="742">
        <v>1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18</v>
      </c>
      <c r="B514" s="661" t="s">
        <v>534</v>
      </c>
      <c r="C514" s="661">
        <v>89301182</v>
      </c>
      <c r="D514" s="740" t="s">
        <v>2531</v>
      </c>
      <c r="E514" s="741" t="s">
        <v>1611</v>
      </c>
      <c r="F514" s="661" t="s">
        <v>1587</v>
      </c>
      <c r="G514" s="661" t="s">
        <v>1860</v>
      </c>
      <c r="H514" s="661" t="s">
        <v>849</v>
      </c>
      <c r="I514" s="661" t="s">
        <v>1094</v>
      </c>
      <c r="J514" s="661" t="s">
        <v>1095</v>
      </c>
      <c r="K514" s="661" t="s">
        <v>1550</v>
      </c>
      <c r="L514" s="662">
        <v>264</v>
      </c>
      <c r="M514" s="662">
        <v>264</v>
      </c>
      <c r="N514" s="661">
        <v>1</v>
      </c>
      <c r="O514" s="742">
        <v>1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18</v>
      </c>
      <c r="B515" s="661" t="s">
        <v>534</v>
      </c>
      <c r="C515" s="661">
        <v>89301182</v>
      </c>
      <c r="D515" s="740" t="s">
        <v>2531</v>
      </c>
      <c r="E515" s="741" t="s">
        <v>1611</v>
      </c>
      <c r="F515" s="661" t="s">
        <v>1587</v>
      </c>
      <c r="G515" s="661" t="s">
        <v>1684</v>
      </c>
      <c r="H515" s="661" t="s">
        <v>535</v>
      </c>
      <c r="I515" s="661" t="s">
        <v>588</v>
      </c>
      <c r="J515" s="661" t="s">
        <v>1704</v>
      </c>
      <c r="K515" s="661" t="s">
        <v>1705</v>
      </c>
      <c r="L515" s="662">
        <v>13.58</v>
      </c>
      <c r="M515" s="662">
        <v>13.58</v>
      </c>
      <c r="N515" s="661">
        <v>1</v>
      </c>
      <c r="O515" s="742">
        <v>1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18</v>
      </c>
      <c r="B516" s="661" t="s">
        <v>534</v>
      </c>
      <c r="C516" s="661">
        <v>89301182</v>
      </c>
      <c r="D516" s="740" t="s">
        <v>2531</v>
      </c>
      <c r="E516" s="741" t="s">
        <v>1611</v>
      </c>
      <c r="F516" s="661" t="s">
        <v>1587</v>
      </c>
      <c r="G516" s="661" t="s">
        <v>1863</v>
      </c>
      <c r="H516" s="661" t="s">
        <v>535</v>
      </c>
      <c r="I516" s="661" t="s">
        <v>2159</v>
      </c>
      <c r="J516" s="661" t="s">
        <v>1873</v>
      </c>
      <c r="K516" s="661" t="s">
        <v>886</v>
      </c>
      <c r="L516" s="662">
        <v>0</v>
      </c>
      <c r="M516" s="662">
        <v>0</v>
      </c>
      <c r="N516" s="661">
        <v>3</v>
      </c>
      <c r="O516" s="742">
        <v>0.5</v>
      </c>
      <c r="P516" s="662">
        <v>0</v>
      </c>
      <c r="Q516" s="677"/>
      <c r="R516" s="661">
        <v>3</v>
      </c>
      <c r="S516" s="677">
        <v>1</v>
      </c>
      <c r="T516" s="742">
        <v>0.5</v>
      </c>
      <c r="U516" s="700">
        <v>1</v>
      </c>
    </row>
    <row r="517" spans="1:21" ht="14.4" customHeight="1" x14ac:dyDescent="0.3">
      <c r="A517" s="660">
        <v>18</v>
      </c>
      <c r="B517" s="661" t="s">
        <v>534</v>
      </c>
      <c r="C517" s="661">
        <v>89301182</v>
      </c>
      <c r="D517" s="740" t="s">
        <v>2531</v>
      </c>
      <c r="E517" s="741" t="s">
        <v>1611</v>
      </c>
      <c r="F517" s="661" t="s">
        <v>1587</v>
      </c>
      <c r="G517" s="661" t="s">
        <v>1719</v>
      </c>
      <c r="H517" s="661" t="s">
        <v>849</v>
      </c>
      <c r="I517" s="661" t="s">
        <v>884</v>
      </c>
      <c r="J517" s="661" t="s">
        <v>885</v>
      </c>
      <c r="K517" s="661" t="s">
        <v>886</v>
      </c>
      <c r="L517" s="662">
        <v>132</v>
      </c>
      <c r="M517" s="662">
        <v>4752</v>
      </c>
      <c r="N517" s="661">
        <v>36</v>
      </c>
      <c r="O517" s="742">
        <v>10</v>
      </c>
      <c r="P517" s="662">
        <v>2904</v>
      </c>
      <c r="Q517" s="677">
        <v>0.61111111111111116</v>
      </c>
      <c r="R517" s="661">
        <v>22</v>
      </c>
      <c r="S517" s="677">
        <v>0.61111111111111116</v>
      </c>
      <c r="T517" s="742">
        <v>4.5</v>
      </c>
      <c r="U517" s="700">
        <v>0.45</v>
      </c>
    </row>
    <row r="518" spans="1:21" ht="14.4" customHeight="1" x14ac:dyDescent="0.3">
      <c r="A518" s="660">
        <v>18</v>
      </c>
      <c r="B518" s="661" t="s">
        <v>534</v>
      </c>
      <c r="C518" s="661">
        <v>89301182</v>
      </c>
      <c r="D518" s="740" t="s">
        <v>2531</v>
      </c>
      <c r="E518" s="741" t="s">
        <v>1611</v>
      </c>
      <c r="F518" s="661" t="s">
        <v>1587</v>
      </c>
      <c r="G518" s="661" t="s">
        <v>1687</v>
      </c>
      <c r="H518" s="661" t="s">
        <v>535</v>
      </c>
      <c r="I518" s="661" t="s">
        <v>599</v>
      </c>
      <c r="J518" s="661" t="s">
        <v>1706</v>
      </c>
      <c r="K518" s="661" t="s">
        <v>1707</v>
      </c>
      <c r="L518" s="662">
        <v>48.74</v>
      </c>
      <c r="M518" s="662">
        <v>146.22</v>
      </c>
      <c r="N518" s="661">
        <v>3</v>
      </c>
      <c r="O518" s="742">
        <v>1.5</v>
      </c>
      <c r="P518" s="662">
        <v>48.74</v>
      </c>
      <c r="Q518" s="677">
        <v>0.33333333333333337</v>
      </c>
      <c r="R518" s="661">
        <v>1</v>
      </c>
      <c r="S518" s="677">
        <v>0.33333333333333331</v>
      </c>
      <c r="T518" s="742">
        <v>1</v>
      </c>
      <c r="U518" s="700">
        <v>0.66666666666666663</v>
      </c>
    </row>
    <row r="519" spans="1:21" ht="14.4" customHeight="1" x14ac:dyDescent="0.3">
      <c r="A519" s="660">
        <v>18</v>
      </c>
      <c r="B519" s="661" t="s">
        <v>534</v>
      </c>
      <c r="C519" s="661">
        <v>89301182</v>
      </c>
      <c r="D519" s="740" t="s">
        <v>2531</v>
      </c>
      <c r="E519" s="741" t="s">
        <v>1611</v>
      </c>
      <c r="F519" s="661" t="s">
        <v>1587</v>
      </c>
      <c r="G519" s="661" t="s">
        <v>1902</v>
      </c>
      <c r="H519" s="661" t="s">
        <v>535</v>
      </c>
      <c r="I519" s="661" t="s">
        <v>1174</v>
      </c>
      <c r="J519" s="661" t="s">
        <v>1175</v>
      </c>
      <c r="K519" s="661" t="s">
        <v>1903</v>
      </c>
      <c r="L519" s="662">
        <v>156.77000000000001</v>
      </c>
      <c r="M519" s="662">
        <v>313.54000000000002</v>
      </c>
      <c r="N519" s="661">
        <v>2</v>
      </c>
      <c r="O519" s="742">
        <v>0.5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18</v>
      </c>
      <c r="B520" s="661" t="s">
        <v>534</v>
      </c>
      <c r="C520" s="661">
        <v>89301182</v>
      </c>
      <c r="D520" s="740" t="s">
        <v>2531</v>
      </c>
      <c r="E520" s="741" t="s">
        <v>1611</v>
      </c>
      <c r="F520" s="661" t="s">
        <v>1587</v>
      </c>
      <c r="G520" s="661" t="s">
        <v>1631</v>
      </c>
      <c r="H520" s="661" t="s">
        <v>535</v>
      </c>
      <c r="I520" s="661" t="s">
        <v>1034</v>
      </c>
      <c r="J520" s="661" t="s">
        <v>1664</v>
      </c>
      <c r="K520" s="661" t="s">
        <v>1720</v>
      </c>
      <c r="L520" s="662">
        <v>36.35</v>
      </c>
      <c r="M520" s="662">
        <v>145.4</v>
      </c>
      <c r="N520" s="661">
        <v>4</v>
      </c>
      <c r="O520" s="742">
        <v>0.5</v>
      </c>
      <c r="P520" s="662">
        <v>145.4</v>
      </c>
      <c r="Q520" s="677">
        <v>1</v>
      </c>
      <c r="R520" s="661">
        <v>4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18</v>
      </c>
      <c r="B521" s="661" t="s">
        <v>534</v>
      </c>
      <c r="C521" s="661">
        <v>89301182</v>
      </c>
      <c r="D521" s="740" t="s">
        <v>2531</v>
      </c>
      <c r="E521" s="741" t="s">
        <v>1611</v>
      </c>
      <c r="F521" s="661" t="s">
        <v>1587</v>
      </c>
      <c r="G521" s="661" t="s">
        <v>1631</v>
      </c>
      <c r="H521" s="661" t="s">
        <v>535</v>
      </c>
      <c r="I521" s="661" t="s">
        <v>1632</v>
      </c>
      <c r="J521" s="661" t="s">
        <v>1633</v>
      </c>
      <c r="K521" s="661" t="s">
        <v>1634</v>
      </c>
      <c r="L521" s="662">
        <v>0</v>
      </c>
      <c r="M521" s="662">
        <v>0</v>
      </c>
      <c r="N521" s="661">
        <v>1</v>
      </c>
      <c r="O521" s="742">
        <v>1</v>
      </c>
      <c r="P521" s="662"/>
      <c r="Q521" s="677"/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18</v>
      </c>
      <c r="B522" s="661" t="s">
        <v>534</v>
      </c>
      <c r="C522" s="661">
        <v>89301182</v>
      </c>
      <c r="D522" s="740" t="s">
        <v>2531</v>
      </c>
      <c r="E522" s="741" t="s">
        <v>1611</v>
      </c>
      <c r="F522" s="661" t="s">
        <v>1587</v>
      </c>
      <c r="G522" s="661" t="s">
        <v>1631</v>
      </c>
      <c r="H522" s="661" t="s">
        <v>535</v>
      </c>
      <c r="I522" s="661" t="s">
        <v>757</v>
      </c>
      <c r="J522" s="661" t="s">
        <v>1633</v>
      </c>
      <c r="K522" s="661" t="s">
        <v>1799</v>
      </c>
      <c r="L522" s="662">
        <v>22.06</v>
      </c>
      <c r="M522" s="662">
        <v>44.12</v>
      </c>
      <c r="N522" s="661">
        <v>2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18</v>
      </c>
      <c r="B523" s="661" t="s">
        <v>534</v>
      </c>
      <c r="C523" s="661">
        <v>89301182</v>
      </c>
      <c r="D523" s="740" t="s">
        <v>2531</v>
      </c>
      <c r="E523" s="741" t="s">
        <v>1611</v>
      </c>
      <c r="F523" s="661" t="s">
        <v>1587</v>
      </c>
      <c r="G523" s="661" t="s">
        <v>2082</v>
      </c>
      <c r="H523" s="661" t="s">
        <v>535</v>
      </c>
      <c r="I523" s="661" t="s">
        <v>2160</v>
      </c>
      <c r="J523" s="661" t="s">
        <v>2161</v>
      </c>
      <c r="K523" s="661" t="s">
        <v>2162</v>
      </c>
      <c r="L523" s="662">
        <v>89.91</v>
      </c>
      <c r="M523" s="662">
        <v>89.91</v>
      </c>
      <c r="N523" s="661">
        <v>1</v>
      </c>
      <c r="O523" s="742">
        <v>1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18</v>
      </c>
      <c r="B524" s="661" t="s">
        <v>534</v>
      </c>
      <c r="C524" s="661">
        <v>89301182</v>
      </c>
      <c r="D524" s="740" t="s">
        <v>2531</v>
      </c>
      <c r="E524" s="741" t="s">
        <v>1611</v>
      </c>
      <c r="F524" s="661" t="s">
        <v>1587</v>
      </c>
      <c r="G524" s="661" t="s">
        <v>1908</v>
      </c>
      <c r="H524" s="661" t="s">
        <v>535</v>
      </c>
      <c r="I524" s="661" t="s">
        <v>2163</v>
      </c>
      <c r="J524" s="661" t="s">
        <v>2164</v>
      </c>
      <c r="K524" s="661" t="s">
        <v>2165</v>
      </c>
      <c r="L524" s="662">
        <v>76.22</v>
      </c>
      <c r="M524" s="662">
        <v>152.44</v>
      </c>
      <c r="N524" s="661">
        <v>2</v>
      </c>
      <c r="O524" s="742">
        <v>0.5</v>
      </c>
      <c r="P524" s="662">
        <v>152.44</v>
      </c>
      <c r="Q524" s="677">
        <v>1</v>
      </c>
      <c r="R524" s="661">
        <v>2</v>
      </c>
      <c r="S524" s="677">
        <v>1</v>
      </c>
      <c r="T524" s="742">
        <v>0.5</v>
      </c>
      <c r="U524" s="700">
        <v>1</v>
      </c>
    </row>
    <row r="525" spans="1:21" ht="14.4" customHeight="1" x14ac:dyDescent="0.3">
      <c r="A525" s="660">
        <v>18</v>
      </c>
      <c r="B525" s="661" t="s">
        <v>534</v>
      </c>
      <c r="C525" s="661">
        <v>89301182</v>
      </c>
      <c r="D525" s="740" t="s">
        <v>2531</v>
      </c>
      <c r="E525" s="741" t="s">
        <v>1611</v>
      </c>
      <c r="F525" s="661" t="s">
        <v>1587</v>
      </c>
      <c r="G525" s="661" t="s">
        <v>1699</v>
      </c>
      <c r="H525" s="661" t="s">
        <v>535</v>
      </c>
      <c r="I525" s="661" t="s">
        <v>997</v>
      </c>
      <c r="J525" s="661" t="s">
        <v>998</v>
      </c>
      <c r="K525" s="661" t="s">
        <v>1700</v>
      </c>
      <c r="L525" s="662">
        <v>49.37</v>
      </c>
      <c r="M525" s="662">
        <v>148.10999999999999</v>
      </c>
      <c r="N525" s="661">
        <v>3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18</v>
      </c>
      <c r="B526" s="661" t="s">
        <v>534</v>
      </c>
      <c r="C526" s="661">
        <v>89301182</v>
      </c>
      <c r="D526" s="740" t="s">
        <v>2531</v>
      </c>
      <c r="E526" s="741" t="s">
        <v>1611</v>
      </c>
      <c r="F526" s="661" t="s">
        <v>1587</v>
      </c>
      <c r="G526" s="661" t="s">
        <v>1699</v>
      </c>
      <c r="H526" s="661" t="s">
        <v>535</v>
      </c>
      <c r="I526" s="661" t="s">
        <v>2166</v>
      </c>
      <c r="J526" s="661" t="s">
        <v>1002</v>
      </c>
      <c r="K526" s="661" t="s">
        <v>2167</v>
      </c>
      <c r="L526" s="662">
        <v>0</v>
      </c>
      <c r="M526" s="662">
        <v>0</v>
      </c>
      <c r="N526" s="661">
        <v>1</v>
      </c>
      <c r="O526" s="742">
        <v>0.5</v>
      </c>
      <c r="P526" s="662"/>
      <c r="Q526" s="677"/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18</v>
      </c>
      <c r="B527" s="661" t="s">
        <v>534</v>
      </c>
      <c r="C527" s="661">
        <v>89301182</v>
      </c>
      <c r="D527" s="740" t="s">
        <v>2531</v>
      </c>
      <c r="E527" s="741" t="s">
        <v>1611</v>
      </c>
      <c r="F527" s="661" t="s">
        <v>1587</v>
      </c>
      <c r="G527" s="661" t="s">
        <v>1666</v>
      </c>
      <c r="H527" s="661" t="s">
        <v>535</v>
      </c>
      <c r="I527" s="661" t="s">
        <v>610</v>
      </c>
      <c r="J527" s="661" t="s">
        <v>1667</v>
      </c>
      <c r="K527" s="661" t="s">
        <v>1668</v>
      </c>
      <c r="L527" s="662">
        <v>23.61</v>
      </c>
      <c r="M527" s="662">
        <v>70.83</v>
      </c>
      <c r="N527" s="661">
        <v>3</v>
      </c>
      <c r="O527" s="742">
        <v>1</v>
      </c>
      <c r="P527" s="662">
        <v>70.83</v>
      </c>
      <c r="Q527" s="677">
        <v>1</v>
      </c>
      <c r="R527" s="661">
        <v>3</v>
      </c>
      <c r="S527" s="677">
        <v>1</v>
      </c>
      <c r="T527" s="742">
        <v>1</v>
      </c>
      <c r="U527" s="700">
        <v>1</v>
      </c>
    </row>
    <row r="528" spans="1:21" ht="14.4" customHeight="1" x14ac:dyDescent="0.3">
      <c r="A528" s="660">
        <v>18</v>
      </c>
      <c r="B528" s="661" t="s">
        <v>534</v>
      </c>
      <c r="C528" s="661">
        <v>89301182</v>
      </c>
      <c r="D528" s="740" t="s">
        <v>2531</v>
      </c>
      <c r="E528" s="741" t="s">
        <v>1611</v>
      </c>
      <c r="F528" s="661" t="s">
        <v>1587</v>
      </c>
      <c r="G528" s="661" t="s">
        <v>1678</v>
      </c>
      <c r="H528" s="661" t="s">
        <v>535</v>
      </c>
      <c r="I528" s="661" t="s">
        <v>1679</v>
      </c>
      <c r="J528" s="661" t="s">
        <v>1680</v>
      </c>
      <c r="K528" s="661" t="s">
        <v>1681</v>
      </c>
      <c r="L528" s="662">
        <v>613.24</v>
      </c>
      <c r="M528" s="662">
        <v>1226.48</v>
      </c>
      <c r="N528" s="661">
        <v>2</v>
      </c>
      <c r="O528" s="742">
        <v>0.5</v>
      </c>
      <c r="P528" s="662">
        <v>1226.48</v>
      </c>
      <c r="Q528" s="677">
        <v>1</v>
      </c>
      <c r="R528" s="661">
        <v>2</v>
      </c>
      <c r="S528" s="677">
        <v>1</v>
      </c>
      <c r="T528" s="742">
        <v>0.5</v>
      </c>
      <c r="U528" s="700">
        <v>1</v>
      </c>
    </row>
    <row r="529" spans="1:21" ht="14.4" customHeight="1" x14ac:dyDescent="0.3">
      <c r="A529" s="660">
        <v>18</v>
      </c>
      <c r="B529" s="661" t="s">
        <v>534</v>
      </c>
      <c r="C529" s="661">
        <v>89301182</v>
      </c>
      <c r="D529" s="740" t="s">
        <v>2531</v>
      </c>
      <c r="E529" s="741" t="s">
        <v>1611</v>
      </c>
      <c r="F529" s="661" t="s">
        <v>1587</v>
      </c>
      <c r="G529" s="661" t="s">
        <v>1635</v>
      </c>
      <c r="H529" s="661" t="s">
        <v>849</v>
      </c>
      <c r="I529" s="661" t="s">
        <v>1920</v>
      </c>
      <c r="J529" s="661" t="s">
        <v>1921</v>
      </c>
      <c r="K529" s="661" t="s">
        <v>955</v>
      </c>
      <c r="L529" s="662">
        <v>393.63</v>
      </c>
      <c r="M529" s="662">
        <v>1968.1499999999999</v>
      </c>
      <c r="N529" s="661">
        <v>5</v>
      </c>
      <c r="O529" s="742">
        <v>2</v>
      </c>
      <c r="P529" s="662">
        <v>1180.8899999999999</v>
      </c>
      <c r="Q529" s="677">
        <v>0.6</v>
      </c>
      <c r="R529" s="661">
        <v>3</v>
      </c>
      <c r="S529" s="677">
        <v>0.6</v>
      </c>
      <c r="T529" s="742">
        <v>1</v>
      </c>
      <c r="U529" s="700">
        <v>0.5</v>
      </c>
    </row>
    <row r="530" spans="1:21" ht="14.4" customHeight="1" x14ac:dyDescent="0.3">
      <c r="A530" s="660">
        <v>18</v>
      </c>
      <c r="B530" s="661" t="s">
        <v>534</v>
      </c>
      <c r="C530" s="661">
        <v>89301182</v>
      </c>
      <c r="D530" s="740" t="s">
        <v>2531</v>
      </c>
      <c r="E530" s="741" t="s">
        <v>1611</v>
      </c>
      <c r="F530" s="661" t="s">
        <v>1587</v>
      </c>
      <c r="G530" s="661" t="s">
        <v>1635</v>
      </c>
      <c r="H530" s="661" t="s">
        <v>849</v>
      </c>
      <c r="I530" s="661" t="s">
        <v>1638</v>
      </c>
      <c r="J530" s="661" t="s">
        <v>1639</v>
      </c>
      <c r="K530" s="661" t="s">
        <v>561</v>
      </c>
      <c r="L530" s="662">
        <v>36.909999999999997</v>
      </c>
      <c r="M530" s="662">
        <v>36.909999999999997</v>
      </c>
      <c r="N530" s="661">
        <v>1</v>
      </c>
      <c r="O530" s="742">
        <v>1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18</v>
      </c>
      <c r="B531" s="661" t="s">
        <v>534</v>
      </c>
      <c r="C531" s="661">
        <v>89301182</v>
      </c>
      <c r="D531" s="740" t="s">
        <v>2531</v>
      </c>
      <c r="E531" s="741" t="s">
        <v>1611</v>
      </c>
      <c r="F531" s="661" t="s">
        <v>1587</v>
      </c>
      <c r="G531" s="661" t="s">
        <v>1635</v>
      </c>
      <c r="H531" s="661" t="s">
        <v>535</v>
      </c>
      <c r="I531" s="661" t="s">
        <v>2168</v>
      </c>
      <c r="J531" s="661" t="s">
        <v>954</v>
      </c>
      <c r="K531" s="661" t="s">
        <v>565</v>
      </c>
      <c r="L531" s="662">
        <v>0</v>
      </c>
      <c r="M531" s="662">
        <v>0</v>
      </c>
      <c r="N531" s="661">
        <v>3</v>
      </c>
      <c r="O531" s="742">
        <v>0.5</v>
      </c>
      <c r="P531" s="662">
        <v>0</v>
      </c>
      <c r="Q531" s="677"/>
      <c r="R531" s="661">
        <v>3</v>
      </c>
      <c r="S531" s="677">
        <v>1</v>
      </c>
      <c r="T531" s="742">
        <v>0.5</v>
      </c>
      <c r="U531" s="700">
        <v>1</v>
      </c>
    </row>
    <row r="532" spans="1:21" ht="14.4" customHeight="1" x14ac:dyDescent="0.3">
      <c r="A532" s="660">
        <v>18</v>
      </c>
      <c r="B532" s="661" t="s">
        <v>534</v>
      </c>
      <c r="C532" s="661">
        <v>89301182</v>
      </c>
      <c r="D532" s="740" t="s">
        <v>2531</v>
      </c>
      <c r="E532" s="741" t="s">
        <v>1611</v>
      </c>
      <c r="F532" s="661" t="s">
        <v>1587</v>
      </c>
      <c r="G532" s="661" t="s">
        <v>1669</v>
      </c>
      <c r="H532" s="661" t="s">
        <v>849</v>
      </c>
      <c r="I532" s="661" t="s">
        <v>906</v>
      </c>
      <c r="J532" s="661" t="s">
        <v>1520</v>
      </c>
      <c r="K532" s="661" t="s">
        <v>1521</v>
      </c>
      <c r="L532" s="662">
        <v>445.45</v>
      </c>
      <c r="M532" s="662">
        <v>1781.8</v>
      </c>
      <c r="N532" s="661">
        <v>4</v>
      </c>
      <c r="O532" s="742">
        <v>1</v>
      </c>
      <c r="P532" s="662">
        <v>1336.35</v>
      </c>
      <c r="Q532" s="677">
        <v>0.75</v>
      </c>
      <c r="R532" s="661">
        <v>3</v>
      </c>
      <c r="S532" s="677">
        <v>0.75</v>
      </c>
      <c r="T532" s="742">
        <v>0.5</v>
      </c>
      <c r="U532" s="700">
        <v>0.5</v>
      </c>
    </row>
    <row r="533" spans="1:21" ht="14.4" customHeight="1" x14ac:dyDescent="0.3">
      <c r="A533" s="660">
        <v>18</v>
      </c>
      <c r="B533" s="661" t="s">
        <v>534</v>
      </c>
      <c r="C533" s="661">
        <v>89301182</v>
      </c>
      <c r="D533" s="740" t="s">
        <v>2531</v>
      </c>
      <c r="E533" s="741" t="s">
        <v>1611</v>
      </c>
      <c r="F533" s="661" t="s">
        <v>1587</v>
      </c>
      <c r="G533" s="661" t="s">
        <v>1640</v>
      </c>
      <c r="H533" s="661" t="s">
        <v>849</v>
      </c>
      <c r="I533" s="661" t="s">
        <v>1819</v>
      </c>
      <c r="J533" s="661" t="s">
        <v>1122</v>
      </c>
      <c r="K533" s="661" t="s">
        <v>965</v>
      </c>
      <c r="L533" s="662">
        <v>0</v>
      </c>
      <c r="M533" s="662">
        <v>0</v>
      </c>
      <c r="N533" s="661">
        <v>6</v>
      </c>
      <c r="O533" s="742">
        <v>0.5</v>
      </c>
      <c r="P533" s="662"/>
      <c r="Q533" s="677"/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18</v>
      </c>
      <c r="B534" s="661" t="s">
        <v>534</v>
      </c>
      <c r="C534" s="661">
        <v>89301182</v>
      </c>
      <c r="D534" s="740" t="s">
        <v>2531</v>
      </c>
      <c r="E534" s="741" t="s">
        <v>1611</v>
      </c>
      <c r="F534" s="661" t="s">
        <v>1587</v>
      </c>
      <c r="G534" s="661" t="s">
        <v>1682</v>
      </c>
      <c r="H534" s="661" t="s">
        <v>535</v>
      </c>
      <c r="I534" s="661" t="s">
        <v>680</v>
      </c>
      <c r="J534" s="661" t="s">
        <v>681</v>
      </c>
      <c r="K534" s="661" t="s">
        <v>1683</v>
      </c>
      <c r="L534" s="662">
        <v>57.6</v>
      </c>
      <c r="M534" s="662">
        <v>345.6</v>
      </c>
      <c r="N534" s="661">
        <v>6</v>
      </c>
      <c r="O534" s="742">
        <v>2</v>
      </c>
      <c r="P534" s="662">
        <v>288</v>
      </c>
      <c r="Q534" s="677">
        <v>0.83333333333333326</v>
      </c>
      <c r="R534" s="661">
        <v>5</v>
      </c>
      <c r="S534" s="677">
        <v>0.83333333333333337</v>
      </c>
      <c r="T534" s="742">
        <v>1.5</v>
      </c>
      <c r="U534" s="700">
        <v>0.75</v>
      </c>
    </row>
    <row r="535" spans="1:21" ht="14.4" customHeight="1" x14ac:dyDescent="0.3">
      <c r="A535" s="660">
        <v>18</v>
      </c>
      <c r="B535" s="661" t="s">
        <v>534</v>
      </c>
      <c r="C535" s="661">
        <v>89301182</v>
      </c>
      <c r="D535" s="740" t="s">
        <v>2531</v>
      </c>
      <c r="E535" s="741" t="s">
        <v>1611</v>
      </c>
      <c r="F535" s="661" t="s">
        <v>1587</v>
      </c>
      <c r="G535" s="661" t="s">
        <v>1930</v>
      </c>
      <c r="H535" s="661" t="s">
        <v>535</v>
      </c>
      <c r="I535" s="661" t="s">
        <v>1051</v>
      </c>
      <c r="J535" s="661" t="s">
        <v>1052</v>
      </c>
      <c r="K535" s="661" t="s">
        <v>1931</v>
      </c>
      <c r="L535" s="662">
        <v>202.03</v>
      </c>
      <c r="M535" s="662">
        <v>404.06</v>
      </c>
      <c r="N535" s="661">
        <v>2</v>
      </c>
      <c r="O535" s="742">
        <v>0.5</v>
      </c>
      <c r="P535" s="662">
        <v>404.06</v>
      </c>
      <c r="Q535" s="677">
        <v>1</v>
      </c>
      <c r="R535" s="661">
        <v>2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18</v>
      </c>
      <c r="B536" s="661" t="s">
        <v>534</v>
      </c>
      <c r="C536" s="661">
        <v>89301182</v>
      </c>
      <c r="D536" s="740" t="s">
        <v>2531</v>
      </c>
      <c r="E536" s="741" t="s">
        <v>1611</v>
      </c>
      <c r="F536" s="661" t="s">
        <v>1587</v>
      </c>
      <c r="G536" s="661" t="s">
        <v>1690</v>
      </c>
      <c r="H536" s="661" t="s">
        <v>535</v>
      </c>
      <c r="I536" s="661" t="s">
        <v>1691</v>
      </c>
      <c r="J536" s="661" t="s">
        <v>746</v>
      </c>
      <c r="K536" s="661" t="s">
        <v>747</v>
      </c>
      <c r="L536" s="662">
        <v>94.04</v>
      </c>
      <c r="M536" s="662">
        <v>94.04</v>
      </c>
      <c r="N536" s="661">
        <v>1</v>
      </c>
      <c r="O536" s="742">
        <v>1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18</v>
      </c>
      <c r="B537" s="661" t="s">
        <v>534</v>
      </c>
      <c r="C537" s="661">
        <v>89301182</v>
      </c>
      <c r="D537" s="740" t="s">
        <v>2531</v>
      </c>
      <c r="E537" s="741" t="s">
        <v>1611</v>
      </c>
      <c r="F537" s="661" t="s">
        <v>1587</v>
      </c>
      <c r="G537" s="661" t="s">
        <v>1642</v>
      </c>
      <c r="H537" s="661" t="s">
        <v>849</v>
      </c>
      <c r="I537" s="661" t="s">
        <v>914</v>
      </c>
      <c r="J537" s="661" t="s">
        <v>1535</v>
      </c>
      <c r="K537" s="661" t="s">
        <v>916</v>
      </c>
      <c r="L537" s="662">
        <v>177.82</v>
      </c>
      <c r="M537" s="662">
        <v>711.28</v>
      </c>
      <c r="N537" s="661">
        <v>4</v>
      </c>
      <c r="O537" s="742">
        <v>1.5</v>
      </c>
      <c r="P537" s="662">
        <v>711.28</v>
      </c>
      <c r="Q537" s="677">
        <v>1</v>
      </c>
      <c r="R537" s="661">
        <v>4</v>
      </c>
      <c r="S537" s="677">
        <v>1</v>
      </c>
      <c r="T537" s="742">
        <v>1.5</v>
      </c>
      <c r="U537" s="700">
        <v>1</v>
      </c>
    </row>
    <row r="538" spans="1:21" ht="14.4" customHeight="1" x14ac:dyDescent="0.3">
      <c r="A538" s="660">
        <v>18</v>
      </c>
      <c r="B538" s="661" t="s">
        <v>534</v>
      </c>
      <c r="C538" s="661">
        <v>89301182</v>
      </c>
      <c r="D538" s="740" t="s">
        <v>2531</v>
      </c>
      <c r="E538" s="741" t="s">
        <v>1611</v>
      </c>
      <c r="F538" s="661" t="s">
        <v>1587</v>
      </c>
      <c r="G538" s="661" t="s">
        <v>1643</v>
      </c>
      <c r="H538" s="661" t="s">
        <v>535</v>
      </c>
      <c r="I538" s="661" t="s">
        <v>812</v>
      </c>
      <c r="J538" s="661" t="s">
        <v>813</v>
      </c>
      <c r="K538" s="661" t="s">
        <v>814</v>
      </c>
      <c r="L538" s="662">
        <v>282.60000000000002</v>
      </c>
      <c r="M538" s="662">
        <v>1130.4000000000001</v>
      </c>
      <c r="N538" s="661">
        <v>4</v>
      </c>
      <c r="O538" s="742">
        <v>1.5</v>
      </c>
      <c r="P538" s="662">
        <v>847.80000000000007</v>
      </c>
      <c r="Q538" s="677">
        <v>0.75</v>
      </c>
      <c r="R538" s="661">
        <v>3</v>
      </c>
      <c r="S538" s="677">
        <v>0.75</v>
      </c>
      <c r="T538" s="742">
        <v>1</v>
      </c>
      <c r="U538" s="700">
        <v>0.66666666666666663</v>
      </c>
    </row>
    <row r="539" spans="1:21" ht="14.4" customHeight="1" x14ac:dyDescent="0.3">
      <c r="A539" s="660">
        <v>18</v>
      </c>
      <c r="B539" s="661" t="s">
        <v>534</v>
      </c>
      <c r="C539" s="661">
        <v>89301182</v>
      </c>
      <c r="D539" s="740" t="s">
        <v>2531</v>
      </c>
      <c r="E539" s="741" t="s">
        <v>1611</v>
      </c>
      <c r="F539" s="661" t="s">
        <v>1587</v>
      </c>
      <c r="G539" s="661" t="s">
        <v>1643</v>
      </c>
      <c r="H539" s="661" t="s">
        <v>535</v>
      </c>
      <c r="I539" s="661" t="s">
        <v>1273</v>
      </c>
      <c r="J539" s="661" t="s">
        <v>817</v>
      </c>
      <c r="K539" s="661" t="s">
        <v>1274</v>
      </c>
      <c r="L539" s="662">
        <v>282.60000000000002</v>
      </c>
      <c r="M539" s="662">
        <v>847.80000000000007</v>
      </c>
      <c r="N539" s="661">
        <v>3</v>
      </c>
      <c r="O539" s="742">
        <v>1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18</v>
      </c>
      <c r="B540" s="661" t="s">
        <v>534</v>
      </c>
      <c r="C540" s="661">
        <v>89301182</v>
      </c>
      <c r="D540" s="740" t="s">
        <v>2531</v>
      </c>
      <c r="E540" s="741" t="s">
        <v>1611</v>
      </c>
      <c r="F540" s="661" t="s">
        <v>1587</v>
      </c>
      <c r="G540" s="661" t="s">
        <v>1977</v>
      </c>
      <c r="H540" s="661" t="s">
        <v>535</v>
      </c>
      <c r="I540" s="661" t="s">
        <v>2169</v>
      </c>
      <c r="J540" s="661" t="s">
        <v>2170</v>
      </c>
      <c r="K540" s="661" t="s">
        <v>2171</v>
      </c>
      <c r="L540" s="662">
        <v>0</v>
      </c>
      <c r="M540" s="662">
        <v>0</v>
      </c>
      <c r="N540" s="661">
        <v>2</v>
      </c>
      <c r="O540" s="742">
        <v>1</v>
      </c>
      <c r="P540" s="662"/>
      <c r="Q540" s="677"/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18</v>
      </c>
      <c r="B541" s="661" t="s">
        <v>534</v>
      </c>
      <c r="C541" s="661">
        <v>89301182</v>
      </c>
      <c r="D541" s="740" t="s">
        <v>2531</v>
      </c>
      <c r="E541" s="741" t="s">
        <v>1611</v>
      </c>
      <c r="F541" s="661" t="s">
        <v>1587</v>
      </c>
      <c r="G541" s="661" t="s">
        <v>1726</v>
      </c>
      <c r="H541" s="661" t="s">
        <v>535</v>
      </c>
      <c r="I541" s="661" t="s">
        <v>676</v>
      </c>
      <c r="J541" s="661" t="s">
        <v>677</v>
      </c>
      <c r="K541" s="661" t="s">
        <v>678</v>
      </c>
      <c r="L541" s="662">
        <v>54.55</v>
      </c>
      <c r="M541" s="662">
        <v>436.4</v>
      </c>
      <c r="N541" s="661">
        <v>8</v>
      </c>
      <c r="O541" s="742">
        <v>1.5</v>
      </c>
      <c r="P541" s="662">
        <v>163.64999999999998</v>
      </c>
      <c r="Q541" s="677">
        <v>0.37499999999999994</v>
      </c>
      <c r="R541" s="661">
        <v>3</v>
      </c>
      <c r="S541" s="677">
        <v>0.375</v>
      </c>
      <c r="T541" s="742">
        <v>1</v>
      </c>
      <c r="U541" s="700">
        <v>0.66666666666666663</v>
      </c>
    </row>
    <row r="542" spans="1:21" ht="14.4" customHeight="1" x14ac:dyDescent="0.3">
      <c r="A542" s="660">
        <v>18</v>
      </c>
      <c r="B542" s="661" t="s">
        <v>534</v>
      </c>
      <c r="C542" s="661">
        <v>89301182</v>
      </c>
      <c r="D542" s="740" t="s">
        <v>2531</v>
      </c>
      <c r="E542" s="741" t="s">
        <v>1611</v>
      </c>
      <c r="F542" s="661" t="s">
        <v>1587</v>
      </c>
      <c r="G542" s="661" t="s">
        <v>1656</v>
      </c>
      <c r="H542" s="661" t="s">
        <v>849</v>
      </c>
      <c r="I542" s="661" t="s">
        <v>898</v>
      </c>
      <c r="J542" s="661" t="s">
        <v>960</v>
      </c>
      <c r="K542" s="661" t="s">
        <v>1530</v>
      </c>
      <c r="L542" s="662">
        <v>123.2</v>
      </c>
      <c r="M542" s="662">
        <v>1355.2</v>
      </c>
      <c r="N542" s="661">
        <v>11</v>
      </c>
      <c r="O542" s="742">
        <v>3.5</v>
      </c>
      <c r="P542" s="662">
        <v>492.8</v>
      </c>
      <c r="Q542" s="677">
        <v>0.36363636363636365</v>
      </c>
      <c r="R542" s="661">
        <v>4</v>
      </c>
      <c r="S542" s="677">
        <v>0.36363636363636365</v>
      </c>
      <c r="T542" s="742">
        <v>1.5</v>
      </c>
      <c r="U542" s="700">
        <v>0.42857142857142855</v>
      </c>
    </row>
    <row r="543" spans="1:21" ht="14.4" customHeight="1" x14ac:dyDescent="0.3">
      <c r="A543" s="660">
        <v>18</v>
      </c>
      <c r="B543" s="661" t="s">
        <v>534</v>
      </c>
      <c r="C543" s="661">
        <v>89301182</v>
      </c>
      <c r="D543" s="740" t="s">
        <v>2531</v>
      </c>
      <c r="E543" s="741" t="s">
        <v>1611</v>
      </c>
      <c r="F543" s="661" t="s">
        <v>1587</v>
      </c>
      <c r="G543" s="661" t="s">
        <v>1656</v>
      </c>
      <c r="H543" s="661" t="s">
        <v>849</v>
      </c>
      <c r="I543" s="661" t="s">
        <v>894</v>
      </c>
      <c r="J543" s="661" t="s">
        <v>1531</v>
      </c>
      <c r="K543" s="661" t="s">
        <v>1532</v>
      </c>
      <c r="L543" s="662">
        <v>246.39</v>
      </c>
      <c r="M543" s="662">
        <v>1971.12</v>
      </c>
      <c r="N543" s="661">
        <v>8</v>
      </c>
      <c r="O543" s="742">
        <v>2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18</v>
      </c>
      <c r="B544" s="661" t="s">
        <v>534</v>
      </c>
      <c r="C544" s="661">
        <v>89301182</v>
      </c>
      <c r="D544" s="740" t="s">
        <v>2531</v>
      </c>
      <c r="E544" s="741" t="s">
        <v>1611</v>
      </c>
      <c r="F544" s="661" t="s">
        <v>1587</v>
      </c>
      <c r="G544" s="661" t="s">
        <v>1657</v>
      </c>
      <c r="H544" s="661" t="s">
        <v>535</v>
      </c>
      <c r="I544" s="661" t="s">
        <v>1658</v>
      </c>
      <c r="J544" s="661" t="s">
        <v>627</v>
      </c>
      <c r="K544" s="661" t="s">
        <v>1659</v>
      </c>
      <c r="L544" s="662">
        <v>0</v>
      </c>
      <c r="M544" s="662">
        <v>0</v>
      </c>
      <c r="N544" s="661">
        <v>1</v>
      </c>
      <c r="O544" s="742">
        <v>0.5</v>
      </c>
      <c r="P544" s="662">
        <v>0</v>
      </c>
      <c r="Q544" s="677"/>
      <c r="R544" s="661">
        <v>1</v>
      </c>
      <c r="S544" s="677">
        <v>1</v>
      </c>
      <c r="T544" s="742">
        <v>0.5</v>
      </c>
      <c r="U544" s="700">
        <v>1</v>
      </c>
    </row>
    <row r="545" spans="1:21" ht="14.4" customHeight="1" x14ac:dyDescent="0.3">
      <c r="A545" s="660">
        <v>18</v>
      </c>
      <c r="B545" s="661" t="s">
        <v>534</v>
      </c>
      <c r="C545" s="661">
        <v>89301182</v>
      </c>
      <c r="D545" s="740" t="s">
        <v>2531</v>
      </c>
      <c r="E545" s="741" t="s">
        <v>1611</v>
      </c>
      <c r="F545" s="661" t="s">
        <v>1587</v>
      </c>
      <c r="G545" s="661" t="s">
        <v>1657</v>
      </c>
      <c r="H545" s="661" t="s">
        <v>535</v>
      </c>
      <c r="I545" s="661" t="s">
        <v>626</v>
      </c>
      <c r="J545" s="661" t="s">
        <v>627</v>
      </c>
      <c r="K545" s="661" t="s">
        <v>2008</v>
      </c>
      <c r="L545" s="662">
        <v>94.04</v>
      </c>
      <c r="M545" s="662">
        <v>94.04</v>
      </c>
      <c r="N545" s="661">
        <v>1</v>
      </c>
      <c r="O545" s="742">
        <v>1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18</v>
      </c>
      <c r="B546" s="661" t="s">
        <v>534</v>
      </c>
      <c r="C546" s="661">
        <v>89301182</v>
      </c>
      <c r="D546" s="740" t="s">
        <v>2531</v>
      </c>
      <c r="E546" s="741" t="s">
        <v>1611</v>
      </c>
      <c r="F546" s="661" t="s">
        <v>1587</v>
      </c>
      <c r="G546" s="661" t="s">
        <v>1670</v>
      </c>
      <c r="H546" s="661" t="s">
        <v>535</v>
      </c>
      <c r="I546" s="661" t="s">
        <v>1671</v>
      </c>
      <c r="J546" s="661" t="s">
        <v>1672</v>
      </c>
      <c r="K546" s="661" t="s">
        <v>1673</v>
      </c>
      <c r="L546" s="662">
        <v>264</v>
      </c>
      <c r="M546" s="662">
        <v>1056</v>
      </c>
      <c r="N546" s="661">
        <v>4</v>
      </c>
      <c r="O546" s="742">
        <v>2</v>
      </c>
      <c r="P546" s="662">
        <v>264</v>
      </c>
      <c r="Q546" s="677">
        <v>0.25</v>
      </c>
      <c r="R546" s="661">
        <v>1</v>
      </c>
      <c r="S546" s="677">
        <v>0.25</v>
      </c>
      <c r="T546" s="742">
        <v>0.5</v>
      </c>
      <c r="U546" s="700">
        <v>0.25</v>
      </c>
    </row>
    <row r="547" spans="1:21" ht="14.4" customHeight="1" x14ac:dyDescent="0.3">
      <c r="A547" s="660">
        <v>18</v>
      </c>
      <c r="B547" s="661" t="s">
        <v>534</v>
      </c>
      <c r="C547" s="661">
        <v>89301182</v>
      </c>
      <c r="D547" s="740" t="s">
        <v>2531</v>
      </c>
      <c r="E547" s="741" t="s">
        <v>1611</v>
      </c>
      <c r="F547" s="661" t="s">
        <v>1587</v>
      </c>
      <c r="G547" s="661" t="s">
        <v>1644</v>
      </c>
      <c r="H547" s="661" t="s">
        <v>535</v>
      </c>
      <c r="I547" s="661" t="s">
        <v>1022</v>
      </c>
      <c r="J547" s="661" t="s">
        <v>1023</v>
      </c>
      <c r="K547" s="661" t="s">
        <v>1024</v>
      </c>
      <c r="L547" s="662">
        <v>133.38999999999999</v>
      </c>
      <c r="M547" s="662">
        <v>933.7299999999999</v>
      </c>
      <c r="N547" s="661">
        <v>7</v>
      </c>
      <c r="O547" s="742">
        <v>3</v>
      </c>
      <c r="P547" s="662">
        <v>800.33999999999992</v>
      </c>
      <c r="Q547" s="677">
        <v>0.8571428571428571</v>
      </c>
      <c r="R547" s="661">
        <v>6</v>
      </c>
      <c r="S547" s="677">
        <v>0.8571428571428571</v>
      </c>
      <c r="T547" s="742">
        <v>2.5</v>
      </c>
      <c r="U547" s="700">
        <v>0.83333333333333337</v>
      </c>
    </row>
    <row r="548" spans="1:21" ht="14.4" customHeight="1" x14ac:dyDescent="0.3">
      <c r="A548" s="660">
        <v>18</v>
      </c>
      <c r="B548" s="661" t="s">
        <v>534</v>
      </c>
      <c r="C548" s="661">
        <v>89301182</v>
      </c>
      <c r="D548" s="740" t="s">
        <v>2531</v>
      </c>
      <c r="E548" s="741" t="s">
        <v>1611</v>
      </c>
      <c r="F548" s="661" t="s">
        <v>1587</v>
      </c>
      <c r="G548" s="661" t="s">
        <v>1644</v>
      </c>
      <c r="H548" s="661" t="s">
        <v>535</v>
      </c>
      <c r="I548" s="661" t="s">
        <v>1789</v>
      </c>
      <c r="J548" s="661" t="s">
        <v>1646</v>
      </c>
      <c r="K548" s="661" t="s">
        <v>1073</v>
      </c>
      <c r="L548" s="662">
        <v>177.82</v>
      </c>
      <c r="M548" s="662">
        <v>533.46</v>
      </c>
      <c r="N548" s="661">
        <v>3</v>
      </c>
      <c r="O548" s="742">
        <v>1</v>
      </c>
      <c r="P548" s="662">
        <v>533.46</v>
      </c>
      <c r="Q548" s="677">
        <v>1</v>
      </c>
      <c r="R548" s="661">
        <v>3</v>
      </c>
      <c r="S548" s="677">
        <v>1</v>
      </c>
      <c r="T548" s="742">
        <v>1</v>
      </c>
      <c r="U548" s="700">
        <v>1</v>
      </c>
    </row>
    <row r="549" spans="1:21" ht="14.4" customHeight="1" x14ac:dyDescent="0.3">
      <c r="A549" s="660">
        <v>18</v>
      </c>
      <c r="B549" s="661" t="s">
        <v>534</v>
      </c>
      <c r="C549" s="661">
        <v>89301182</v>
      </c>
      <c r="D549" s="740" t="s">
        <v>2531</v>
      </c>
      <c r="E549" s="741" t="s">
        <v>1611</v>
      </c>
      <c r="F549" s="661" t="s">
        <v>1587</v>
      </c>
      <c r="G549" s="661" t="s">
        <v>1644</v>
      </c>
      <c r="H549" s="661" t="s">
        <v>535</v>
      </c>
      <c r="I549" s="661" t="s">
        <v>2017</v>
      </c>
      <c r="J549" s="661" t="s">
        <v>1646</v>
      </c>
      <c r="K549" s="661" t="s">
        <v>2018</v>
      </c>
      <c r="L549" s="662">
        <v>592.72</v>
      </c>
      <c r="M549" s="662">
        <v>592.72</v>
      </c>
      <c r="N549" s="661">
        <v>1</v>
      </c>
      <c r="O549" s="742">
        <v>0.5</v>
      </c>
      <c r="P549" s="662">
        <v>592.72</v>
      </c>
      <c r="Q549" s="677">
        <v>1</v>
      </c>
      <c r="R549" s="661">
        <v>1</v>
      </c>
      <c r="S549" s="677">
        <v>1</v>
      </c>
      <c r="T549" s="742">
        <v>0.5</v>
      </c>
      <c r="U549" s="700">
        <v>1</v>
      </c>
    </row>
    <row r="550" spans="1:21" ht="14.4" customHeight="1" x14ac:dyDescent="0.3">
      <c r="A550" s="660">
        <v>18</v>
      </c>
      <c r="B550" s="661" t="s">
        <v>534</v>
      </c>
      <c r="C550" s="661">
        <v>89301182</v>
      </c>
      <c r="D550" s="740" t="s">
        <v>2531</v>
      </c>
      <c r="E550" s="741" t="s">
        <v>1611</v>
      </c>
      <c r="F550" s="661" t="s">
        <v>1587</v>
      </c>
      <c r="G550" s="661" t="s">
        <v>1644</v>
      </c>
      <c r="H550" s="661" t="s">
        <v>535</v>
      </c>
      <c r="I550" s="661" t="s">
        <v>2023</v>
      </c>
      <c r="J550" s="661" t="s">
        <v>1735</v>
      </c>
      <c r="K550" s="661" t="s">
        <v>1024</v>
      </c>
      <c r="L550" s="662">
        <v>133.38999999999999</v>
      </c>
      <c r="M550" s="662">
        <v>133.38999999999999</v>
      </c>
      <c r="N550" s="661">
        <v>1</v>
      </c>
      <c r="O550" s="742">
        <v>1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18</v>
      </c>
      <c r="B551" s="661" t="s">
        <v>534</v>
      </c>
      <c r="C551" s="661">
        <v>89301182</v>
      </c>
      <c r="D551" s="740" t="s">
        <v>2531</v>
      </c>
      <c r="E551" s="741" t="s">
        <v>1611</v>
      </c>
      <c r="F551" s="661" t="s">
        <v>1587</v>
      </c>
      <c r="G551" s="661" t="s">
        <v>1644</v>
      </c>
      <c r="H551" s="661" t="s">
        <v>535</v>
      </c>
      <c r="I551" s="661" t="s">
        <v>2172</v>
      </c>
      <c r="J551" s="661" t="s">
        <v>1740</v>
      </c>
      <c r="K551" s="661" t="s">
        <v>2173</v>
      </c>
      <c r="L551" s="662">
        <v>0</v>
      </c>
      <c r="M551" s="662">
        <v>0</v>
      </c>
      <c r="N551" s="661">
        <v>3</v>
      </c>
      <c r="O551" s="742">
        <v>0.5</v>
      </c>
      <c r="P551" s="662"/>
      <c r="Q551" s="677"/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18</v>
      </c>
      <c r="B552" s="661" t="s">
        <v>534</v>
      </c>
      <c r="C552" s="661">
        <v>89301182</v>
      </c>
      <c r="D552" s="740" t="s">
        <v>2531</v>
      </c>
      <c r="E552" s="741" t="s">
        <v>1611</v>
      </c>
      <c r="F552" s="661" t="s">
        <v>1587</v>
      </c>
      <c r="G552" s="661" t="s">
        <v>1644</v>
      </c>
      <c r="H552" s="661" t="s">
        <v>535</v>
      </c>
      <c r="I552" s="661" t="s">
        <v>2174</v>
      </c>
      <c r="J552" s="661" t="s">
        <v>2175</v>
      </c>
      <c r="K552" s="661" t="s">
        <v>2176</v>
      </c>
      <c r="L552" s="662">
        <v>0</v>
      </c>
      <c r="M552" s="662">
        <v>0</v>
      </c>
      <c r="N552" s="661">
        <v>1</v>
      </c>
      <c r="O552" s="742">
        <v>1</v>
      </c>
      <c r="P552" s="662"/>
      <c r="Q552" s="677"/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18</v>
      </c>
      <c r="B553" s="661" t="s">
        <v>534</v>
      </c>
      <c r="C553" s="661">
        <v>89301182</v>
      </c>
      <c r="D553" s="740" t="s">
        <v>2531</v>
      </c>
      <c r="E553" s="741" t="s">
        <v>1611</v>
      </c>
      <c r="F553" s="661" t="s">
        <v>1587</v>
      </c>
      <c r="G553" s="661" t="s">
        <v>2177</v>
      </c>
      <c r="H553" s="661" t="s">
        <v>849</v>
      </c>
      <c r="I553" s="661" t="s">
        <v>2178</v>
      </c>
      <c r="J553" s="661" t="s">
        <v>2179</v>
      </c>
      <c r="K553" s="661" t="s">
        <v>670</v>
      </c>
      <c r="L553" s="662">
        <v>0</v>
      </c>
      <c r="M553" s="662">
        <v>0</v>
      </c>
      <c r="N553" s="661">
        <v>4</v>
      </c>
      <c r="O553" s="742">
        <v>0.5</v>
      </c>
      <c r="P553" s="662">
        <v>0</v>
      </c>
      <c r="Q553" s="677"/>
      <c r="R553" s="661">
        <v>4</v>
      </c>
      <c r="S553" s="677">
        <v>1</v>
      </c>
      <c r="T553" s="742">
        <v>0.5</v>
      </c>
      <c r="U553" s="700">
        <v>1</v>
      </c>
    </row>
    <row r="554" spans="1:21" ht="14.4" customHeight="1" x14ac:dyDescent="0.3">
      <c r="A554" s="660">
        <v>18</v>
      </c>
      <c r="B554" s="661" t="s">
        <v>534</v>
      </c>
      <c r="C554" s="661">
        <v>89301182</v>
      </c>
      <c r="D554" s="740" t="s">
        <v>2531</v>
      </c>
      <c r="E554" s="741" t="s">
        <v>1611</v>
      </c>
      <c r="F554" s="661" t="s">
        <v>1587</v>
      </c>
      <c r="G554" s="661" t="s">
        <v>1648</v>
      </c>
      <c r="H554" s="661" t="s">
        <v>535</v>
      </c>
      <c r="I554" s="661" t="s">
        <v>2039</v>
      </c>
      <c r="J554" s="661" t="s">
        <v>2040</v>
      </c>
      <c r="K554" s="661" t="s">
        <v>1651</v>
      </c>
      <c r="L554" s="662">
        <v>0</v>
      </c>
      <c r="M554" s="662">
        <v>0</v>
      </c>
      <c r="N554" s="661">
        <v>3</v>
      </c>
      <c r="O554" s="742">
        <v>1</v>
      </c>
      <c r="P554" s="662">
        <v>0</v>
      </c>
      <c r="Q554" s="677"/>
      <c r="R554" s="661">
        <v>3</v>
      </c>
      <c r="S554" s="677">
        <v>1</v>
      </c>
      <c r="T554" s="742">
        <v>1</v>
      </c>
      <c r="U554" s="700">
        <v>1</v>
      </c>
    </row>
    <row r="555" spans="1:21" ht="14.4" customHeight="1" x14ac:dyDescent="0.3">
      <c r="A555" s="660">
        <v>18</v>
      </c>
      <c r="B555" s="661" t="s">
        <v>534</v>
      </c>
      <c r="C555" s="661">
        <v>89301182</v>
      </c>
      <c r="D555" s="740" t="s">
        <v>2531</v>
      </c>
      <c r="E555" s="741" t="s">
        <v>1611</v>
      </c>
      <c r="F555" s="661" t="s">
        <v>1587</v>
      </c>
      <c r="G555" s="661" t="s">
        <v>1648</v>
      </c>
      <c r="H555" s="661" t="s">
        <v>535</v>
      </c>
      <c r="I555" s="661" t="s">
        <v>2043</v>
      </c>
      <c r="J555" s="661" t="s">
        <v>2042</v>
      </c>
      <c r="K555" s="661" t="s">
        <v>845</v>
      </c>
      <c r="L555" s="662">
        <v>0</v>
      </c>
      <c r="M555" s="662">
        <v>0</v>
      </c>
      <c r="N555" s="661">
        <v>1</v>
      </c>
      <c r="O555" s="742">
        <v>0.5</v>
      </c>
      <c r="P555" s="662">
        <v>0</v>
      </c>
      <c r="Q555" s="677"/>
      <c r="R555" s="661">
        <v>1</v>
      </c>
      <c r="S555" s="677">
        <v>1</v>
      </c>
      <c r="T555" s="742">
        <v>0.5</v>
      </c>
      <c r="U555" s="700">
        <v>1</v>
      </c>
    </row>
    <row r="556" spans="1:21" ht="14.4" customHeight="1" x14ac:dyDescent="0.3">
      <c r="A556" s="660">
        <v>18</v>
      </c>
      <c r="B556" s="661" t="s">
        <v>534</v>
      </c>
      <c r="C556" s="661">
        <v>89301182</v>
      </c>
      <c r="D556" s="740" t="s">
        <v>2531</v>
      </c>
      <c r="E556" s="741" t="s">
        <v>1611</v>
      </c>
      <c r="F556" s="661" t="s">
        <v>1587</v>
      </c>
      <c r="G556" s="661" t="s">
        <v>1648</v>
      </c>
      <c r="H556" s="661" t="s">
        <v>535</v>
      </c>
      <c r="I556" s="661" t="s">
        <v>2048</v>
      </c>
      <c r="J556" s="661" t="s">
        <v>2047</v>
      </c>
      <c r="K556" s="661" t="s">
        <v>2037</v>
      </c>
      <c r="L556" s="662">
        <v>0</v>
      </c>
      <c r="M556" s="662">
        <v>0</v>
      </c>
      <c r="N556" s="661">
        <v>1</v>
      </c>
      <c r="O556" s="742">
        <v>1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18</v>
      </c>
      <c r="B557" s="661" t="s">
        <v>534</v>
      </c>
      <c r="C557" s="661">
        <v>89301182</v>
      </c>
      <c r="D557" s="740" t="s">
        <v>2531</v>
      </c>
      <c r="E557" s="741" t="s">
        <v>1611</v>
      </c>
      <c r="F557" s="661" t="s">
        <v>1587</v>
      </c>
      <c r="G557" s="661" t="s">
        <v>1648</v>
      </c>
      <c r="H557" s="661" t="s">
        <v>535</v>
      </c>
      <c r="I557" s="661" t="s">
        <v>2102</v>
      </c>
      <c r="J557" s="661" t="s">
        <v>1650</v>
      </c>
      <c r="K557" s="661" t="s">
        <v>845</v>
      </c>
      <c r="L557" s="662">
        <v>0</v>
      </c>
      <c r="M557" s="662">
        <v>0</v>
      </c>
      <c r="N557" s="661">
        <v>1</v>
      </c>
      <c r="O557" s="742">
        <v>0.5</v>
      </c>
      <c r="P557" s="662"/>
      <c r="Q557" s="677"/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18</v>
      </c>
      <c r="B558" s="661" t="s">
        <v>534</v>
      </c>
      <c r="C558" s="661">
        <v>89301182</v>
      </c>
      <c r="D558" s="740" t="s">
        <v>2531</v>
      </c>
      <c r="E558" s="741" t="s">
        <v>1612</v>
      </c>
      <c r="F558" s="661" t="s">
        <v>1587</v>
      </c>
      <c r="G558" s="661" t="s">
        <v>2180</v>
      </c>
      <c r="H558" s="661" t="s">
        <v>535</v>
      </c>
      <c r="I558" s="661" t="s">
        <v>2181</v>
      </c>
      <c r="J558" s="661" t="s">
        <v>2182</v>
      </c>
      <c r="K558" s="661" t="s">
        <v>2183</v>
      </c>
      <c r="L558" s="662">
        <v>32.28</v>
      </c>
      <c r="M558" s="662">
        <v>32.28</v>
      </c>
      <c r="N558" s="661">
        <v>1</v>
      </c>
      <c r="O558" s="742">
        <v>0.5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18</v>
      </c>
      <c r="B559" s="661" t="s">
        <v>534</v>
      </c>
      <c r="C559" s="661">
        <v>89301182</v>
      </c>
      <c r="D559" s="740" t="s">
        <v>2531</v>
      </c>
      <c r="E559" s="741" t="s">
        <v>1612</v>
      </c>
      <c r="F559" s="661" t="s">
        <v>1587</v>
      </c>
      <c r="G559" s="661" t="s">
        <v>2184</v>
      </c>
      <c r="H559" s="661" t="s">
        <v>535</v>
      </c>
      <c r="I559" s="661" t="s">
        <v>2185</v>
      </c>
      <c r="J559" s="661" t="s">
        <v>619</v>
      </c>
      <c r="K559" s="661" t="s">
        <v>2186</v>
      </c>
      <c r="L559" s="662">
        <v>0</v>
      </c>
      <c r="M559" s="662">
        <v>0</v>
      </c>
      <c r="N559" s="661">
        <v>1</v>
      </c>
      <c r="O559" s="742">
        <v>0.5</v>
      </c>
      <c r="P559" s="662"/>
      <c r="Q559" s="677"/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18</v>
      </c>
      <c r="B560" s="661" t="s">
        <v>534</v>
      </c>
      <c r="C560" s="661">
        <v>89301182</v>
      </c>
      <c r="D560" s="740" t="s">
        <v>2531</v>
      </c>
      <c r="E560" s="741" t="s">
        <v>1612</v>
      </c>
      <c r="F560" s="661" t="s">
        <v>1587</v>
      </c>
      <c r="G560" s="661" t="s">
        <v>2187</v>
      </c>
      <c r="H560" s="661" t="s">
        <v>535</v>
      </c>
      <c r="I560" s="661" t="s">
        <v>1216</v>
      </c>
      <c r="J560" s="661" t="s">
        <v>1217</v>
      </c>
      <c r="K560" s="661" t="s">
        <v>2188</v>
      </c>
      <c r="L560" s="662">
        <v>43.76</v>
      </c>
      <c r="M560" s="662">
        <v>43.76</v>
      </c>
      <c r="N560" s="661">
        <v>1</v>
      </c>
      <c r="O560" s="742">
        <v>0.5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18</v>
      </c>
      <c r="B561" s="661" t="s">
        <v>534</v>
      </c>
      <c r="C561" s="661">
        <v>89301182</v>
      </c>
      <c r="D561" s="740" t="s">
        <v>2531</v>
      </c>
      <c r="E561" s="741" t="s">
        <v>1612</v>
      </c>
      <c r="F561" s="661" t="s">
        <v>1587</v>
      </c>
      <c r="G561" s="661" t="s">
        <v>2189</v>
      </c>
      <c r="H561" s="661" t="s">
        <v>535</v>
      </c>
      <c r="I561" s="661" t="s">
        <v>1178</v>
      </c>
      <c r="J561" s="661" t="s">
        <v>2190</v>
      </c>
      <c r="K561" s="661" t="s">
        <v>2191</v>
      </c>
      <c r="L561" s="662">
        <v>123.3</v>
      </c>
      <c r="M561" s="662">
        <v>123.3</v>
      </c>
      <c r="N561" s="661">
        <v>1</v>
      </c>
      <c r="O561" s="742">
        <v>1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18</v>
      </c>
      <c r="B562" s="661" t="s">
        <v>534</v>
      </c>
      <c r="C562" s="661">
        <v>89301182</v>
      </c>
      <c r="D562" s="740" t="s">
        <v>2531</v>
      </c>
      <c r="E562" s="741" t="s">
        <v>1612</v>
      </c>
      <c r="F562" s="661" t="s">
        <v>1587</v>
      </c>
      <c r="G562" s="661" t="s">
        <v>2192</v>
      </c>
      <c r="H562" s="661" t="s">
        <v>535</v>
      </c>
      <c r="I562" s="661" t="s">
        <v>2193</v>
      </c>
      <c r="J562" s="661" t="s">
        <v>2194</v>
      </c>
      <c r="K562" s="661" t="s">
        <v>2195</v>
      </c>
      <c r="L562" s="662">
        <v>0</v>
      </c>
      <c r="M562" s="662">
        <v>0</v>
      </c>
      <c r="N562" s="661">
        <v>2</v>
      </c>
      <c r="O562" s="742">
        <v>0.5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18</v>
      </c>
      <c r="B563" s="661" t="s">
        <v>534</v>
      </c>
      <c r="C563" s="661">
        <v>89301182</v>
      </c>
      <c r="D563" s="740" t="s">
        <v>2531</v>
      </c>
      <c r="E563" s="741" t="s">
        <v>1612</v>
      </c>
      <c r="F563" s="661" t="s">
        <v>1587</v>
      </c>
      <c r="G563" s="661" t="s">
        <v>2196</v>
      </c>
      <c r="H563" s="661" t="s">
        <v>535</v>
      </c>
      <c r="I563" s="661" t="s">
        <v>2197</v>
      </c>
      <c r="J563" s="661" t="s">
        <v>2198</v>
      </c>
      <c r="K563" s="661" t="s">
        <v>2199</v>
      </c>
      <c r="L563" s="662">
        <v>108.28</v>
      </c>
      <c r="M563" s="662">
        <v>216.56</v>
      </c>
      <c r="N563" s="661">
        <v>2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18</v>
      </c>
      <c r="B564" s="661" t="s">
        <v>534</v>
      </c>
      <c r="C564" s="661">
        <v>89301182</v>
      </c>
      <c r="D564" s="740" t="s">
        <v>2531</v>
      </c>
      <c r="E564" s="741" t="s">
        <v>1612</v>
      </c>
      <c r="F564" s="661" t="s">
        <v>1587</v>
      </c>
      <c r="G564" s="661" t="s">
        <v>2200</v>
      </c>
      <c r="H564" s="661" t="s">
        <v>535</v>
      </c>
      <c r="I564" s="661" t="s">
        <v>2201</v>
      </c>
      <c r="J564" s="661" t="s">
        <v>2202</v>
      </c>
      <c r="K564" s="661" t="s">
        <v>2203</v>
      </c>
      <c r="L564" s="662">
        <v>22.44</v>
      </c>
      <c r="M564" s="662">
        <v>22.44</v>
      </c>
      <c r="N564" s="661">
        <v>1</v>
      </c>
      <c r="O564" s="742">
        <v>0.5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18</v>
      </c>
      <c r="B565" s="661" t="s">
        <v>534</v>
      </c>
      <c r="C565" s="661">
        <v>89301182</v>
      </c>
      <c r="D565" s="740" t="s">
        <v>2531</v>
      </c>
      <c r="E565" s="741" t="s">
        <v>1614</v>
      </c>
      <c r="F565" s="661" t="s">
        <v>1587</v>
      </c>
      <c r="G565" s="661" t="s">
        <v>1746</v>
      </c>
      <c r="H565" s="661" t="s">
        <v>535</v>
      </c>
      <c r="I565" s="661" t="s">
        <v>2204</v>
      </c>
      <c r="J565" s="661" t="s">
        <v>1031</v>
      </c>
      <c r="K565" s="661" t="s">
        <v>2205</v>
      </c>
      <c r="L565" s="662">
        <v>0</v>
      </c>
      <c r="M565" s="662">
        <v>0</v>
      </c>
      <c r="N565" s="661">
        <v>1</v>
      </c>
      <c r="O565" s="742">
        <v>0.5</v>
      </c>
      <c r="P565" s="662">
        <v>0</v>
      </c>
      <c r="Q565" s="677"/>
      <c r="R565" s="661">
        <v>1</v>
      </c>
      <c r="S565" s="677">
        <v>1</v>
      </c>
      <c r="T565" s="742">
        <v>0.5</v>
      </c>
      <c r="U565" s="700">
        <v>1</v>
      </c>
    </row>
    <row r="566" spans="1:21" ht="14.4" customHeight="1" x14ac:dyDescent="0.3">
      <c r="A566" s="660">
        <v>18</v>
      </c>
      <c r="B566" s="661" t="s">
        <v>534</v>
      </c>
      <c r="C566" s="661">
        <v>89301182</v>
      </c>
      <c r="D566" s="740" t="s">
        <v>2531</v>
      </c>
      <c r="E566" s="741" t="s">
        <v>1614</v>
      </c>
      <c r="F566" s="661" t="s">
        <v>1587</v>
      </c>
      <c r="G566" s="661" t="s">
        <v>1695</v>
      </c>
      <c r="H566" s="661" t="s">
        <v>849</v>
      </c>
      <c r="I566" s="661" t="s">
        <v>1354</v>
      </c>
      <c r="J566" s="661" t="s">
        <v>1574</v>
      </c>
      <c r="K566" s="661" t="s">
        <v>1575</v>
      </c>
      <c r="L566" s="662">
        <v>6.68</v>
      </c>
      <c r="M566" s="662">
        <v>6.68</v>
      </c>
      <c r="N566" s="661">
        <v>1</v>
      </c>
      <c r="O566" s="742">
        <v>1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18</v>
      </c>
      <c r="B567" s="661" t="s">
        <v>534</v>
      </c>
      <c r="C567" s="661">
        <v>89301182</v>
      </c>
      <c r="D567" s="740" t="s">
        <v>2531</v>
      </c>
      <c r="E567" s="741" t="s">
        <v>1614</v>
      </c>
      <c r="F567" s="661" t="s">
        <v>1587</v>
      </c>
      <c r="G567" s="661" t="s">
        <v>1695</v>
      </c>
      <c r="H567" s="661" t="s">
        <v>849</v>
      </c>
      <c r="I567" s="661" t="s">
        <v>1696</v>
      </c>
      <c r="J567" s="661" t="s">
        <v>1697</v>
      </c>
      <c r="K567" s="661" t="s">
        <v>1698</v>
      </c>
      <c r="L567" s="662">
        <v>10.26</v>
      </c>
      <c r="M567" s="662">
        <v>41.04</v>
      </c>
      <c r="N567" s="661">
        <v>4</v>
      </c>
      <c r="O567" s="742">
        <v>1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18</v>
      </c>
      <c r="B568" s="661" t="s">
        <v>534</v>
      </c>
      <c r="C568" s="661">
        <v>89301182</v>
      </c>
      <c r="D568" s="740" t="s">
        <v>2531</v>
      </c>
      <c r="E568" s="741" t="s">
        <v>1614</v>
      </c>
      <c r="F568" s="661" t="s">
        <v>1587</v>
      </c>
      <c r="G568" s="661" t="s">
        <v>1703</v>
      </c>
      <c r="H568" s="661" t="s">
        <v>849</v>
      </c>
      <c r="I568" s="661" t="s">
        <v>928</v>
      </c>
      <c r="J568" s="661" t="s">
        <v>929</v>
      </c>
      <c r="K568" s="661" t="s">
        <v>1526</v>
      </c>
      <c r="L568" s="662">
        <v>1107.51</v>
      </c>
      <c r="M568" s="662">
        <v>4430.04</v>
      </c>
      <c r="N568" s="661">
        <v>4</v>
      </c>
      <c r="O568" s="742">
        <v>1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18</v>
      </c>
      <c r="B569" s="661" t="s">
        <v>534</v>
      </c>
      <c r="C569" s="661">
        <v>89301182</v>
      </c>
      <c r="D569" s="740" t="s">
        <v>2531</v>
      </c>
      <c r="E569" s="741" t="s">
        <v>1614</v>
      </c>
      <c r="F569" s="661" t="s">
        <v>1587</v>
      </c>
      <c r="G569" s="661" t="s">
        <v>1703</v>
      </c>
      <c r="H569" s="661" t="s">
        <v>535</v>
      </c>
      <c r="I569" s="661" t="s">
        <v>2206</v>
      </c>
      <c r="J569" s="661" t="s">
        <v>2207</v>
      </c>
      <c r="K569" s="661" t="s">
        <v>1837</v>
      </c>
      <c r="L569" s="662">
        <v>786.16</v>
      </c>
      <c r="M569" s="662">
        <v>786.16</v>
      </c>
      <c r="N569" s="661">
        <v>1</v>
      </c>
      <c r="O569" s="742">
        <v>0.5</v>
      </c>
      <c r="P569" s="662">
        <v>786.16</v>
      </c>
      <c r="Q569" s="677">
        <v>1</v>
      </c>
      <c r="R569" s="661">
        <v>1</v>
      </c>
      <c r="S569" s="677">
        <v>1</v>
      </c>
      <c r="T569" s="742">
        <v>0.5</v>
      </c>
      <c r="U569" s="700">
        <v>1</v>
      </c>
    </row>
    <row r="570" spans="1:21" ht="14.4" customHeight="1" x14ac:dyDescent="0.3">
      <c r="A570" s="660">
        <v>18</v>
      </c>
      <c r="B570" s="661" t="s">
        <v>534</v>
      </c>
      <c r="C570" s="661">
        <v>89301182</v>
      </c>
      <c r="D570" s="740" t="s">
        <v>2531</v>
      </c>
      <c r="E570" s="741" t="s">
        <v>1614</v>
      </c>
      <c r="F570" s="661" t="s">
        <v>1587</v>
      </c>
      <c r="G570" s="661" t="s">
        <v>1703</v>
      </c>
      <c r="H570" s="661" t="s">
        <v>535</v>
      </c>
      <c r="I570" s="661" t="s">
        <v>2208</v>
      </c>
      <c r="J570" s="661" t="s">
        <v>1841</v>
      </c>
      <c r="K570" s="661" t="s">
        <v>2209</v>
      </c>
      <c r="L570" s="662">
        <v>959.45</v>
      </c>
      <c r="M570" s="662">
        <v>959.45</v>
      </c>
      <c r="N570" s="661">
        <v>1</v>
      </c>
      <c r="O570" s="742">
        <v>1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18</v>
      </c>
      <c r="B571" s="661" t="s">
        <v>534</v>
      </c>
      <c r="C571" s="661">
        <v>89301182</v>
      </c>
      <c r="D571" s="740" t="s">
        <v>2531</v>
      </c>
      <c r="E571" s="741" t="s">
        <v>1614</v>
      </c>
      <c r="F571" s="661" t="s">
        <v>1587</v>
      </c>
      <c r="G571" s="661" t="s">
        <v>1660</v>
      </c>
      <c r="H571" s="661" t="s">
        <v>535</v>
      </c>
      <c r="I571" s="661" t="s">
        <v>1790</v>
      </c>
      <c r="J571" s="661" t="s">
        <v>1750</v>
      </c>
      <c r="K571" s="661" t="s">
        <v>1791</v>
      </c>
      <c r="L571" s="662">
        <v>2381.06</v>
      </c>
      <c r="M571" s="662">
        <v>7143.18</v>
      </c>
      <c r="N571" s="661">
        <v>3</v>
      </c>
      <c r="O571" s="742">
        <v>1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18</v>
      </c>
      <c r="B572" s="661" t="s">
        <v>534</v>
      </c>
      <c r="C572" s="661">
        <v>89301182</v>
      </c>
      <c r="D572" s="740" t="s">
        <v>2531</v>
      </c>
      <c r="E572" s="741" t="s">
        <v>1614</v>
      </c>
      <c r="F572" s="661" t="s">
        <v>1587</v>
      </c>
      <c r="G572" s="661" t="s">
        <v>1660</v>
      </c>
      <c r="H572" s="661" t="s">
        <v>535</v>
      </c>
      <c r="I572" s="661" t="s">
        <v>1661</v>
      </c>
      <c r="J572" s="661" t="s">
        <v>1323</v>
      </c>
      <c r="K572" s="661" t="s">
        <v>1662</v>
      </c>
      <c r="L572" s="662">
        <v>0</v>
      </c>
      <c r="M572" s="662">
        <v>0</v>
      </c>
      <c r="N572" s="661">
        <v>2</v>
      </c>
      <c r="O572" s="742">
        <v>0.5</v>
      </c>
      <c r="P572" s="662">
        <v>0</v>
      </c>
      <c r="Q572" s="677"/>
      <c r="R572" s="661">
        <v>2</v>
      </c>
      <c r="S572" s="677">
        <v>1</v>
      </c>
      <c r="T572" s="742">
        <v>0.5</v>
      </c>
      <c r="U572" s="700">
        <v>1</v>
      </c>
    </row>
    <row r="573" spans="1:21" ht="14.4" customHeight="1" x14ac:dyDescent="0.3">
      <c r="A573" s="660">
        <v>18</v>
      </c>
      <c r="B573" s="661" t="s">
        <v>534</v>
      </c>
      <c r="C573" s="661">
        <v>89301182</v>
      </c>
      <c r="D573" s="740" t="s">
        <v>2531</v>
      </c>
      <c r="E573" s="741" t="s">
        <v>1614</v>
      </c>
      <c r="F573" s="661" t="s">
        <v>1587</v>
      </c>
      <c r="G573" s="661" t="s">
        <v>2210</v>
      </c>
      <c r="H573" s="661" t="s">
        <v>849</v>
      </c>
      <c r="I573" s="661" t="s">
        <v>1141</v>
      </c>
      <c r="J573" s="661" t="s">
        <v>1142</v>
      </c>
      <c r="K573" s="661" t="s">
        <v>1135</v>
      </c>
      <c r="L573" s="662">
        <v>124.91</v>
      </c>
      <c r="M573" s="662">
        <v>124.91</v>
      </c>
      <c r="N573" s="661">
        <v>1</v>
      </c>
      <c r="O573" s="742">
        <v>0.5</v>
      </c>
      <c r="P573" s="662">
        <v>124.91</v>
      </c>
      <c r="Q573" s="677">
        <v>1</v>
      </c>
      <c r="R573" s="661">
        <v>1</v>
      </c>
      <c r="S573" s="677">
        <v>1</v>
      </c>
      <c r="T573" s="742">
        <v>0.5</v>
      </c>
      <c r="U573" s="700">
        <v>1</v>
      </c>
    </row>
    <row r="574" spans="1:21" ht="14.4" customHeight="1" x14ac:dyDescent="0.3">
      <c r="A574" s="660">
        <v>18</v>
      </c>
      <c r="B574" s="661" t="s">
        <v>534</v>
      </c>
      <c r="C574" s="661">
        <v>89301182</v>
      </c>
      <c r="D574" s="740" t="s">
        <v>2531</v>
      </c>
      <c r="E574" s="741" t="s">
        <v>1614</v>
      </c>
      <c r="F574" s="661" t="s">
        <v>1587</v>
      </c>
      <c r="G574" s="661" t="s">
        <v>1674</v>
      </c>
      <c r="H574" s="661" t="s">
        <v>535</v>
      </c>
      <c r="I574" s="661" t="s">
        <v>1675</v>
      </c>
      <c r="J574" s="661" t="s">
        <v>1676</v>
      </c>
      <c r="K574" s="661" t="s">
        <v>1677</v>
      </c>
      <c r="L574" s="662">
        <v>66.17</v>
      </c>
      <c r="M574" s="662">
        <v>463.19</v>
      </c>
      <c r="N574" s="661">
        <v>7</v>
      </c>
      <c r="O574" s="742">
        <v>2.5</v>
      </c>
      <c r="P574" s="662">
        <v>198.51</v>
      </c>
      <c r="Q574" s="677">
        <v>0.42857142857142855</v>
      </c>
      <c r="R574" s="661">
        <v>3</v>
      </c>
      <c r="S574" s="677">
        <v>0.42857142857142855</v>
      </c>
      <c r="T574" s="742">
        <v>1</v>
      </c>
      <c r="U574" s="700">
        <v>0.4</v>
      </c>
    </row>
    <row r="575" spans="1:21" ht="14.4" customHeight="1" x14ac:dyDescent="0.3">
      <c r="A575" s="660">
        <v>18</v>
      </c>
      <c r="B575" s="661" t="s">
        <v>534</v>
      </c>
      <c r="C575" s="661">
        <v>89301182</v>
      </c>
      <c r="D575" s="740" t="s">
        <v>2531</v>
      </c>
      <c r="E575" s="741" t="s">
        <v>1614</v>
      </c>
      <c r="F575" s="661" t="s">
        <v>1587</v>
      </c>
      <c r="G575" s="661" t="s">
        <v>1712</v>
      </c>
      <c r="H575" s="661" t="s">
        <v>535</v>
      </c>
      <c r="I575" s="661" t="s">
        <v>646</v>
      </c>
      <c r="J575" s="661" t="s">
        <v>1713</v>
      </c>
      <c r="K575" s="661" t="s">
        <v>1714</v>
      </c>
      <c r="L575" s="662">
        <v>0</v>
      </c>
      <c r="M575" s="662">
        <v>0</v>
      </c>
      <c r="N575" s="661">
        <v>4</v>
      </c>
      <c r="O575" s="742">
        <v>1.5</v>
      </c>
      <c r="P575" s="662">
        <v>0</v>
      </c>
      <c r="Q575" s="677"/>
      <c r="R575" s="661">
        <v>2</v>
      </c>
      <c r="S575" s="677">
        <v>0.5</v>
      </c>
      <c r="T575" s="742">
        <v>0.5</v>
      </c>
      <c r="U575" s="700">
        <v>0.33333333333333331</v>
      </c>
    </row>
    <row r="576" spans="1:21" ht="14.4" customHeight="1" x14ac:dyDescent="0.3">
      <c r="A576" s="660">
        <v>18</v>
      </c>
      <c r="B576" s="661" t="s">
        <v>534</v>
      </c>
      <c r="C576" s="661">
        <v>89301182</v>
      </c>
      <c r="D576" s="740" t="s">
        <v>2531</v>
      </c>
      <c r="E576" s="741" t="s">
        <v>1614</v>
      </c>
      <c r="F576" s="661" t="s">
        <v>1587</v>
      </c>
      <c r="G576" s="661" t="s">
        <v>1712</v>
      </c>
      <c r="H576" s="661" t="s">
        <v>535</v>
      </c>
      <c r="I576" s="661" t="s">
        <v>1182</v>
      </c>
      <c r="J576" s="661" t="s">
        <v>1849</v>
      </c>
      <c r="K576" s="661" t="s">
        <v>1850</v>
      </c>
      <c r="L576" s="662">
        <v>0</v>
      </c>
      <c r="M576" s="662">
        <v>0</v>
      </c>
      <c r="N576" s="661">
        <v>1</v>
      </c>
      <c r="O576" s="742">
        <v>1</v>
      </c>
      <c r="P576" s="662"/>
      <c r="Q576" s="677"/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18</v>
      </c>
      <c r="B577" s="661" t="s">
        <v>534</v>
      </c>
      <c r="C577" s="661">
        <v>89301182</v>
      </c>
      <c r="D577" s="740" t="s">
        <v>2531</v>
      </c>
      <c r="E577" s="741" t="s">
        <v>1614</v>
      </c>
      <c r="F577" s="661" t="s">
        <v>1587</v>
      </c>
      <c r="G577" s="661" t="s">
        <v>1715</v>
      </c>
      <c r="H577" s="661" t="s">
        <v>535</v>
      </c>
      <c r="I577" s="661" t="s">
        <v>1716</v>
      </c>
      <c r="J577" s="661" t="s">
        <v>1717</v>
      </c>
      <c r="K577" s="661" t="s">
        <v>1718</v>
      </c>
      <c r="L577" s="662">
        <v>177.82</v>
      </c>
      <c r="M577" s="662">
        <v>355.64</v>
      </c>
      <c r="N577" s="661">
        <v>2</v>
      </c>
      <c r="O577" s="742">
        <v>1</v>
      </c>
      <c r="P577" s="662">
        <v>177.82</v>
      </c>
      <c r="Q577" s="677">
        <v>0.5</v>
      </c>
      <c r="R577" s="661">
        <v>1</v>
      </c>
      <c r="S577" s="677">
        <v>0.5</v>
      </c>
      <c r="T577" s="742">
        <v>0.5</v>
      </c>
      <c r="U577" s="700">
        <v>0.5</v>
      </c>
    </row>
    <row r="578" spans="1:21" ht="14.4" customHeight="1" x14ac:dyDescent="0.3">
      <c r="A578" s="660">
        <v>18</v>
      </c>
      <c r="B578" s="661" t="s">
        <v>534</v>
      </c>
      <c r="C578" s="661">
        <v>89301182</v>
      </c>
      <c r="D578" s="740" t="s">
        <v>2531</v>
      </c>
      <c r="E578" s="741" t="s">
        <v>1614</v>
      </c>
      <c r="F578" s="661" t="s">
        <v>1587</v>
      </c>
      <c r="G578" s="661" t="s">
        <v>1860</v>
      </c>
      <c r="H578" s="661" t="s">
        <v>849</v>
      </c>
      <c r="I578" s="661" t="s">
        <v>1365</v>
      </c>
      <c r="J578" s="661" t="s">
        <v>1366</v>
      </c>
      <c r="K578" s="661" t="s">
        <v>1576</v>
      </c>
      <c r="L578" s="662">
        <v>65.989999999999995</v>
      </c>
      <c r="M578" s="662">
        <v>329.95</v>
      </c>
      <c r="N578" s="661">
        <v>5</v>
      </c>
      <c r="O578" s="742">
        <v>0.5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18</v>
      </c>
      <c r="B579" s="661" t="s">
        <v>534</v>
      </c>
      <c r="C579" s="661">
        <v>89301182</v>
      </c>
      <c r="D579" s="740" t="s">
        <v>2531</v>
      </c>
      <c r="E579" s="741" t="s">
        <v>1614</v>
      </c>
      <c r="F579" s="661" t="s">
        <v>1587</v>
      </c>
      <c r="G579" s="661" t="s">
        <v>1860</v>
      </c>
      <c r="H579" s="661" t="s">
        <v>849</v>
      </c>
      <c r="I579" s="661" t="s">
        <v>1861</v>
      </c>
      <c r="J579" s="661" t="s">
        <v>1095</v>
      </c>
      <c r="K579" s="661" t="s">
        <v>1862</v>
      </c>
      <c r="L579" s="662">
        <v>132</v>
      </c>
      <c r="M579" s="662">
        <v>1584</v>
      </c>
      <c r="N579" s="661">
        <v>12</v>
      </c>
      <c r="O579" s="742">
        <v>4.5</v>
      </c>
      <c r="P579" s="662">
        <v>132</v>
      </c>
      <c r="Q579" s="677">
        <v>8.3333333333333329E-2</v>
      </c>
      <c r="R579" s="661">
        <v>1</v>
      </c>
      <c r="S579" s="677">
        <v>8.3333333333333329E-2</v>
      </c>
      <c r="T579" s="742">
        <v>0.5</v>
      </c>
      <c r="U579" s="700">
        <v>0.1111111111111111</v>
      </c>
    </row>
    <row r="580" spans="1:21" ht="14.4" customHeight="1" x14ac:dyDescent="0.3">
      <c r="A580" s="660">
        <v>18</v>
      </c>
      <c r="B580" s="661" t="s">
        <v>534</v>
      </c>
      <c r="C580" s="661">
        <v>89301182</v>
      </c>
      <c r="D580" s="740" t="s">
        <v>2531</v>
      </c>
      <c r="E580" s="741" t="s">
        <v>1614</v>
      </c>
      <c r="F580" s="661" t="s">
        <v>1587</v>
      </c>
      <c r="G580" s="661" t="s">
        <v>1860</v>
      </c>
      <c r="H580" s="661" t="s">
        <v>535</v>
      </c>
      <c r="I580" s="661" t="s">
        <v>2211</v>
      </c>
      <c r="J580" s="661" t="s">
        <v>2212</v>
      </c>
      <c r="K580" s="661" t="s">
        <v>2213</v>
      </c>
      <c r="L580" s="662">
        <v>0</v>
      </c>
      <c r="M580" s="662">
        <v>0</v>
      </c>
      <c r="N580" s="661">
        <v>3</v>
      </c>
      <c r="O580" s="742">
        <v>0.5</v>
      </c>
      <c r="P580" s="662">
        <v>0</v>
      </c>
      <c r="Q580" s="677"/>
      <c r="R580" s="661">
        <v>3</v>
      </c>
      <c r="S580" s="677">
        <v>1</v>
      </c>
      <c r="T580" s="742">
        <v>0.5</v>
      </c>
      <c r="U580" s="700">
        <v>1</v>
      </c>
    </row>
    <row r="581" spans="1:21" ht="14.4" customHeight="1" x14ac:dyDescent="0.3">
      <c r="A581" s="660">
        <v>18</v>
      </c>
      <c r="B581" s="661" t="s">
        <v>534</v>
      </c>
      <c r="C581" s="661">
        <v>89301182</v>
      </c>
      <c r="D581" s="740" t="s">
        <v>2531</v>
      </c>
      <c r="E581" s="741" t="s">
        <v>1614</v>
      </c>
      <c r="F581" s="661" t="s">
        <v>1587</v>
      </c>
      <c r="G581" s="661" t="s">
        <v>1684</v>
      </c>
      <c r="H581" s="661" t="s">
        <v>535</v>
      </c>
      <c r="I581" s="661" t="s">
        <v>588</v>
      </c>
      <c r="J581" s="661" t="s">
        <v>1704</v>
      </c>
      <c r="K581" s="661" t="s">
        <v>1705</v>
      </c>
      <c r="L581" s="662">
        <v>13.58</v>
      </c>
      <c r="M581" s="662">
        <v>13.58</v>
      </c>
      <c r="N581" s="661">
        <v>1</v>
      </c>
      <c r="O581" s="742">
        <v>1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18</v>
      </c>
      <c r="B582" s="661" t="s">
        <v>534</v>
      </c>
      <c r="C582" s="661">
        <v>89301182</v>
      </c>
      <c r="D582" s="740" t="s">
        <v>2531</v>
      </c>
      <c r="E582" s="741" t="s">
        <v>1614</v>
      </c>
      <c r="F582" s="661" t="s">
        <v>1587</v>
      </c>
      <c r="G582" s="661" t="s">
        <v>1684</v>
      </c>
      <c r="H582" s="661" t="s">
        <v>535</v>
      </c>
      <c r="I582" s="661" t="s">
        <v>592</v>
      </c>
      <c r="J582" s="661" t="s">
        <v>1685</v>
      </c>
      <c r="K582" s="661" t="s">
        <v>1686</v>
      </c>
      <c r="L582" s="662">
        <v>18.11</v>
      </c>
      <c r="M582" s="662">
        <v>181.10000000000002</v>
      </c>
      <c r="N582" s="661">
        <v>10</v>
      </c>
      <c r="O582" s="742">
        <v>2</v>
      </c>
      <c r="P582" s="662">
        <v>18.11</v>
      </c>
      <c r="Q582" s="677">
        <v>9.9999999999999978E-2</v>
      </c>
      <c r="R582" s="661">
        <v>1</v>
      </c>
      <c r="S582" s="677">
        <v>0.1</v>
      </c>
      <c r="T582" s="742">
        <v>1</v>
      </c>
      <c r="U582" s="700">
        <v>0.5</v>
      </c>
    </row>
    <row r="583" spans="1:21" ht="14.4" customHeight="1" x14ac:dyDescent="0.3">
      <c r="A583" s="660">
        <v>18</v>
      </c>
      <c r="B583" s="661" t="s">
        <v>534</v>
      </c>
      <c r="C583" s="661">
        <v>89301182</v>
      </c>
      <c r="D583" s="740" t="s">
        <v>2531</v>
      </c>
      <c r="E583" s="741" t="s">
        <v>1614</v>
      </c>
      <c r="F583" s="661" t="s">
        <v>1587</v>
      </c>
      <c r="G583" s="661" t="s">
        <v>1863</v>
      </c>
      <c r="H583" s="661" t="s">
        <v>535</v>
      </c>
      <c r="I583" s="661" t="s">
        <v>1868</v>
      </c>
      <c r="J583" s="661" t="s">
        <v>1869</v>
      </c>
      <c r="K583" s="661" t="s">
        <v>1274</v>
      </c>
      <c r="L583" s="662">
        <v>528.44000000000005</v>
      </c>
      <c r="M583" s="662">
        <v>5812.84</v>
      </c>
      <c r="N583" s="661">
        <v>11</v>
      </c>
      <c r="O583" s="742">
        <v>3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18</v>
      </c>
      <c r="B584" s="661" t="s">
        <v>534</v>
      </c>
      <c r="C584" s="661">
        <v>89301182</v>
      </c>
      <c r="D584" s="740" t="s">
        <v>2531</v>
      </c>
      <c r="E584" s="741" t="s">
        <v>1614</v>
      </c>
      <c r="F584" s="661" t="s">
        <v>1587</v>
      </c>
      <c r="G584" s="661" t="s">
        <v>1863</v>
      </c>
      <c r="H584" s="661" t="s">
        <v>535</v>
      </c>
      <c r="I584" s="661" t="s">
        <v>2214</v>
      </c>
      <c r="J584" s="661" t="s">
        <v>1867</v>
      </c>
      <c r="K584" s="661" t="s">
        <v>1274</v>
      </c>
      <c r="L584" s="662">
        <v>0</v>
      </c>
      <c r="M584" s="662">
        <v>0</v>
      </c>
      <c r="N584" s="661">
        <v>3</v>
      </c>
      <c r="O584" s="742">
        <v>0.5</v>
      </c>
      <c r="P584" s="662"/>
      <c r="Q584" s="677"/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18</v>
      </c>
      <c r="B585" s="661" t="s">
        <v>534</v>
      </c>
      <c r="C585" s="661">
        <v>89301182</v>
      </c>
      <c r="D585" s="740" t="s">
        <v>2531</v>
      </c>
      <c r="E585" s="741" t="s">
        <v>1614</v>
      </c>
      <c r="F585" s="661" t="s">
        <v>1587</v>
      </c>
      <c r="G585" s="661" t="s">
        <v>1863</v>
      </c>
      <c r="H585" s="661" t="s">
        <v>535</v>
      </c>
      <c r="I585" s="661" t="s">
        <v>1874</v>
      </c>
      <c r="J585" s="661" t="s">
        <v>1875</v>
      </c>
      <c r="K585" s="661" t="s">
        <v>1007</v>
      </c>
      <c r="L585" s="662">
        <v>264.20999999999998</v>
      </c>
      <c r="M585" s="662">
        <v>792.62999999999988</v>
      </c>
      <c r="N585" s="661">
        <v>3</v>
      </c>
      <c r="O585" s="742">
        <v>0.5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18</v>
      </c>
      <c r="B586" s="661" t="s">
        <v>534</v>
      </c>
      <c r="C586" s="661">
        <v>89301182</v>
      </c>
      <c r="D586" s="740" t="s">
        <v>2531</v>
      </c>
      <c r="E586" s="741" t="s">
        <v>1614</v>
      </c>
      <c r="F586" s="661" t="s">
        <v>1587</v>
      </c>
      <c r="G586" s="661" t="s">
        <v>1863</v>
      </c>
      <c r="H586" s="661" t="s">
        <v>535</v>
      </c>
      <c r="I586" s="661" t="s">
        <v>1876</v>
      </c>
      <c r="J586" s="661" t="s">
        <v>1869</v>
      </c>
      <c r="K586" s="661" t="s">
        <v>1877</v>
      </c>
      <c r="L586" s="662">
        <v>3823.28</v>
      </c>
      <c r="M586" s="662">
        <v>19116.400000000001</v>
      </c>
      <c r="N586" s="661">
        <v>5</v>
      </c>
      <c r="O586" s="742">
        <v>4.5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18</v>
      </c>
      <c r="B587" s="661" t="s">
        <v>534</v>
      </c>
      <c r="C587" s="661">
        <v>89301182</v>
      </c>
      <c r="D587" s="740" t="s">
        <v>2531</v>
      </c>
      <c r="E587" s="741" t="s">
        <v>1614</v>
      </c>
      <c r="F587" s="661" t="s">
        <v>1587</v>
      </c>
      <c r="G587" s="661" t="s">
        <v>1878</v>
      </c>
      <c r="H587" s="661" t="s">
        <v>535</v>
      </c>
      <c r="I587" s="661" t="s">
        <v>1311</v>
      </c>
      <c r="J587" s="661" t="s">
        <v>1312</v>
      </c>
      <c r="K587" s="661" t="s">
        <v>1881</v>
      </c>
      <c r="L587" s="662">
        <v>74.06</v>
      </c>
      <c r="M587" s="662">
        <v>296.24</v>
      </c>
      <c r="N587" s="661">
        <v>4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18</v>
      </c>
      <c r="B588" s="661" t="s">
        <v>534</v>
      </c>
      <c r="C588" s="661">
        <v>89301182</v>
      </c>
      <c r="D588" s="740" t="s">
        <v>2531</v>
      </c>
      <c r="E588" s="741" t="s">
        <v>1614</v>
      </c>
      <c r="F588" s="661" t="s">
        <v>1587</v>
      </c>
      <c r="G588" s="661" t="s">
        <v>1719</v>
      </c>
      <c r="H588" s="661" t="s">
        <v>849</v>
      </c>
      <c r="I588" s="661" t="s">
        <v>884</v>
      </c>
      <c r="J588" s="661" t="s">
        <v>885</v>
      </c>
      <c r="K588" s="661" t="s">
        <v>886</v>
      </c>
      <c r="L588" s="662">
        <v>132</v>
      </c>
      <c r="M588" s="662">
        <v>25608</v>
      </c>
      <c r="N588" s="661">
        <v>194</v>
      </c>
      <c r="O588" s="742">
        <v>67</v>
      </c>
      <c r="P588" s="662">
        <v>1452</v>
      </c>
      <c r="Q588" s="677">
        <v>5.6701030927835051E-2</v>
      </c>
      <c r="R588" s="661">
        <v>11</v>
      </c>
      <c r="S588" s="677">
        <v>5.6701030927835051E-2</v>
      </c>
      <c r="T588" s="742">
        <v>1.5</v>
      </c>
      <c r="U588" s="700">
        <v>2.2388059701492536E-2</v>
      </c>
    </row>
    <row r="589" spans="1:21" ht="14.4" customHeight="1" x14ac:dyDescent="0.3">
      <c r="A589" s="660">
        <v>18</v>
      </c>
      <c r="B589" s="661" t="s">
        <v>534</v>
      </c>
      <c r="C589" s="661">
        <v>89301182</v>
      </c>
      <c r="D589" s="740" t="s">
        <v>2531</v>
      </c>
      <c r="E589" s="741" t="s">
        <v>1614</v>
      </c>
      <c r="F589" s="661" t="s">
        <v>1587</v>
      </c>
      <c r="G589" s="661" t="s">
        <v>1719</v>
      </c>
      <c r="H589" s="661" t="s">
        <v>535</v>
      </c>
      <c r="I589" s="661" t="s">
        <v>2215</v>
      </c>
      <c r="J589" s="661" t="s">
        <v>2216</v>
      </c>
      <c r="K589" s="661" t="s">
        <v>1274</v>
      </c>
      <c r="L589" s="662">
        <v>123.2</v>
      </c>
      <c r="M589" s="662">
        <v>369.6</v>
      </c>
      <c r="N589" s="661">
        <v>3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18</v>
      </c>
      <c r="B590" s="661" t="s">
        <v>534</v>
      </c>
      <c r="C590" s="661">
        <v>89301182</v>
      </c>
      <c r="D590" s="740" t="s">
        <v>2531</v>
      </c>
      <c r="E590" s="741" t="s">
        <v>1614</v>
      </c>
      <c r="F590" s="661" t="s">
        <v>1587</v>
      </c>
      <c r="G590" s="661" t="s">
        <v>1719</v>
      </c>
      <c r="H590" s="661" t="s">
        <v>535</v>
      </c>
      <c r="I590" s="661" t="s">
        <v>2217</v>
      </c>
      <c r="J590" s="661" t="s">
        <v>2218</v>
      </c>
      <c r="K590" s="661" t="s">
        <v>2219</v>
      </c>
      <c r="L590" s="662">
        <v>123.2</v>
      </c>
      <c r="M590" s="662">
        <v>246.4</v>
      </c>
      <c r="N590" s="661">
        <v>2</v>
      </c>
      <c r="O590" s="742">
        <v>2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18</v>
      </c>
      <c r="B591" s="661" t="s">
        <v>534</v>
      </c>
      <c r="C591" s="661">
        <v>89301182</v>
      </c>
      <c r="D591" s="740" t="s">
        <v>2531</v>
      </c>
      <c r="E591" s="741" t="s">
        <v>1614</v>
      </c>
      <c r="F591" s="661" t="s">
        <v>1587</v>
      </c>
      <c r="G591" s="661" t="s">
        <v>1630</v>
      </c>
      <c r="H591" s="661" t="s">
        <v>535</v>
      </c>
      <c r="I591" s="661" t="s">
        <v>2220</v>
      </c>
      <c r="J591" s="661" t="s">
        <v>2221</v>
      </c>
      <c r="K591" s="661" t="s">
        <v>1085</v>
      </c>
      <c r="L591" s="662">
        <v>132</v>
      </c>
      <c r="M591" s="662">
        <v>132</v>
      </c>
      <c r="N591" s="661">
        <v>1</v>
      </c>
      <c r="O591" s="742">
        <v>0.5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18</v>
      </c>
      <c r="B592" s="661" t="s">
        <v>534</v>
      </c>
      <c r="C592" s="661">
        <v>89301182</v>
      </c>
      <c r="D592" s="740" t="s">
        <v>2531</v>
      </c>
      <c r="E592" s="741" t="s">
        <v>1614</v>
      </c>
      <c r="F592" s="661" t="s">
        <v>1587</v>
      </c>
      <c r="G592" s="661" t="s">
        <v>1773</v>
      </c>
      <c r="H592" s="661" t="s">
        <v>535</v>
      </c>
      <c r="I592" s="661" t="s">
        <v>1774</v>
      </c>
      <c r="J592" s="661" t="s">
        <v>1775</v>
      </c>
      <c r="K592" s="661" t="s">
        <v>1720</v>
      </c>
      <c r="L592" s="662">
        <v>65.989999999999995</v>
      </c>
      <c r="M592" s="662">
        <v>461.92999999999995</v>
      </c>
      <c r="N592" s="661">
        <v>7</v>
      </c>
      <c r="O592" s="742">
        <v>0.5</v>
      </c>
      <c r="P592" s="662">
        <v>461.92999999999995</v>
      </c>
      <c r="Q592" s="677">
        <v>1</v>
      </c>
      <c r="R592" s="661">
        <v>7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18</v>
      </c>
      <c r="B593" s="661" t="s">
        <v>534</v>
      </c>
      <c r="C593" s="661">
        <v>89301182</v>
      </c>
      <c r="D593" s="740" t="s">
        <v>2531</v>
      </c>
      <c r="E593" s="741" t="s">
        <v>1614</v>
      </c>
      <c r="F593" s="661" t="s">
        <v>1587</v>
      </c>
      <c r="G593" s="661" t="s">
        <v>1773</v>
      </c>
      <c r="H593" s="661" t="s">
        <v>535</v>
      </c>
      <c r="I593" s="661" t="s">
        <v>2078</v>
      </c>
      <c r="J593" s="661" t="s">
        <v>2079</v>
      </c>
      <c r="K593" s="661" t="s">
        <v>568</v>
      </c>
      <c r="L593" s="662">
        <v>132</v>
      </c>
      <c r="M593" s="662">
        <v>264</v>
      </c>
      <c r="N593" s="661">
        <v>2</v>
      </c>
      <c r="O593" s="742">
        <v>1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18</v>
      </c>
      <c r="B594" s="661" t="s">
        <v>534</v>
      </c>
      <c r="C594" s="661">
        <v>89301182</v>
      </c>
      <c r="D594" s="740" t="s">
        <v>2531</v>
      </c>
      <c r="E594" s="741" t="s">
        <v>1614</v>
      </c>
      <c r="F594" s="661" t="s">
        <v>1587</v>
      </c>
      <c r="G594" s="661" t="s">
        <v>2222</v>
      </c>
      <c r="H594" s="661" t="s">
        <v>535</v>
      </c>
      <c r="I594" s="661" t="s">
        <v>2223</v>
      </c>
      <c r="J594" s="661" t="s">
        <v>2224</v>
      </c>
      <c r="K594" s="661" t="s">
        <v>1885</v>
      </c>
      <c r="L594" s="662">
        <v>0</v>
      </c>
      <c r="M594" s="662">
        <v>0</v>
      </c>
      <c r="N594" s="661">
        <v>2</v>
      </c>
      <c r="O594" s="742">
        <v>1</v>
      </c>
      <c r="P594" s="662">
        <v>0</v>
      </c>
      <c r="Q594" s="677"/>
      <c r="R594" s="661">
        <v>2</v>
      </c>
      <c r="S594" s="677">
        <v>1</v>
      </c>
      <c r="T594" s="742">
        <v>1</v>
      </c>
      <c r="U594" s="700">
        <v>1</v>
      </c>
    </row>
    <row r="595" spans="1:21" ht="14.4" customHeight="1" x14ac:dyDescent="0.3">
      <c r="A595" s="660">
        <v>18</v>
      </c>
      <c r="B595" s="661" t="s">
        <v>534</v>
      </c>
      <c r="C595" s="661">
        <v>89301182</v>
      </c>
      <c r="D595" s="740" t="s">
        <v>2531</v>
      </c>
      <c r="E595" s="741" t="s">
        <v>1614</v>
      </c>
      <c r="F595" s="661" t="s">
        <v>1587</v>
      </c>
      <c r="G595" s="661" t="s">
        <v>1898</v>
      </c>
      <c r="H595" s="661" t="s">
        <v>849</v>
      </c>
      <c r="I595" s="661" t="s">
        <v>2225</v>
      </c>
      <c r="J595" s="661" t="s">
        <v>2226</v>
      </c>
      <c r="K595" s="661" t="s">
        <v>2227</v>
      </c>
      <c r="L595" s="662">
        <v>565.94000000000005</v>
      </c>
      <c r="M595" s="662">
        <v>1131.8800000000001</v>
      </c>
      <c r="N595" s="661">
        <v>2</v>
      </c>
      <c r="O595" s="742">
        <v>0.5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18</v>
      </c>
      <c r="B596" s="661" t="s">
        <v>534</v>
      </c>
      <c r="C596" s="661">
        <v>89301182</v>
      </c>
      <c r="D596" s="740" t="s">
        <v>2531</v>
      </c>
      <c r="E596" s="741" t="s">
        <v>1614</v>
      </c>
      <c r="F596" s="661" t="s">
        <v>1587</v>
      </c>
      <c r="G596" s="661" t="s">
        <v>1898</v>
      </c>
      <c r="H596" s="661" t="s">
        <v>849</v>
      </c>
      <c r="I596" s="661" t="s">
        <v>1113</v>
      </c>
      <c r="J596" s="661" t="s">
        <v>1544</v>
      </c>
      <c r="K596" s="661" t="s">
        <v>1545</v>
      </c>
      <c r="L596" s="662">
        <v>537.12</v>
      </c>
      <c r="M596" s="662">
        <v>537.12</v>
      </c>
      <c r="N596" s="661">
        <v>1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18</v>
      </c>
      <c r="B597" s="661" t="s">
        <v>534</v>
      </c>
      <c r="C597" s="661">
        <v>89301182</v>
      </c>
      <c r="D597" s="740" t="s">
        <v>2531</v>
      </c>
      <c r="E597" s="741" t="s">
        <v>1614</v>
      </c>
      <c r="F597" s="661" t="s">
        <v>1587</v>
      </c>
      <c r="G597" s="661" t="s">
        <v>1898</v>
      </c>
      <c r="H597" s="661" t="s">
        <v>849</v>
      </c>
      <c r="I597" s="661" t="s">
        <v>2228</v>
      </c>
      <c r="J597" s="661" t="s">
        <v>2229</v>
      </c>
      <c r="K597" s="661" t="s">
        <v>2230</v>
      </c>
      <c r="L597" s="662">
        <v>478.07</v>
      </c>
      <c r="M597" s="662">
        <v>956.14</v>
      </c>
      <c r="N597" s="661">
        <v>2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18</v>
      </c>
      <c r="B598" s="661" t="s">
        <v>534</v>
      </c>
      <c r="C598" s="661">
        <v>89301182</v>
      </c>
      <c r="D598" s="740" t="s">
        <v>2531</v>
      </c>
      <c r="E598" s="741" t="s">
        <v>1614</v>
      </c>
      <c r="F598" s="661" t="s">
        <v>1587</v>
      </c>
      <c r="G598" s="661" t="s">
        <v>1687</v>
      </c>
      <c r="H598" s="661" t="s">
        <v>535</v>
      </c>
      <c r="I598" s="661" t="s">
        <v>599</v>
      </c>
      <c r="J598" s="661" t="s">
        <v>1706</v>
      </c>
      <c r="K598" s="661" t="s">
        <v>1707</v>
      </c>
      <c r="L598" s="662">
        <v>48.74</v>
      </c>
      <c r="M598" s="662">
        <v>194.96</v>
      </c>
      <c r="N598" s="661">
        <v>4</v>
      </c>
      <c r="O598" s="742">
        <v>1</v>
      </c>
      <c r="P598" s="662">
        <v>194.96</v>
      </c>
      <c r="Q598" s="677">
        <v>1</v>
      </c>
      <c r="R598" s="661">
        <v>4</v>
      </c>
      <c r="S598" s="677">
        <v>1</v>
      </c>
      <c r="T598" s="742">
        <v>1</v>
      </c>
      <c r="U598" s="700">
        <v>1</v>
      </c>
    </row>
    <row r="599" spans="1:21" ht="14.4" customHeight="1" x14ac:dyDescent="0.3">
      <c r="A599" s="660">
        <v>18</v>
      </c>
      <c r="B599" s="661" t="s">
        <v>534</v>
      </c>
      <c r="C599" s="661">
        <v>89301182</v>
      </c>
      <c r="D599" s="740" t="s">
        <v>2531</v>
      </c>
      <c r="E599" s="741" t="s">
        <v>1614</v>
      </c>
      <c r="F599" s="661" t="s">
        <v>1587</v>
      </c>
      <c r="G599" s="661" t="s">
        <v>1902</v>
      </c>
      <c r="H599" s="661" t="s">
        <v>535</v>
      </c>
      <c r="I599" s="661" t="s">
        <v>1174</v>
      </c>
      <c r="J599" s="661" t="s">
        <v>1175</v>
      </c>
      <c r="K599" s="661" t="s">
        <v>1903</v>
      </c>
      <c r="L599" s="662">
        <v>156.77000000000001</v>
      </c>
      <c r="M599" s="662">
        <v>1410.93</v>
      </c>
      <c r="N599" s="661">
        <v>9</v>
      </c>
      <c r="O599" s="742">
        <v>3.5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18</v>
      </c>
      <c r="B600" s="661" t="s">
        <v>534</v>
      </c>
      <c r="C600" s="661">
        <v>89301182</v>
      </c>
      <c r="D600" s="740" t="s">
        <v>2531</v>
      </c>
      <c r="E600" s="741" t="s">
        <v>1614</v>
      </c>
      <c r="F600" s="661" t="s">
        <v>1587</v>
      </c>
      <c r="G600" s="661" t="s">
        <v>2231</v>
      </c>
      <c r="H600" s="661" t="s">
        <v>535</v>
      </c>
      <c r="I600" s="661" t="s">
        <v>2232</v>
      </c>
      <c r="J600" s="661" t="s">
        <v>2233</v>
      </c>
      <c r="K600" s="661" t="s">
        <v>2234</v>
      </c>
      <c r="L600" s="662">
        <v>0</v>
      </c>
      <c r="M600" s="662">
        <v>0</v>
      </c>
      <c r="N600" s="661">
        <v>2</v>
      </c>
      <c r="O600" s="742">
        <v>1</v>
      </c>
      <c r="P600" s="662">
        <v>0</v>
      </c>
      <c r="Q600" s="677"/>
      <c r="R600" s="661">
        <v>2</v>
      </c>
      <c r="S600" s="677">
        <v>1</v>
      </c>
      <c r="T600" s="742">
        <v>1</v>
      </c>
      <c r="U600" s="700">
        <v>1</v>
      </c>
    </row>
    <row r="601" spans="1:21" ht="14.4" customHeight="1" x14ac:dyDescent="0.3">
      <c r="A601" s="660">
        <v>18</v>
      </c>
      <c r="B601" s="661" t="s">
        <v>534</v>
      </c>
      <c r="C601" s="661">
        <v>89301182</v>
      </c>
      <c r="D601" s="740" t="s">
        <v>2531</v>
      </c>
      <c r="E601" s="741" t="s">
        <v>1614</v>
      </c>
      <c r="F601" s="661" t="s">
        <v>1587</v>
      </c>
      <c r="G601" s="661" t="s">
        <v>1631</v>
      </c>
      <c r="H601" s="661" t="s">
        <v>535</v>
      </c>
      <c r="I601" s="661" t="s">
        <v>1632</v>
      </c>
      <c r="J601" s="661" t="s">
        <v>1633</v>
      </c>
      <c r="K601" s="661" t="s">
        <v>1634</v>
      </c>
      <c r="L601" s="662">
        <v>0</v>
      </c>
      <c r="M601" s="662">
        <v>0</v>
      </c>
      <c r="N601" s="661">
        <v>3</v>
      </c>
      <c r="O601" s="742">
        <v>1.5</v>
      </c>
      <c r="P601" s="662">
        <v>0</v>
      </c>
      <c r="Q601" s="677"/>
      <c r="R601" s="661">
        <v>1</v>
      </c>
      <c r="S601" s="677">
        <v>0.33333333333333331</v>
      </c>
      <c r="T601" s="742">
        <v>0.5</v>
      </c>
      <c r="U601" s="700">
        <v>0.33333333333333331</v>
      </c>
    </row>
    <row r="602" spans="1:21" ht="14.4" customHeight="1" x14ac:dyDescent="0.3">
      <c r="A602" s="660">
        <v>18</v>
      </c>
      <c r="B602" s="661" t="s">
        <v>534</v>
      </c>
      <c r="C602" s="661">
        <v>89301182</v>
      </c>
      <c r="D602" s="740" t="s">
        <v>2531</v>
      </c>
      <c r="E602" s="741" t="s">
        <v>1614</v>
      </c>
      <c r="F602" s="661" t="s">
        <v>1587</v>
      </c>
      <c r="G602" s="661" t="s">
        <v>1631</v>
      </c>
      <c r="H602" s="661" t="s">
        <v>535</v>
      </c>
      <c r="I602" s="661" t="s">
        <v>2080</v>
      </c>
      <c r="J602" s="661" t="s">
        <v>1664</v>
      </c>
      <c r="K602" s="661" t="s">
        <v>2081</v>
      </c>
      <c r="L602" s="662">
        <v>0</v>
      </c>
      <c r="M602" s="662">
        <v>0</v>
      </c>
      <c r="N602" s="661">
        <v>2</v>
      </c>
      <c r="O602" s="742">
        <v>0.5</v>
      </c>
      <c r="P602" s="662"/>
      <c r="Q602" s="677"/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18</v>
      </c>
      <c r="B603" s="661" t="s">
        <v>534</v>
      </c>
      <c r="C603" s="661">
        <v>89301182</v>
      </c>
      <c r="D603" s="740" t="s">
        <v>2531</v>
      </c>
      <c r="E603" s="741" t="s">
        <v>1614</v>
      </c>
      <c r="F603" s="661" t="s">
        <v>1587</v>
      </c>
      <c r="G603" s="661" t="s">
        <v>2235</v>
      </c>
      <c r="H603" s="661" t="s">
        <v>535</v>
      </c>
      <c r="I603" s="661" t="s">
        <v>2236</v>
      </c>
      <c r="J603" s="661" t="s">
        <v>2237</v>
      </c>
      <c r="K603" s="661" t="s">
        <v>2238</v>
      </c>
      <c r="L603" s="662">
        <v>0</v>
      </c>
      <c r="M603" s="662">
        <v>0</v>
      </c>
      <c r="N603" s="661">
        <v>3</v>
      </c>
      <c r="O603" s="742">
        <v>1</v>
      </c>
      <c r="P603" s="662"/>
      <c r="Q603" s="677"/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18</v>
      </c>
      <c r="B604" s="661" t="s">
        <v>534</v>
      </c>
      <c r="C604" s="661">
        <v>89301182</v>
      </c>
      <c r="D604" s="740" t="s">
        <v>2531</v>
      </c>
      <c r="E604" s="741" t="s">
        <v>1614</v>
      </c>
      <c r="F604" s="661" t="s">
        <v>1587</v>
      </c>
      <c r="G604" s="661" t="s">
        <v>2239</v>
      </c>
      <c r="H604" s="661" t="s">
        <v>535</v>
      </c>
      <c r="I604" s="661" t="s">
        <v>2240</v>
      </c>
      <c r="J604" s="661" t="s">
        <v>2241</v>
      </c>
      <c r="K604" s="661" t="s">
        <v>2242</v>
      </c>
      <c r="L604" s="662">
        <v>27.28</v>
      </c>
      <c r="M604" s="662">
        <v>109.12</v>
      </c>
      <c r="N604" s="661">
        <v>4</v>
      </c>
      <c r="O604" s="742">
        <v>1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18</v>
      </c>
      <c r="B605" s="661" t="s">
        <v>534</v>
      </c>
      <c r="C605" s="661">
        <v>89301182</v>
      </c>
      <c r="D605" s="740" t="s">
        <v>2531</v>
      </c>
      <c r="E605" s="741" t="s">
        <v>1614</v>
      </c>
      <c r="F605" s="661" t="s">
        <v>1587</v>
      </c>
      <c r="G605" s="661" t="s">
        <v>1699</v>
      </c>
      <c r="H605" s="661" t="s">
        <v>535</v>
      </c>
      <c r="I605" s="661" t="s">
        <v>997</v>
      </c>
      <c r="J605" s="661" t="s">
        <v>998</v>
      </c>
      <c r="K605" s="661" t="s">
        <v>1700</v>
      </c>
      <c r="L605" s="662">
        <v>49.37</v>
      </c>
      <c r="M605" s="662">
        <v>1234.25</v>
      </c>
      <c r="N605" s="661">
        <v>25</v>
      </c>
      <c r="O605" s="742">
        <v>3</v>
      </c>
      <c r="P605" s="662">
        <v>691.18</v>
      </c>
      <c r="Q605" s="677">
        <v>0.55999999999999994</v>
      </c>
      <c r="R605" s="661">
        <v>14</v>
      </c>
      <c r="S605" s="677">
        <v>0.56000000000000005</v>
      </c>
      <c r="T605" s="742">
        <v>1.5</v>
      </c>
      <c r="U605" s="700">
        <v>0.5</v>
      </c>
    </row>
    <row r="606" spans="1:21" ht="14.4" customHeight="1" x14ac:dyDescent="0.3">
      <c r="A606" s="660">
        <v>18</v>
      </c>
      <c r="B606" s="661" t="s">
        <v>534</v>
      </c>
      <c r="C606" s="661">
        <v>89301182</v>
      </c>
      <c r="D606" s="740" t="s">
        <v>2531</v>
      </c>
      <c r="E606" s="741" t="s">
        <v>1614</v>
      </c>
      <c r="F606" s="661" t="s">
        <v>1587</v>
      </c>
      <c r="G606" s="661" t="s">
        <v>1699</v>
      </c>
      <c r="H606" s="661" t="s">
        <v>535</v>
      </c>
      <c r="I606" s="661" t="s">
        <v>2166</v>
      </c>
      <c r="J606" s="661" t="s">
        <v>1002</v>
      </c>
      <c r="K606" s="661" t="s">
        <v>2167</v>
      </c>
      <c r="L606" s="662">
        <v>0</v>
      </c>
      <c r="M606" s="662">
        <v>0</v>
      </c>
      <c r="N606" s="661">
        <v>4</v>
      </c>
      <c r="O606" s="742">
        <v>1.5</v>
      </c>
      <c r="P606" s="662">
        <v>0</v>
      </c>
      <c r="Q606" s="677"/>
      <c r="R606" s="661">
        <v>2</v>
      </c>
      <c r="S606" s="677">
        <v>0.5</v>
      </c>
      <c r="T606" s="742">
        <v>1</v>
      </c>
      <c r="U606" s="700">
        <v>0.66666666666666663</v>
      </c>
    </row>
    <row r="607" spans="1:21" ht="14.4" customHeight="1" x14ac:dyDescent="0.3">
      <c r="A607" s="660">
        <v>18</v>
      </c>
      <c r="B607" s="661" t="s">
        <v>534</v>
      </c>
      <c r="C607" s="661">
        <v>89301182</v>
      </c>
      <c r="D607" s="740" t="s">
        <v>2531</v>
      </c>
      <c r="E607" s="741" t="s">
        <v>1614</v>
      </c>
      <c r="F607" s="661" t="s">
        <v>1587</v>
      </c>
      <c r="G607" s="661" t="s">
        <v>1666</v>
      </c>
      <c r="H607" s="661" t="s">
        <v>535</v>
      </c>
      <c r="I607" s="661" t="s">
        <v>610</v>
      </c>
      <c r="J607" s="661" t="s">
        <v>1667</v>
      </c>
      <c r="K607" s="661" t="s">
        <v>1668</v>
      </c>
      <c r="L607" s="662">
        <v>23.61</v>
      </c>
      <c r="M607" s="662">
        <v>306.92999999999995</v>
      </c>
      <c r="N607" s="661">
        <v>13</v>
      </c>
      <c r="O607" s="742">
        <v>5</v>
      </c>
      <c r="P607" s="662">
        <v>212.48999999999998</v>
      </c>
      <c r="Q607" s="677">
        <v>0.6923076923076924</v>
      </c>
      <c r="R607" s="661">
        <v>9</v>
      </c>
      <c r="S607" s="677">
        <v>0.69230769230769229</v>
      </c>
      <c r="T607" s="742">
        <v>3.5</v>
      </c>
      <c r="U607" s="700">
        <v>0.7</v>
      </c>
    </row>
    <row r="608" spans="1:21" ht="14.4" customHeight="1" x14ac:dyDescent="0.3">
      <c r="A608" s="660">
        <v>18</v>
      </c>
      <c r="B608" s="661" t="s">
        <v>534</v>
      </c>
      <c r="C608" s="661">
        <v>89301182</v>
      </c>
      <c r="D608" s="740" t="s">
        <v>2531</v>
      </c>
      <c r="E608" s="741" t="s">
        <v>1614</v>
      </c>
      <c r="F608" s="661" t="s">
        <v>1587</v>
      </c>
      <c r="G608" s="661" t="s">
        <v>1678</v>
      </c>
      <c r="H608" s="661" t="s">
        <v>535</v>
      </c>
      <c r="I608" s="661" t="s">
        <v>2243</v>
      </c>
      <c r="J608" s="661" t="s">
        <v>1916</v>
      </c>
      <c r="K608" s="661" t="s">
        <v>2244</v>
      </c>
      <c r="L608" s="662">
        <v>0</v>
      </c>
      <c r="M608" s="662">
        <v>0</v>
      </c>
      <c r="N608" s="661">
        <v>1</v>
      </c>
      <c r="O608" s="742">
        <v>0.5</v>
      </c>
      <c r="P608" s="662"/>
      <c r="Q608" s="677"/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18</v>
      </c>
      <c r="B609" s="661" t="s">
        <v>534</v>
      </c>
      <c r="C609" s="661">
        <v>89301182</v>
      </c>
      <c r="D609" s="740" t="s">
        <v>2531</v>
      </c>
      <c r="E609" s="741" t="s">
        <v>1614</v>
      </c>
      <c r="F609" s="661" t="s">
        <v>1587</v>
      </c>
      <c r="G609" s="661" t="s">
        <v>1635</v>
      </c>
      <c r="H609" s="661" t="s">
        <v>849</v>
      </c>
      <c r="I609" s="661" t="s">
        <v>1920</v>
      </c>
      <c r="J609" s="661" t="s">
        <v>1921</v>
      </c>
      <c r="K609" s="661" t="s">
        <v>955</v>
      </c>
      <c r="L609" s="662">
        <v>393.63</v>
      </c>
      <c r="M609" s="662">
        <v>2755.4100000000003</v>
      </c>
      <c r="N609" s="661">
        <v>7</v>
      </c>
      <c r="O609" s="742">
        <v>4.5</v>
      </c>
      <c r="P609" s="662">
        <v>393.63</v>
      </c>
      <c r="Q609" s="677">
        <v>0.14285714285714285</v>
      </c>
      <c r="R609" s="661">
        <v>1</v>
      </c>
      <c r="S609" s="677">
        <v>0.14285714285714285</v>
      </c>
      <c r="T609" s="742">
        <v>0.5</v>
      </c>
      <c r="U609" s="700">
        <v>0.1111111111111111</v>
      </c>
    </row>
    <row r="610" spans="1:21" ht="14.4" customHeight="1" x14ac:dyDescent="0.3">
      <c r="A610" s="660">
        <v>18</v>
      </c>
      <c r="B610" s="661" t="s">
        <v>534</v>
      </c>
      <c r="C610" s="661">
        <v>89301182</v>
      </c>
      <c r="D610" s="740" t="s">
        <v>2531</v>
      </c>
      <c r="E610" s="741" t="s">
        <v>1614</v>
      </c>
      <c r="F610" s="661" t="s">
        <v>1587</v>
      </c>
      <c r="G610" s="661" t="s">
        <v>1635</v>
      </c>
      <c r="H610" s="661" t="s">
        <v>849</v>
      </c>
      <c r="I610" s="661" t="s">
        <v>1636</v>
      </c>
      <c r="J610" s="661" t="s">
        <v>1637</v>
      </c>
      <c r="K610" s="661" t="s">
        <v>568</v>
      </c>
      <c r="L610" s="662">
        <v>147.61000000000001</v>
      </c>
      <c r="M610" s="662">
        <v>147.61000000000001</v>
      </c>
      <c r="N610" s="661">
        <v>1</v>
      </c>
      <c r="O610" s="742">
        <v>0.5</v>
      </c>
      <c r="P610" s="662">
        <v>147.61000000000001</v>
      </c>
      <c r="Q610" s="677">
        <v>1</v>
      </c>
      <c r="R610" s="661">
        <v>1</v>
      </c>
      <c r="S610" s="677">
        <v>1</v>
      </c>
      <c r="T610" s="742">
        <v>0.5</v>
      </c>
      <c r="U610" s="700">
        <v>1</v>
      </c>
    </row>
    <row r="611" spans="1:21" ht="14.4" customHeight="1" x14ac:dyDescent="0.3">
      <c r="A611" s="660">
        <v>18</v>
      </c>
      <c r="B611" s="661" t="s">
        <v>534</v>
      </c>
      <c r="C611" s="661">
        <v>89301182</v>
      </c>
      <c r="D611" s="740" t="s">
        <v>2531</v>
      </c>
      <c r="E611" s="741" t="s">
        <v>1614</v>
      </c>
      <c r="F611" s="661" t="s">
        <v>1587</v>
      </c>
      <c r="G611" s="661" t="s">
        <v>1635</v>
      </c>
      <c r="H611" s="661" t="s">
        <v>849</v>
      </c>
      <c r="I611" s="661" t="s">
        <v>1638</v>
      </c>
      <c r="J611" s="661" t="s">
        <v>1639</v>
      </c>
      <c r="K611" s="661" t="s">
        <v>561</v>
      </c>
      <c r="L611" s="662">
        <v>36.909999999999997</v>
      </c>
      <c r="M611" s="662">
        <v>848.93000000000006</v>
      </c>
      <c r="N611" s="661">
        <v>23</v>
      </c>
      <c r="O611" s="742">
        <v>5.5</v>
      </c>
      <c r="P611" s="662">
        <v>332.19</v>
      </c>
      <c r="Q611" s="677">
        <v>0.39130434782608692</v>
      </c>
      <c r="R611" s="661">
        <v>9</v>
      </c>
      <c r="S611" s="677">
        <v>0.39130434782608697</v>
      </c>
      <c r="T611" s="742">
        <v>2</v>
      </c>
      <c r="U611" s="700">
        <v>0.36363636363636365</v>
      </c>
    </row>
    <row r="612" spans="1:21" ht="14.4" customHeight="1" x14ac:dyDescent="0.3">
      <c r="A612" s="660">
        <v>18</v>
      </c>
      <c r="B612" s="661" t="s">
        <v>534</v>
      </c>
      <c r="C612" s="661">
        <v>89301182</v>
      </c>
      <c r="D612" s="740" t="s">
        <v>2531</v>
      </c>
      <c r="E612" s="741" t="s">
        <v>1614</v>
      </c>
      <c r="F612" s="661" t="s">
        <v>1587</v>
      </c>
      <c r="G612" s="661" t="s">
        <v>1669</v>
      </c>
      <c r="H612" s="661" t="s">
        <v>849</v>
      </c>
      <c r="I612" s="661" t="s">
        <v>906</v>
      </c>
      <c r="J612" s="661" t="s">
        <v>1520</v>
      </c>
      <c r="K612" s="661" t="s">
        <v>1521</v>
      </c>
      <c r="L612" s="662">
        <v>445.45</v>
      </c>
      <c r="M612" s="662">
        <v>1336.35</v>
      </c>
      <c r="N612" s="661">
        <v>3</v>
      </c>
      <c r="O612" s="742">
        <v>2.5</v>
      </c>
      <c r="P612" s="662">
        <v>445.45</v>
      </c>
      <c r="Q612" s="677">
        <v>0.33333333333333337</v>
      </c>
      <c r="R612" s="661">
        <v>1</v>
      </c>
      <c r="S612" s="677">
        <v>0.33333333333333331</v>
      </c>
      <c r="T612" s="742">
        <v>0.5</v>
      </c>
      <c r="U612" s="700">
        <v>0.2</v>
      </c>
    </row>
    <row r="613" spans="1:21" ht="14.4" customHeight="1" x14ac:dyDescent="0.3">
      <c r="A613" s="660">
        <v>18</v>
      </c>
      <c r="B613" s="661" t="s">
        <v>534</v>
      </c>
      <c r="C613" s="661">
        <v>89301182</v>
      </c>
      <c r="D613" s="740" t="s">
        <v>2531</v>
      </c>
      <c r="E613" s="741" t="s">
        <v>1614</v>
      </c>
      <c r="F613" s="661" t="s">
        <v>1587</v>
      </c>
      <c r="G613" s="661" t="s">
        <v>1669</v>
      </c>
      <c r="H613" s="661" t="s">
        <v>849</v>
      </c>
      <c r="I613" s="661" t="s">
        <v>902</v>
      </c>
      <c r="J613" s="661" t="s">
        <v>1522</v>
      </c>
      <c r="K613" s="661" t="s">
        <v>1523</v>
      </c>
      <c r="L613" s="662">
        <v>360.37</v>
      </c>
      <c r="M613" s="662">
        <v>720.74</v>
      </c>
      <c r="N613" s="661">
        <v>2</v>
      </c>
      <c r="O613" s="742">
        <v>1.5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18</v>
      </c>
      <c r="B614" s="661" t="s">
        <v>534</v>
      </c>
      <c r="C614" s="661">
        <v>89301182</v>
      </c>
      <c r="D614" s="740" t="s">
        <v>2531</v>
      </c>
      <c r="E614" s="741" t="s">
        <v>1614</v>
      </c>
      <c r="F614" s="661" t="s">
        <v>1587</v>
      </c>
      <c r="G614" s="661" t="s">
        <v>1640</v>
      </c>
      <c r="H614" s="661" t="s">
        <v>849</v>
      </c>
      <c r="I614" s="661" t="s">
        <v>1381</v>
      </c>
      <c r="J614" s="661" t="s">
        <v>1382</v>
      </c>
      <c r="K614" s="661" t="s">
        <v>1383</v>
      </c>
      <c r="L614" s="662">
        <v>87.11</v>
      </c>
      <c r="M614" s="662">
        <v>348.44</v>
      </c>
      <c r="N614" s="661">
        <v>4</v>
      </c>
      <c r="O614" s="742">
        <v>2</v>
      </c>
      <c r="P614" s="662">
        <v>348.44</v>
      </c>
      <c r="Q614" s="677">
        <v>1</v>
      </c>
      <c r="R614" s="661">
        <v>4</v>
      </c>
      <c r="S614" s="677">
        <v>1</v>
      </c>
      <c r="T614" s="742">
        <v>2</v>
      </c>
      <c r="U614" s="700">
        <v>1</v>
      </c>
    </row>
    <row r="615" spans="1:21" ht="14.4" customHeight="1" x14ac:dyDescent="0.3">
      <c r="A615" s="660">
        <v>18</v>
      </c>
      <c r="B615" s="661" t="s">
        <v>534</v>
      </c>
      <c r="C615" s="661">
        <v>89301182</v>
      </c>
      <c r="D615" s="740" t="s">
        <v>2531</v>
      </c>
      <c r="E615" s="741" t="s">
        <v>1614</v>
      </c>
      <c r="F615" s="661" t="s">
        <v>1587</v>
      </c>
      <c r="G615" s="661" t="s">
        <v>1640</v>
      </c>
      <c r="H615" s="661" t="s">
        <v>849</v>
      </c>
      <c r="I615" s="661" t="s">
        <v>1121</v>
      </c>
      <c r="J615" s="661" t="s">
        <v>1122</v>
      </c>
      <c r="K615" s="661" t="s">
        <v>1123</v>
      </c>
      <c r="L615" s="662">
        <v>174.22</v>
      </c>
      <c r="M615" s="662">
        <v>522.66</v>
      </c>
      <c r="N615" s="661">
        <v>3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18</v>
      </c>
      <c r="B616" s="661" t="s">
        <v>534</v>
      </c>
      <c r="C616" s="661">
        <v>89301182</v>
      </c>
      <c r="D616" s="740" t="s">
        <v>2531</v>
      </c>
      <c r="E616" s="741" t="s">
        <v>1614</v>
      </c>
      <c r="F616" s="661" t="s">
        <v>1587</v>
      </c>
      <c r="G616" s="661" t="s">
        <v>1640</v>
      </c>
      <c r="H616" s="661" t="s">
        <v>849</v>
      </c>
      <c r="I616" s="661" t="s">
        <v>1928</v>
      </c>
      <c r="J616" s="661" t="s">
        <v>1138</v>
      </c>
      <c r="K616" s="661" t="s">
        <v>1929</v>
      </c>
      <c r="L616" s="662">
        <v>0</v>
      </c>
      <c r="M616" s="662">
        <v>0</v>
      </c>
      <c r="N616" s="661">
        <v>3</v>
      </c>
      <c r="O616" s="742">
        <v>1.5</v>
      </c>
      <c r="P616" s="662"/>
      <c r="Q616" s="677"/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18</v>
      </c>
      <c r="B617" s="661" t="s">
        <v>534</v>
      </c>
      <c r="C617" s="661">
        <v>89301182</v>
      </c>
      <c r="D617" s="740" t="s">
        <v>2531</v>
      </c>
      <c r="E617" s="741" t="s">
        <v>1614</v>
      </c>
      <c r="F617" s="661" t="s">
        <v>1587</v>
      </c>
      <c r="G617" s="661" t="s">
        <v>2245</v>
      </c>
      <c r="H617" s="661" t="s">
        <v>535</v>
      </c>
      <c r="I617" s="661" t="s">
        <v>2246</v>
      </c>
      <c r="J617" s="661" t="s">
        <v>2247</v>
      </c>
      <c r="K617" s="661" t="s">
        <v>2248</v>
      </c>
      <c r="L617" s="662">
        <v>189.43</v>
      </c>
      <c r="M617" s="662">
        <v>189.43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18</v>
      </c>
      <c r="B618" s="661" t="s">
        <v>534</v>
      </c>
      <c r="C618" s="661">
        <v>89301182</v>
      </c>
      <c r="D618" s="740" t="s">
        <v>2531</v>
      </c>
      <c r="E618" s="741" t="s">
        <v>1614</v>
      </c>
      <c r="F618" s="661" t="s">
        <v>1587</v>
      </c>
      <c r="G618" s="661" t="s">
        <v>1682</v>
      </c>
      <c r="H618" s="661" t="s">
        <v>535</v>
      </c>
      <c r="I618" s="661" t="s">
        <v>680</v>
      </c>
      <c r="J618" s="661" t="s">
        <v>681</v>
      </c>
      <c r="K618" s="661" t="s">
        <v>1683</v>
      </c>
      <c r="L618" s="662">
        <v>57.6</v>
      </c>
      <c r="M618" s="662">
        <v>403.2</v>
      </c>
      <c r="N618" s="661">
        <v>7</v>
      </c>
      <c r="O618" s="742">
        <v>1.5</v>
      </c>
      <c r="P618" s="662">
        <v>403.2</v>
      </c>
      <c r="Q618" s="677">
        <v>1</v>
      </c>
      <c r="R618" s="661">
        <v>7</v>
      </c>
      <c r="S618" s="677">
        <v>1</v>
      </c>
      <c r="T618" s="742">
        <v>1.5</v>
      </c>
      <c r="U618" s="700">
        <v>1</v>
      </c>
    </row>
    <row r="619" spans="1:21" ht="14.4" customHeight="1" x14ac:dyDescent="0.3">
      <c r="A619" s="660">
        <v>18</v>
      </c>
      <c r="B619" s="661" t="s">
        <v>534</v>
      </c>
      <c r="C619" s="661">
        <v>89301182</v>
      </c>
      <c r="D619" s="740" t="s">
        <v>2531</v>
      </c>
      <c r="E619" s="741" t="s">
        <v>1614</v>
      </c>
      <c r="F619" s="661" t="s">
        <v>1587</v>
      </c>
      <c r="G619" s="661" t="s">
        <v>1932</v>
      </c>
      <c r="H619" s="661" t="s">
        <v>535</v>
      </c>
      <c r="I619" s="661" t="s">
        <v>2249</v>
      </c>
      <c r="J619" s="661" t="s">
        <v>1934</v>
      </c>
      <c r="K619" s="661" t="s">
        <v>2250</v>
      </c>
      <c r="L619" s="662">
        <v>0</v>
      </c>
      <c r="M619" s="662">
        <v>0</v>
      </c>
      <c r="N619" s="661">
        <v>1</v>
      </c>
      <c r="O619" s="742">
        <v>0.5</v>
      </c>
      <c r="P619" s="662"/>
      <c r="Q619" s="677"/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18</v>
      </c>
      <c r="B620" s="661" t="s">
        <v>534</v>
      </c>
      <c r="C620" s="661">
        <v>89301182</v>
      </c>
      <c r="D620" s="740" t="s">
        <v>2531</v>
      </c>
      <c r="E620" s="741" t="s">
        <v>1614</v>
      </c>
      <c r="F620" s="661" t="s">
        <v>1587</v>
      </c>
      <c r="G620" s="661" t="s">
        <v>1690</v>
      </c>
      <c r="H620" s="661" t="s">
        <v>535</v>
      </c>
      <c r="I620" s="661" t="s">
        <v>1691</v>
      </c>
      <c r="J620" s="661" t="s">
        <v>746</v>
      </c>
      <c r="K620" s="661" t="s">
        <v>747</v>
      </c>
      <c r="L620" s="662">
        <v>94.04</v>
      </c>
      <c r="M620" s="662">
        <v>188.08</v>
      </c>
      <c r="N620" s="661">
        <v>2</v>
      </c>
      <c r="O620" s="742">
        <v>1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18</v>
      </c>
      <c r="B621" s="661" t="s">
        <v>534</v>
      </c>
      <c r="C621" s="661">
        <v>89301182</v>
      </c>
      <c r="D621" s="740" t="s">
        <v>2531</v>
      </c>
      <c r="E621" s="741" t="s">
        <v>1614</v>
      </c>
      <c r="F621" s="661" t="s">
        <v>1587</v>
      </c>
      <c r="G621" s="661" t="s">
        <v>1690</v>
      </c>
      <c r="H621" s="661" t="s">
        <v>535</v>
      </c>
      <c r="I621" s="661" t="s">
        <v>2251</v>
      </c>
      <c r="J621" s="661" t="s">
        <v>746</v>
      </c>
      <c r="K621" s="661" t="s">
        <v>747</v>
      </c>
      <c r="L621" s="662">
        <v>94.04</v>
      </c>
      <c r="M621" s="662">
        <v>188.08</v>
      </c>
      <c r="N621" s="661">
        <v>2</v>
      </c>
      <c r="O621" s="742">
        <v>0.5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18</v>
      </c>
      <c r="B622" s="661" t="s">
        <v>534</v>
      </c>
      <c r="C622" s="661">
        <v>89301182</v>
      </c>
      <c r="D622" s="740" t="s">
        <v>2531</v>
      </c>
      <c r="E622" s="741" t="s">
        <v>1614</v>
      </c>
      <c r="F622" s="661" t="s">
        <v>1587</v>
      </c>
      <c r="G622" s="661" t="s">
        <v>1936</v>
      </c>
      <c r="H622" s="661" t="s">
        <v>535</v>
      </c>
      <c r="I622" s="661" t="s">
        <v>1937</v>
      </c>
      <c r="J622" s="661" t="s">
        <v>1938</v>
      </c>
      <c r="K622" s="661" t="s">
        <v>1890</v>
      </c>
      <c r="L622" s="662">
        <v>0</v>
      </c>
      <c r="M622" s="662">
        <v>0</v>
      </c>
      <c r="N622" s="661">
        <v>1</v>
      </c>
      <c r="O622" s="742">
        <v>1</v>
      </c>
      <c r="P622" s="662"/>
      <c r="Q622" s="677"/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18</v>
      </c>
      <c r="B623" s="661" t="s">
        <v>534</v>
      </c>
      <c r="C623" s="661">
        <v>89301182</v>
      </c>
      <c r="D623" s="740" t="s">
        <v>2531</v>
      </c>
      <c r="E623" s="741" t="s">
        <v>1614</v>
      </c>
      <c r="F623" s="661" t="s">
        <v>1587</v>
      </c>
      <c r="G623" s="661" t="s">
        <v>1936</v>
      </c>
      <c r="H623" s="661" t="s">
        <v>535</v>
      </c>
      <c r="I623" s="661" t="s">
        <v>1939</v>
      </c>
      <c r="J623" s="661" t="s">
        <v>1938</v>
      </c>
      <c r="K623" s="661" t="s">
        <v>1940</v>
      </c>
      <c r="L623" s="662">
        <v>1228</v>
      </c>
      <c r="M623" s="662">
        <v>6140</v>
      </c>
      <c r="N623" s="661">
        <v>5</v>
      </c>
      <c r="O623" s="742">
        <v>1.5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18</v>
      </c>
      <c r="B624" s="661" t="s">
        <v>534</v>
      </c>
      <c r="C624" s="661">
        <v>89301182</v>
      </c>
      <c r="D624" s="740" t="s">
        <v>2531</v>
      </c>
      <c r="E624" s="741" t="s">
        <v>1614</v>
      </c>
      <c r="F624" s="661" t="s">
        <v>1587</v>
      </c>
      <c r="G624" s="661" t="s">
        <v>1936</v>
      </c>
      <c r="H624" s="661" t="s">
        <v>535</v>
      </c>
      <c r="I624" s="661" t="s">
        <v>1941</v>
      </c>
      <c r="J624" s="661" t="s">
        <v>1942</v>
      </c>
      <c r="K624" s="661" t="s">
        <v>1943</v>
      </c>
      <c r="L624" s="662">
        <v>1228</v>
      </c>
      <c r="M624" s="662">
        <v>11052</v>
      </c>
      <c r="N624" s="661">
        <v>9</v>
      </c>
      <c r="O624" s="742">
        <v>2.5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18</v>
      </c>
      <c r="B625" s="661" t="s">
        <v>534</v>
      </c>
      <c r="C625" s="661">
        <v>89301182</v>
      </c>
      <c r="D625" s="740" t="s">
        <v>2531</v>
      </c>
      <c r="E625" s="741" t="s">
        <v>1614</v>
      </c>
      <c r="F625" s="661" t="s">
        <v>1587</v>
      </c>
      <c r="G625" s="661" t="s">
        <v>1936</v>
      </c>
      <c r="H625" s="661" t="s">
        <v>535</v>
      </c>
      <c r="I625" s="661" t="s">
        <v>2252</v>
      </c>
      <c r="J625" s="661" t="s">
        <v>1942</v>
      </c>
      <c r="K625" s="661" t="s">
        <v>2253</v>
      </c>
      <c r="L625" s="662">
        <v>0</v>
      </c>
      <c r="M625" s="662">
        <v>0</v>
      </c>
      <c r="N625" s="661">
        <v>3</v>
      </c>
      <c r="O625" s="742">
        <v>1.5</v>
      </c>
      <c r="P625" s="662"/>
      <c r="Q625" s="677"/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18</v>
      </c>
      <c r="B626" s="661" t="s">
        <v>534</v>
      </c>
      <c r="C626" s="661">
        <v>89301182</v>
      </c>
      <c r="D626" s="740" t="s">
        <v>2531</v>
      </c>
      <c r="E626" s="741" t="s">
        <v>1614</v>
      </c>
      <c r="F626" s="661" t="s">
        <v>1587</v>
      </c>
      <c r="G626" s="661" t="s">
        <v>1642</v>
      </c>
      <c r="H626" s="661" t="s">
        <v>849</v>
      </c>
      <c r="I626" s="661" t="s">
        <v>1125</v>
      </c>
      <c r="J626" s="661" t="s">
        <v>1126</v>
      </c>
      <c r="K626" s="661" t="s">
        <v>1127</v>
      </c>
      <c r="L626" s="662">
        <v>400.18</v>
      </c>
      <c r="M626" s="662">
        <v>800.36</v>
      </c>
      <c r="N626" s="661">
        <v>2</v>
      </c>
      <c r="O626" s="742">
        <v>1.5</v>
      </c>
      <c r="P626" s="662">
        <v>400.18</v>
      </c>
      <c r="Q626" s="677">
        <v>0.5</v>
      </c>
      <c r="R626" s="661">
        <v>1</v>
      </c>
      <c r="S626" s="677">
        <v>0.5</v>
      </c>
      <c r="T626" s="742">
        <v>0.5</v>
      </c>
      <c r="U626" s="700">
        <v>0.33333333333333331</v>
      </c>
    </row>
    <row r="627" spans="1:21" ht="14.4" customHeight="1" x14ac:dyDescent="0.3">
      <c r="A627" s="660">
        <v>18</v>
      </c>
      <c r="B627" s="661" t="s">
        <v>534</v>
      </c>
      <c r="C627" s="661">
        <v>89301182</v>
      </c>
      <c r="D627" s="740" t="s">
        <v>2531</v>
      </c>
      <c r="E627" s="741" t="s">
        <v>1614</v>
      </c>
      <c r="F627" s="661" t="s">
        <v>1587</v>
      </c>
      <c r="G627" s="661" t="s">
        <v>1642</v>
      </c>
      <c r="H627" s="661" t="s">
        <v>535</v>
      </c>
      <c r="I627" s="661" t="s">
        <v>2254</v>
      </c>
      <c r="J627" s="661" t="s">
        <v>2255</v>
      </c>
      <c r="K627" s="661" t="s">
        <v>1799</v>
      </c>
      <c r="L627" s="662">
        <v>133.38999999999999</v>
      </c>
      <c r="M627" s="662">
        <v>533.55999999999995</v>
      </c>
      <c r="N627" s="661">
        <v>4</v>
      </c>
      <c r="O627" s="742">
        <v>1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18</v>
      </c>
      <c r="B628" s="661" t="s">
        <v>534</v>
      </c>
      <c r="C628" s="661">
        <v>89301182</v>
      </c>
      <c r="D628" s="740" t="s">
        <v>2531</v>
      </c>
      <c r="E628" s="741" t="s">
        <v>1614</v>
      </c>
      <c r="F628" s="661" t="s">
        <v>1587</v>
      </c>
      <c r="G628" s="661" t="s">
        <v>1642</v>
      </c>
      <c r="H628" s="661" t="s">
        <v>849</v>
      </c>
      <c r="I628" s="661" t="s">
        <v>1389</v>
      </c>
      <c r="J628" s="661" t="s">
        <v>1577</v>
      </c>
      <c r="K628" s="661" t="s">
        <v>1391</v>
      </c>
      <c r="L628" s="662">
        <v>210.5</v>
      </c>
      <c r="M628" s="662">
        <v>1473.5</v>
      </c>
      <c r="N628" s="661">
        <v>7</v>
      </c>
      <c r="O628" s="742">
        <v>2.5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18</v>
      </c>
      <c r="B629" s="661" t="s">
        <v>534</v>
      </c>
      <c r="C629" s="661">
        <v>89301182</v>
      </c>
      <c r="D629" s="740" t="s">
        <v>2531</v>
      </c>
      <c r="E629" s="741" t="s">
        <v>1614</v>
      </c>
      <c r="F629" s="661" t="s">
        <v>1587</v>
      </c>
      <c r="G629" s="661" t="s">
        <v>1642</v>
      </c>
      <c r="H629" s="661" t="s">
        <v>849</v>
      </c>
      <c r="I629" s="661" t="s">
        <v>914</v>
      </c>
      <c r="J629" s="661" t="s">
        <v>1535</v>
      </c>
      <c r="K629" s="661" t="s">
        <v>916</v>
      </c>
      <c r="L629" s="662">
        <v>177.82</v>
      </c>
      <c r="M629" s="662">
        <v>3734.2200000000003</v>
      </c>
      <c r="N629" s="661">
        <v>21</v>
      </c>
      <c r="O629" s="742">
        <v>6</v>
      </c>
      <c r="P629" s="662">
        <v>711.28</v>
      </c>
      <c r="Q629" s="677">
        <v>0.19047619047619047</v>
      </c>
      <c r="R629" s="661">
        <v>4</v>
      </c>
      <c r="S629" s="677">
        <v>0.19047619047619047</v>
      </c>
      <c r="T629" s="742">
        <v>1</v>
      </c>
      <c r="U629" s="700">
        <v>0.16666666666666666</v>
      </c>
    </row>
    <row r="630" spans="1:21" ht="14.4" customHeight="1" x14ac:dyDescent="0.3">
      <c r="A630" s="660">
        <v>18</v>
      </c>
      <c r="B630" s="661" t="s">
        <v>534</v>
      </c>
      <c r="C630" s="661">
        <v>89301182</v>
      </c>
      <c r="D630" s="740" t="s">
        <v>2531</v>
      </c>
      <c r="E630" s="741" t="s">
        <v>1614</v>
      </c>
      <c r="F630" s="661" t="s">
        <v>1587</v>
      </c>
      <c r="G630" s="661" t="s">
        <v>1643</v>
      </c>
      <c r="H630" s="661" t="s">
        <v>535</v>
      </c>
      <c r="I630" s="661" t="s">
        <v>2256</v>
      </c>
      <c r="J630" s="661" t="s">
        <v>2257</v>
      </c>
      <c r="K630" s="661" t="s">
        <v>2258</v>
      </c>
      <c r="L630" s="662">
        <v>700.43</v>
      </c>
      <c r="M630" s="662">
        <v>2101.29</v>
      </c>
      <c r="N630" s="661">
        <v>3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18</v>
      </c>
      <c r="B631" s="661" t="s">
        <v>534</v>
      </c>
      <c r="C631" s="661">
        <v>89301182</v>
      </c>
      <c r="D631" s="740" t="s">
        <v>2531</v>
      </c>
      <c r="E631" s="741" t="s">
        <v>1614</v>
      </c>
      <c r="F631" s="661" t="s">
        <v>1587</v>
      </c>
      <c r="G631" s="661" t="s">
        <v>1643</v>
      </c>
      <c r="H631" s="661" t="s">
        <v>535</v>
      </c>
      <c r="I631" s="661" t="s">
        <v>808</v>
      </c>
      <c r="J631" s="661" t="s">
        <v>809</v>
      </c>
      <c r="K631" s="661" t="s">
        <v>810</v>
      </c>
      <c r="L631" s="662">
        <v>211.96</v>
      </c>
      <c r="M631" s="662">
        <v>1907.64</v>
      </c>
      <c r="N631" s="661">
        <v>9</v>
      </c>
      <c r="O631" s="742">
        <v>1.5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18</v>
      </c>
      <c r="B632" s="661" t="s">
        <v>534</v>
      </c>
      <c r="C632" s="661">
        <v>89301182</v>
      </c>
      <c r="D632" s="740" t="s">
        <v>2531</v>
      </c>
      <c r="E632" s="741" t="s">
        <v>1614</v>
      </c>
      <c r="F632" s="661" t="s">
        <v>1587</v>
      </c>
      <c r="G632" s="661" t="s">
        <v>1643</v>
      </c>
      <c r="H632" s="661" t="s">
        <v>535</v>
      </c>
      <c r="I632" s="661" t="s">
        <v>1005</v>
      </c>
      <c r="J632" s="661" t="s">
        <v>1006</v>
      </c>
      <c r="K632" s="661" t="s">
        <v>1007</v>
      </c>
      <c r="L632" s="662">
        <v>211.96</v>
      </c>
      <c r="M632" s="662">
        <v>2967.44</v>
      </c>
      <c r="N632" s="661">
        <v>14</v>
      </c>
      <c r="O632" s="742">
        <v>5.5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18</v>
      </c>
      <c r="B633" s="661" t="s">
        <v>534</v>
      </c>
      <c r="C633" s="661">
        <v>89301182</v>
      </c>
      <c r="D633" s="740" t="s">
        <v>2531</v>
      </c>
      <c r="E633" s="741" t="s">
        <v>1614</v>
      </c>
      <c r="F633" s="661" t="s">
        <v>1587</v>
      </c>
      <c r="G633" s="661" t="s">
        <v>1643</v>
      </c>
      <c r="H633" s="661" t="s">
        <v>535</v>
      </c>
      <c r="I633" s="661" t="s">
        <v>1273</v>
      </c>
      <c r="J633" s="661" t="s">
        <v>817</v>
      </c>
      <c r="K633" s="661" t="s">
        <v>1274</v>
      </c>
      <c r="L633" s="662">
        <v>282.60000000000002</v>
      </c>
      <c r="M633" s="662">
        <v>3956.4</v>
      </c>
      <c r="N633" s="661">
        <v>14</v>
      </c>
      <c r="O633" s="742">
        <v>4.5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18</v>
      </c>
      <c r="B634" s="661" t="s">
        <v>534</v>
      </c>
      <c r="C634" s="661">
        <v>89301182</v>
      </c>
      <c r="D634" s="740" t="s">
        <v>2531</v>
      </c>
      <c r="E634" s="741" t="s">
        <v>1614</v>
      </c>
      <c r="F634" s="661" t="s">
        <v>1587</v>
      </c>
      <c r="G634" s="661" t="s">
        <v>1643</v>
      </c>
      <c r="H634" s="661" t="s">
        <v>535</v>
      </c>
      <c r="I634" s="661" t="s">
        <v>816</v>
      </c>
      <c r="J634" s="661" t="s">
        <v>817</v>
      </c>
      <c r="K634" s="661" t="s">
        <v>818</v>
      </c>
      <c r="L634" s="662">
        <v>0</v>
      </c>
      <c r="M634" s="662">
        <v>0</v>
      </c>
      <c r="N634" s="661">
        <v>1</v>
      </c>
      <c r="O634" s="742">
        <v>0.5</v>
      </c>
      <c r="P634" s="662"/>
      <c r="Q634" s="677"/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18</v>
      </c>
      <c r="B635" s="661" t="s">
        <v>534</v>
      </c>
      <c r="C635" s="661">
        <v>89301182</v>
      </c>
      <c r="D635" s="740" t="s">
        <v>2531</v>
      </c>
      <c r="E635" s="741" t="s">
        <v>1614</v>
      </c>
      <c r="F635" s="661" t="s">
        <v>1587</v>
      </c>
      <c r="G635" s="661" t="s">
        <v>1967</v>
      </c>
      <c r="H635" s="661" t="s">
        <v>535</v>
      </c>
      <c r="I635" s="661" t="s">
        <v>2259</v>
      </c>
      <c r="J635" s="661" t="s">
        <v>1969</v>
      </c>
      <c r="K635" s="661" t="s">
        <v>2260</v>
      </c>
      <c r="L635" s="662">
        <v>0</v>
      </c>
      <c r="M635" s="662">
        <v>0</v>
      </c>
      <c r="N635" s="661">
        <v>2</v>
      </c>
      <c r="O635" s="742">
        <v>0.5</v>
      </c>
      <c r="P635" s="662"/>
      <c r="Q635" s="677"/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18</v>
      </c>
      <c r="B636" s="661" t="s">
        <v>534</v>
      </c>
      <c r="C636" s="661">
        <v>89301182</v>
      </c>
      <c r="D636" s="740" t="s">
        <v>2531</v>
      </c>
      <c r="E636" s="741" t="s">
        <v>1614</v>
      </c>
      <c r="F636" s="661" t="s">
        <v>1587</v>
      </c>
      <c r="G636" s="661" t="s">
        <v>1967</v>
      </c>
      <c r="H636" s="661" t="s">
        <v>535</v>
      </c>
      <c r="I636" s="661" t="s">
        <v>2261</v>
      </c>
      <c r="J636" s="661" t="s">
        <v>2262</v>
      </c>
      <c r="K636" s="661" t="s">
        <v>2263</v>
      </c>
      <c r="L636" s="662">
        <v>0</v>
      </c>
      <c r="M636" s="662">
        <v>0</v>
      </c>
      <c r="N636" s="661">
        <v>1</v>
      </c>
      <c r="O636" s="742">
        <v>1</v>
      </c>
      <c r="P636" s="662"/>
      <c r="Q636" s="677"/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18</v>
      </c>
      <c r="B637" s="661" t="s">
        <v>534</v>
      </c>
      <c r="C637" s="661">
        <v>89301182</v>
      </c>
      <c r="D637" s="740" t="s">
        <v>2531</v>
      </c>
      <c r="E637" s="741" t="s">
        <v>1614</v>
      </c>
      <c r="F637" s="661" t="s">
        <v>1587</v>
      </c>
      <c r="G637" s="661" t="s">
        <v>1973</v>
      </c>
      <c r="H637" s="661" t="s">
        <v>849</v>
      </c>
      <c r="I637" s="661" t="s">
        <v>1974</v>
      </c>
      <c r="J637" s="661" t="s">
        <v>1134</v>
      </c>
      <c r="K637" s="661" t="s">
        <v>1561</v>
      </c>
      <c r="L637" s="662">
        <v>439.98</v>
      </c>
      <c r="M637" s="662">
        <v>439.98</v>
      </c>
      <c r="N637" s="661">
        <v>1</v>
      </c>
      <c r="O637" s="742">
        <v>1</v>
      </c>
      <c r="P637" s="662">
        <v>439.98</v>
      </c>
      <c r="Q637" s="677">
        <v>1</v>
      </c>
      <c r="R637" s="661">
        <v>1</v>
      </c>
      <c r="S637" s="677">
        <v>1</v>
      </c>
      <c r="T637" s="742">
        <v>1</v>
      </c>
      <c r="U637" s="700">
        <v>1</v>
      </c>
    </row>
    <row r="638" spans="1:21" ht="14.4" customHeight="1" x14ac:dyDescent="0.3">
      <c r="A638" s="660">
        <v>18</v>
      </c>
      <c r="B638" s="661" t="s">
        <v>534</v>
      </c>
      <c r="C638" s="661">
        <v>89301182</v>
      </c>
      <c r="D638" s="740" t="s">
        <v>2531</v>
      </c>
      <c r="E638" s="741" t="s">
        <v>1614</v>
      </c>
      <c r="F638" s="661" t="s">
        <v>1587</v>
      </c>
      <c r="G638" s="661" t="s">
        <v>1977</v>
      </c>
      <c r="H638" s="661" t="s">
        <v>535</v>
      </c>
      <c r="I638" s="661" t="s">
        <v>2264</v>
      </c>
      <c r="J638" s="661" t="s">
        <v>2265</v>
      </c>
      <c r="K638" s="661" t="s">
        <v>2266</v>
      </c>
      <c r="L638" s="662">
        <v>0</v>
      </c>
      <c r="M638" s="662">
        <v>0</v>
      </c>
      <c r="N638" s="661">
        <v>1</v>
      </c>
      <c r="O638" s="742">
        <v>1</v>
      </c>
      <c r="P638" s="662">
        <v>0</v>
      </c>
      <c r="Q638" s="677"/>
      <c r="R638" s="661">
        <v>1</v>
      </c>
      <c r="S638" s="677">
        <v>1</v>
      </c>
      <c r="T638" s="742">
        <v>1</v>
      </c>
      <c r="U638" s="700">
        <v>1</v>
      </c>
    </row>
    <row r="639" spans="1:21" ht="14.4" customHeight="1" x14ac:dyDescent="0.3">
      <c r="A639" s="660">
        <v>18</v>
      </c>
      <c r="B639" s="661" t="s">
        <v>534</v>
      </c>
      <c r="C639" s="661">
        <v>89301182</v>
      </c>
      <c r="D639" s="740" t="s">
        <v>2531</v>
      </c>
      <c r="E639" s="741" t="s">
        <v>1614</v>
      </c>
      <c r="F639" s="661" t="s">
        <v>1587</v>
      </c>
      <c r="G639" s="661" t="s">
        <v>1981</v>
      </c>
      <c r="H639" s="661" t="s">
        <v>849</v>
      </c>
      <c r="I639" s="661" t="s">
        <v>1117</v>
      </c>
      <c r="J639" s="661" t="s">
        <v>1118</v>
      </c>
      <c r="K639" s="661" t="s">
        <v>1547</v>
      </c>
      <c r="L639" s="662">
        <v>1286.2</v>
      </c>
      <c r="M639" s="662">
        <v>5144.8</v>
      </c>
      <c r="N639" s="661">
        <v>4</v>
      </c>
      <c r="O639" s="742">
        <v>2</v>
      </c>
      <c r="P639" s="662">
        <v>1286.2</v>
      </c>
      <c r="Q639" s="677">
        <v>0.25</v>
      </c>
      <c r="R639" s="661">
        <v>1</v>
      </c>
      <c r="S639" s="677">
        <v>0.25</v>
      </c>
      <c r="T639" s="742">
        <v>1</v>
      </c>
      <c r="U639" s="700">
        <v>0.5</v>
      </c>
    </row>
    <row r="640" spans="1:21" ht="14.4" customHeight="1" x14ac:dyDescent="0.3">
      <c r="A640" s="660">
        <v>18</v>
      </c>
      <c r="B640" s="661" t="s">
        <v>534</v>
      </c>
      <c r="C640" s="661">
        <v>89301182</v>
      </c>
      <c r="D640" s="740" t="s">
        <v>2531</v>
      </c>
      <c r="E640" s="741" t="s">
        <v>1614</v>
      </c>
      <c r="F640" s="661" t="s">
        <v>1587</v>
      </c>
      <c r="G640" s="661" t="s">
        <v>1981</v>
      </c>
      <c r="H640" s="661" t="s">
        <v>849</v>
      </c>
      <c r="I640" s="661" t="s">
        <v>1129</v>
      </c>
      <c r="J640" s="661" t="s">
        <v>1130</v>
      </c>
      <c r="K640" s="661" t="s">
        <v>1548</v>
      </c>
      <c r="L640" s="662">
        <v>1715.48</v>
      </c>
      <c r="M640" s="662">
        <v>6861.92</v>
      </c>
      <c r="N640" s="661">
        <v>4</v>
      </c>
      <c r="O640" s="742">
        <v>1.5</v>
      </c>
      <c r="P640" s="662">
        <v>3430.96</v>
      </c>
      <c r="Q640" s="677">
        <v>0.5</v>
      </c>
      <c r="R640" s="661">
        <v>2</v>
      </c>
      <c r="S640" s="677">
        <v>0.5</v>
      </c>
      <c r="T640" s="742">
        <v>1</v>
      </c>
      <c r="U640" s="700">
        <v>0.66666666666666663</v>
      </c>
    </row>
    <row r="641" spans="1:21" ht="14.4" customHeight="1" x14ac:dyDescent="0.3">
      <c r="A641" s="660">
        <v>18</v>
      </c>
      <c r="B641" s="661" t="s">
        <v>534</v>
      </c>
      <c r="C641" s="661">
        <v>89301182</v>
      </c>
      <c r="D641" s="740" t="s">
        <v>2531</v>
      </c>
      <c r="E641" s="741" t="s">
        <v>1614</v>
      </c>
      <c r="F641" s="661" t="s">
        <v>1587</v>
      </c>
      <c r="G641" s="661" t="s">
        <v>1726</v>
      </c>
      <c r="H641" s="661" t="s">
        <v>535</v>
      </c>
      <c r="I641" s="661" t="s">
        <v>676</v>
      </c>
      <c r="J641" s="661" t="s">
        <v>677</v>
      </c>
      <c r="K641" s="661" t="s">
        <v>678</v>
      </c>
      <c r="L641" s="662">
        <v>54.55</v>
      </c>
      <c r="M641" s="662">
        <v>1854.7</v>
      </c>
      <c r="N641" s="661">
        <v>34</v>
      </c>
      <c r="O641" s="742">
        <v>3.5</v>
      </c>
      <c r="P641" s="662">
        <v>1309.2</v>
      </c>
      <c r="Q641" s="677">
        <v>0.70588235294117652</v>
      </c>
      <c r="R641" s="661">
        <v>24</v>
      </c>
      <c r="S641" s="677">
        <v>0.70588235294117652</v>
      </c>
      <c r="T641" s="742">
        <v>3</v>
      </c>
      <c r="U641" s="700">
        <v>0.8571428571428571</v>
      </c>
    </row>
    <row r="642" spans="1:21" ht="14.4" customHeight="1" x14ac:dyDescent="0.3">
      <c r="A642" s="660">
        <v>18</v>
      </c>
      <c r="B642" s="661" t="s">
        <v>534</v>
      </c>
      <c r="C642" s="661">
        <v>89301182</v>
      </c>
      <c r="D642" s="740" t="s">
        <v>2531</v>
      </c>
      <c r="E642" s="741" t="s">
        <v>1614</v>
      </c>
      <c r="F642" s="661" t="s">
        <v>1587</v>
      </c>
      <c r="G642" s="661" t="s">
        <v>1692</v>
      </c>
      <c r="H642" s="661" t="s">
        <v>849</v>
      </c>
      <c r="I642" s="661" t="s">
        <v>918</v>
      </c>
      <c r="J642" s="661" t="s">
        <v>919</v>
      </c>
      <c r="K642" s="661" t="s">
        <v>1528</v>
      </c>
      <c r="L642" s="662">
        <v>94.95</v>
      </c>
      <c r="M642" s="662">
        <v>379.8</v>
      </c>
      <c r="N642" s="661">
        <v>4</v>
      </c>
      <c r="O642" s="742">
        <v>2.5</v>
      </c>
      <c r="P642" s="662">
        <v>284.85000000000002</v>
      </c>
      <c r="Q642" s="677">
        <v>0.75</v>
      </c>
      <c r="R642" s="661">
        <v>3</v>
      </c>
      <c r="S642" s="677">
        <v>0.75</v>
      </c>
      <c r="T642" s="742">
        <v>2</v>
      </c>
      <c r="U642" s="700">
        <v>0.8</v>
      </c>
    </row>
    <row r="643" spans="1:21" ht="14.4" customHeight="1" x14ac:dyDescent="0.3">
      <c r="A643" s="660">
        <v>18</v>
      </c>
      <c r="B643" s="661" t="s">
        <v>534</v>
      </c>
      <c r="C643" s="661">
        <v>89301182</v>
      </c>
      <c r="D643" s="740" t="s">
        <v>2531</v>
      </c>
      <c r="E643" s="741" t="s">
        <v>1614</v>
      </c>
      <c r="F643" s="661" t="s">
        <v>1587</v>
      </c>
      <c r="G643" s="661" t="s">
        <v>1692</v>
      </c>
      <c r="H643" s="661" t="s">
        <v>849</v>
      </c>
      <c r="I643" s="661" t="s">
        <v>924</v>
      </c>
      <c r="J643" s="661" t="s">
        <v>925</v>
      </c>
      <c r="K643" s="661" t="s">
        <v>926</v>
      </c>
      <c r="L643" s="662">
        <v>169</v>
      </c>
      <c r="M643" s="662">
        <v>338</v>
      </c>
      <c r="N643" s="661">
        <v>2</v>
      </c>
      <c r="O643" s="742">
        <v>1</v>
      </c>
      <c r="P643" s="662">
        <v>338</v>
      </c>
      <c r="Q643" s="677">
        <v>1</v>
      </c>
      <c r="R643" s="661">
        <v>2</v>
      </c>
      <c r="S643" s="677">
        <v>1</v>
      </c>
      <c r="T643" s="742">
        <v>1</v>
      </c>
      <c r="U643" s="700">
        <v>1</v>
      </c>
    </row>
    <row r="644" spans="1:21" ht="14.4" customHeight="1" x14ac:dyDescent="0.3">
      <c r="A644" s="660">
        <v>18</v>
      </c>
      <c r="B644" s="661" t="s">
        <v>534</v>
      </c>
      <c r="C644" s="661">
        <v>89301182</v>
      </c>
      <c r="D644" s="740" t="s">
        <v>2531</v>
      </c>
      <c r="E644" s="741" t="s">
        <v>1614</v>
      </c>
      <c r="F644" s="661" t="s">
        <v>1587</v>
      </c>
      <c r="G644" s="661" t="s">
        <v>1692</v>
      </c>
      <c r="H644" s="661" t="s">
        <v>535</v>
      </c>
      <c r="I644" s="661" t="s">
        <v>1055</v>
      </c>
      <c r="J644" s="661" t="s">
        <v>1728</v>
      </c>
      <c r="K644" s="661" t="s">
        <v>1730</v>
      </c>
      <c r="L644" s="662">
        <v>253.18</v>
      </c>
      <c r="M644" s="662">
        <v>2531.8000000000002</v>
      </c>
      <c r="N644" s="661">
        <v>10</v>
      </c>
      <c r="O644" s="742">
        <v>3.5</v>
      </c>
      <c r="P644" s="662">
        <v>506.36</v>
      </c>
      <c r="Q644" s="677">
        <v>0.19999999999999998</v>
      </c>
      <c r="R644" s="661">
        <v>2</v>
      </c>
      <c r="S644" s="677">
        <v>0.2</v>
      </c>
      <c r="T644" s="742">
        <v>0.5</v>
      </c>
      <c r="U644" s="700">
        <v>0.14285714285714285</v>
      </c>
    </row>
    <row r="645" spans="1:21" ht="14.4" customHeight="1" x14ac:dyDescent="0.3">
      <c r="A645" s="660">
        <v>18</v>
      </c>
      <c r="B645" s="661" t="s">
        <v>534</v>
      </c>
      <c r="C645" s="661">
        <v>89301182</v>
      </c>
      <c r="D645" s="740" t="s">
        <v>2531</v>
      </c>
      <c r="E645" s="741" t="s">
        <v>1614</v>
      </c>
      <c r="F645" s="661" t="s">
        <v>1587</v>
      </c>
      <c r="G645" s="661" t="s">
        <v>1692</v>
      </c>
      <c r="H645" s="661" t="s">
        <v>535</v>
      </c>
      <c r="I645" s="661" t="s">
        <v>830</v>
      </c>
      <c r="J645" s="661" t="s">
        <v>1693</v>
      </c>
      <c r="K645" s="661" t="s">
        <v>1694</v>
      </c>
      <c r="L645" s="662">
        <v>338</v>
      </c>
      <c r="M645" s="662">
        <v>338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18</v>
      </c>
      <c r="B646" s="661" t="s">
        <v>534</v>
      </c>
      <c r="C646" s="661">
        <v>89301182</v>
      </c>
      <c r="D646" s="740" t="s">
        <v>2531</v>
      </c>
      <c r="E646" s="741" t="s">
        <v>1614</v>
      </c>
      <c r="F646" s="661" t="s">
        <v>1587</v>
      </c>
      <c r="G646" s="661" t="s">
        <v>1652</v>
      </c>
      <c r="H646" s="661" t="s">
        <v>535</v>
      </c>
      <c r="I646" s="661" t="s">
        <v>1984</v>
      </c>
      <c r="J646" s="661" t="s">
        <v>1985</v>
      </c>
      <c r="K646" s="661" t="s">
        <v>1986</v>
      </c>
      <c r="L646" s="662">
        <v>203.36</v>
      </c>
      <c r="M646" s="662">
        <v>1016.8000000000001</v>
      </c>
      <c r="N646" s="661">
        <v>5</v>
      </c>
      <c r="O646" s="742">
        <v>1.5</v>
      </c>
      <c r="P646" s="662">
        <v>610.08000000000004</v>
      </c>
      <c r="Q646" s="677">
        <v>0.6</v>
      </c>
      <c r="R646" s="661">
        <v>3</v>
      </c>
      <c r="S646" s="677">
        <v>0.6</v>
      </c>
      <c r="T646" s="742">
        <v>1</v>
      </c>
      <c r="U646" s="700">
        <v>0.66666666666666663</v>
      </c>
    </row>
    <row r="647" spans="1:21" ht="14.4" customHeight="1" x14ac:dyDescent="0.3">
      <c r="A647" s="660">
        <v>18</v>
      </c>
      <c r="B647" s="661" t="s">
        <v>534</v>
      </c>
      <c r="C647" s="661">
        <v>89301182</v>
      </c>
      <c r="D647" s="740" t="s">
        <v>2531</v>
      </c>
      <c r="E647" s="741" t="s">
        <v>1614</v>
      </c>
      <c r="F647" s="661" t="s">
        <v>1587</v>
      </c>
      <c r="G647" s="661" t="s">
        <v>1652</v>
      </c>
      <c r="H647" s="661" t="s">
        <v>535</v>
      </c>
      <c r="I647" s="661" t="s">
        <v>2139</v>
      </c>
      <c r="J647" s="661" t="s">
        <v>2140</v>
      </c>
      <c r="K647" s="661" t="s">
        <v>2141</v>
      </c>
      <c r="L647" s="662">
        <v>528.44000000000005</v>
      </c>
      <c r="M647" s="662">
        <v>1585.3200000000002</v>
      </c>
      <c r="N647" s="661">
        <v>3</v>
      </c>
      <c r="O647" s="742">
        <v>1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18</v>
      </c>
      <c r="B648" s="661" t="s">
        <v>534</v>
      </c>
      <c r="C648" s="661">
        <v>89301182</v>
      </c>
      <c r="D648" s="740" t="s">
        <v>2531</v>
      </c>
      <c r="E648" s="741" t="s">
        <v>1614</v>
      </c>
      <c r="F648" s="661" t="s">
        <v>1587</v>
      </c>
      <c r="G648" s="661" t="s">
        <v>1652</v>
      </c>
      <c r="H648" s="661" t="s">
        <v>535</v>
      </c>
      <c r="I648" s="661" t="s">
        <v>2267</v>
      </c>
      <c r="J648" s="661" t="s">
        <v>2143</v>
      </c>
      <c r="K648" s="661" t="s">
        <v>2268</v>
      </c>
      <c r="L648" s="662">
        <v>704.58</v>
      </c>
      <c r="M648" s="662">
        <v>2113.7400000000002</v>
      </c>
      <c r="N648" s="661">
        <v>3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18</v>
      </c>
      <c r="B649" s="661" t="s">
        <v>534</v>
      </c>
      <c r="C649" s="661">
        <v>89301182</v>
      </c>
      <c r="D649" s="740" t="s">
        <v>2531</v>
      </c>
      <c r="E649" s="741" t="s">
        <v>1614</v>
      </c>
      <c r="F649" s="661" t="s">
        <v>1587</v>
      </c>
      <c r="G649" s="661" t="s">
        <v>1656</v>
      </c>
      <c r="H649" s="661" t="s">
        <v>849</v>
      </c>
      <c r="I649" s="661" t="s">
        <v>873</v>
      </c>
      <c r="J649" s="661" t="s">
        <v>874</v>
      </c>
      <c r="K649" s="661" t="s">
        <v>875</v>
      </c>
      <c r="L649" s="662">
        <v>132</v>
      </c>
      <c r="M649" s="662">
        <v>1452</v>
      </c>
      <c r="N649" s="661">
        <v>11</v>
      </c>
      <c r="O649" s="742">
        <v>3.5</v>
      </c>
      <c r="P649" s="662"/>
      <c r="Q649" s="677">
        <v>0</v>
      </c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18</v>
      </c>
      <c r="B650" s="661" t="s">
        <v>534</v>
      </c>
      <c r="C650" s="661">
        <v>89301182</v>
      </c>
      <c r="D650" s="740" t="s">
        <v>2531</v>
      </c>
      <c r="E650" s="741" t="s">
        <v>1614</v>
      </c>
      <c r="F650" s="661" t="s">
        <v>1587</v>
      </c>
      <c r="G650" s="661" t="s">
        <v>1656</v>
      </c>
      <c r="H650" s="661" t="s">
        <v>849</v>
      </c>
      <c r="I650" s="661" t="s">
        <v>910</v>
      </c>
      <c r="J650" s="661" t="s">
        <v>911</v>
      </c>
      <c r="K650" s="661" t="s">
        <v>912</v>
      </c>
      <c r="L650" s="662">
        <v>264</v>
      </c>
      <c r="M650" s="662">
        <v>3960</v>
      </c>
      <c r="N650" s="661">
        <v>15</v>
      </c>
      <c r="O650" s="742">
        <v>4.5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18</v>
      </c>
      <c r="B651" s="661" t="s">
        <v>534</v>
      </c>
      <c r="C651" s="661">
        <v>89301182</v>
      </c>
      <c r="D651" s="740" t="s">
        <v>2531</v>
      </c>
      <c r="E651" s="741" t="s">
        <v>1614</v>
      </c>
      <c r="F651" s="661" t="s">
        <v>1587</v>
      </c>
      <c r="G651" s="661" t="s">
        <v>1656</v>
      </c>
      <c r="H651" s="661" t="s">
        <v>535</v>
      </c>
      <c r="I651" s="661" t="s">
        <v>2269</v>
      </c>
      <c r="J651" s="661" t="s">
        <v>1531</v>
      </c>
      <c r="K651" s="661" t="s">
        <v>2149</v>
      </c>
      <c r="L651" s="662">
        <v>0</v>
      </c>
      <c r="M651" s="662">
        <v>0</v>
      </c>
      <c r="N651" s="661">
        <v>1</v>
      </c>
      <c r="O651" s="742">
        <v>1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18</v>
      </c>
      <c r="B652" s="661" t="s">
        <v>534</v>
      </c>
      <c r="C652" s="661">
        <v>89301182</v>
      </c>
      <c r="D652" s="740" t="s">
        <v>2531</v>
      </c>
      <c r="E652" s="741" t="s">
        <v>1614</v>
      </c>
      <c r="F652" s="661" t="s">
        <v>1587</v>
      </c>
      <c r="G652" s="661" t="s">
        <v>1656</v>
      </c>
      <c r="H652" s="661" t="s">
        <v>849</v>
      </c>
      <c r="I652" s="661" t="s">
        <v>898</v>
      </c>
      <c r="J652" s="661" t="s">
        <v>960</v>
      </c>
      <c r="K652" s="661" t="s">
        <v>1530</v>
      </c>
      <c r="L652" s="662">
        <v>123.2</v>
      </c>
      <c r="M652" s="662">
        <v>3819.2</v>
      </c>
      <c r="N652" s="661">
        <v>31</v>
      </c>
      <c r="O652" s="742">
        <v>12.5</v>
      </c>
      <c r="P652" s="662">
        <v>492.8</v>
      </c>
      <c r="Q652" s="677">
        <v>0.12903225806451613</v>
      </c>
      <c r="R652" s="661">
        <v>4</v>
      </c>
      <c r="S652" s="677">
        <v>0.12903225806451613</v>
      </c>
      <c r="T652" s="742">
        <v>1.5</v>
      </c>
      <c r="U652" s="700">
        <v>0.12</v>
      </c>
    </row>
    <row r="653" spans="1:21" ht="14.4" customHeight="1" x14ac:dyDescent="0.3">
      <c r="A653" s="660">
        <v>18</v>
      </c>
      <c r="B653" s="661" t="s">
        <v>534</v>
      </c>
      <c r="C653" s="661">
        <v>89301182</v>
      </c>
      <c r="D653" s="740" t="s">
        <v>2531</v>
      </c>
      <c r="E653" s="741" t="s">
        <v>1614</v>
      </c>
      <c r="F653" s="661" t="s">
        <v>1587</v>
      </c>
      <c r="G653" s="661" t="s">
        <v>1656</v>
      </c>
      <c r="H653" s="661" t="s">
        <v>849</v>
      </c>
      <c r="I653" s="661" t="s">
        <v>894</v>
      </c>
      <c r="J653" s="661" t="s">
        <v>1531</v>
      </c>
      <c r="K653" s="661" t="s">
        <v>1532</v>
      </c>
      <c r="L653" s="662">
        <v>246.39</v>
      </c>
      <c r="M653" s="662">
        <v>7391.7</v>
      </c>
      <c r="N653" s="661">
        <v>30</v>
      </c>
      <c r="O653" s="742">
        <v>8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18</v>
      </c>
      <c r="B654" s="661" t="s">
        <v>534</v>
      </c>
      <c r="C654" s="661">
        <v>89301182</v>
      </c>
      <c r="D654" s="740" t="s">
        <v>2531</v>
      </c>
      <c r="E654" s="741" t="s">
        <v>1614</v>
      </c>
      <c r="F654" s="661" t="s">
        <v>1587</v>
      </c>
      <c r="G654" s="661" t="s">
        <v>1997</v>
      </c>
      <c r="H654" s="661" t="s">
        <v>535</v>
      </c>
      <c r="I654" s="661" t="s">
        <v>1068</v>
      </c>
      <c r="J654" s="661" t="s">
        <v>1998</v>
      </c>
      <c r="K654" s="661" t="s">
        <v>1837</v>
      </c>
      <c r="L654" s="662">
        <v>145.15</v>
      </c>
      <c r="M654" s="662">
        <v>145.15</v>
      </c>
      <c r="N654" s="661">
        <v>1</v>
      </c>
      <c r="O654" s="742">
        <v>0.5</v>
      </c>
      <c r="P654" s="662"/>
      <c r="Q654" s="677">
        <v>0</v>
      </c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18</v>
      </c>
      <c r="B655" s="661" t="s">
        <v>534</v>
      </c>
      <c r="C655" s="661">
        <v>89301182</v>
      </c>
      <c r="D655" s="740" t="s">
        <v>2531</v>
      </c>
      <c r="E655" s="741" t="s">
        <v>1614</v>
      </c>
      <c r="F655" s="661" t="s">
        <v>1587</v>
      </c>
      <c r="G655" s="661" t="s">
        <v>1997</v>
      </c>
      <c r="H655" s="661" t="s">
        <v>535</v>
      </c>
      <c r="I655" s="661" t="s">
        <v>2145</v>
      </c>
      <c r="J655" s="661" t="s">
        <v>2146</v>
      </c>
      <c r="K655" s="661" t="s">
        <v>875</v>
      </c>
      <c r="L655" s="662">
        <v>72.58</v>
      </c>
      <c r="M655" s="662">
        <v>217.74</v>
      </c>
      <c r="N655" s="661">
        <v>3</v>
      </c>
      <c r="O655" s="742">
        <v>1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18</v>
      </c>
      <c r="B656" s="661" t="s">
        <v>534</v>
      </c>
      <c r="C656" s="661">
        <v>89301182</v>
      </c>
      <c r="D656" s="740" t="s">
        <v>2531</v>
      </c>
      <c r="E656" s="741" t="s">
        <v>1614</v>
      </c>
      <c r="F656" s="661" t="s">
        <v>1587</v>
      </c>
      <c r="G656" s="661" t="s">
        <v>2270</v>
      </c>
      <c r="H656" s="661" t="s">
        <v>849</v>
      </c>
      <c r="I656" s="661" t="s">
        <v>2271</v>
      </c>
      <c r="J656" s="661" t="s">
        <v>2272</v>
      </c>
      <c r="K656" s="661" t="s">
        <v>2273</v>
      </c>
      <c r="L656" s="662">
        <v>30.2</v>
      </c>
      <c r="M656" s="662">
        <v>30.2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18</v>
      </c>
      <c r="B657" s="661" t="s">
        <v>534</v>
      </c>
      <c r="C657" s="661">
        <v>89301182</v>
      </c>
      <c r="D657" s="740" t="s">
        <v>2531</v>
      </c>
      <c r="E657" s="741" t="s">
        <v>1614</v>
      </c>
      <c r="F657" s="661" t="s">
        <v>1587</v>
      </c>
      <c r="G657" s="661" t="s">
        <v>2002</v>
      </c>
      <c r="H657" s="661" t="s">
        <v>535</v>
      </c>
      <c r="I657" s="661" t="s">
        <v>2003</v>
      </c>
      <c r="J657" s="661" t="s">
        <v>2004</v>
      </c>
      <c r="K657" s="661" t="s">
        <v>2005</v>
      </c>
      <c r="L657" s="662">
        <v>132</v>
      </c>
      <c r="M657" s="662">
        <v>396</v>
      </c>
      <c r="N657" s="661">
        <v>3</v>
      </c>
      <c r="O657" s="742">
        <v>1</v>
      </c>
      <c r="P657" s="662">
        <v>396</v>
      </c>
      <c r="Q657" s="677">
        <v>1</v>
      </c>
      <c r="R657" s="661">
        <v>3</v>
      </c>
      <c r="S657" s="677">
        <v>1</v>
      </c>
      <c r="T657" s="742">
        <v>1</v>
      </c>
      <c r="U657" s="700">
        <v>1</v>
      </c>
    </row>
    <row r="658" spans="1:21" ht="14.4" customHeight="1" x14ac:dyDescent="0.3">
      <c r="A658" s="660">
        <v>18</v>
      </c>
      <c r="B658" s="661" t="s">
        <v>534</v>
      </c>
      <c r="C658" s="661">
        <v>89301182</v>
      </c>
      <c r="D658" s="740" t="s">
        <v>2531</v>
      </c>
      <c r="E658" s="741" t="s">
        <v>1614</v>
      </c>
      <c r="F658" s="661" t="s">
        <v>1587</v>
      </c>
      <c r="G658" s="661" t="s">
        <v>1657</v>
      </c>
      <c r="H658" s="661" t="s">
        <v>535</v>
      </c>
      <c r="I658" s="661" t="s">
        <v>626</v>
      </c>
      <c r="J658" s="661" t="s">
        <v>627</v>
      </c>
      <c r="K658" s="661" t="s">
        <v>2008</v>
      </c>
      <c r="L658" s="662">
        <v>94.04</v>
      </c>
      <c r="M658" s="662">
        <v>2162.92</v>
      </c>
      <c r="N658" s="661">
        <v>23</v>
      </c>
      <c r="O658" s="742">
        <v>5.5</v>
      </c>
      <c r="P658" s="662">
        <v>470.20000000000005</v>
      </c>
      <c r="Q658" s="677">
        <v>0.21739130434782611</v>
      </c>
      <c r="R658" s="661">
        <v>5</v>
      </c>
      <c r="S658" s="677">
        <v>0.21739130434782608</v>
      </c>
      <c r="T658" s="742">
        <v>1</v>
      </c>
      <c r="U658" s="700">
        <v>0.18181818181818182</v>
      </c>
    </row>
    <row r="659" spans="1:21" ht="14.4" customHeight="1" x14ac:dyDescent="0.3">
      <c r="A659" s="660">
        <v>18</v>
      </c>
      <c r="B659" s="661" t="s">
        <v>534</v>
      </c>
      <c r="C659" s="661">
        <v>89301182</v>
      </c>
      <c r="D659" s="740" t="s">
        <v>2531</v>
      </c>
      <c r="E659" s="741" t="s">
        <v>1614</v>
      </c>
      <c r="F659" s="661" t="s">
        <v>1587</v>
      </c>
      <c r="G659" s="661" t="s">
        <v>2274</v>
      </c>
      <c r="H659" s="661" t="s">
        <v>535</v>
      </c>
      <c r="I659" s="661" t="s">
        <v>983</v>
      </c>
      <c r="J659" s="661" t="s">
        <v>2275</v>
      </c>
      <c r="K659" s="661" t="s">
        <v>1959</v>
      </c>
      <c r="L659" s="662">
        <v>81.78</v>
      </c>
      <c r="M659" s="662">
        <v>163.56</v>
      </c>
      <c r="N659" s="661">
        <v>2</v>
      </c>
      <c r="O659" s="742">
        <v>1.5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18</v>
      </c>
      <c r="B660" s="661" t="s">
        <v>534</v>
      </c>
      <c r="C660" s="661">
        <v>89301182</v>
      </c>
      <c r="D660" s="740" t="s">
        <v>2531</v>
      </c>
      <c r="E660" s="741" t="s">
        <v>1614</v>
      </c>
      <c r="F660" s="661" t="s">
        <v>1587</v>
      </c>
      <c r="G660" s="661" t="s">
        <v>1670</v>
      </c>
      <c r="H660" s="661" t="s">
        <v>535</v>
      </c>
      <c r="I660" s="661" t="s">
        <v>1671</v>
      </c>
      <c r="J660" s="661" t="s">
        <v>1672</v>
      </c>
      <c r="K660" s="661" t="s">
        <v>1673</v>
      </c>
      <c r="L660" s="662">
        <v>264</v>
      </c>
      <c r="M660" s="662">
        <v>6072</v>
      </c>
      <c r="N660" s="661">
        <v>23</v>
      </c>
      <c r="O660" s="742">
        <v>12.5</v>
      </c>
      <c r="P660" s="662">
        <v>3168</v>
      </c>
      <c r="Q660" s="677">
        <v>0.52173913043478259</v>
      </c>
      <c r="R660" s="661">
        <v>12</v>
      </c>
      <c r="S660" s="677">
        <v>0.52173913043478259</v>
      </c>
      <c r="T660" s="742">
        <v>6</v>
      </c>
      <c r="U660" s="700">
        <v>0.48</v>
      </c>
    </row>
    <row r="661" spans="1:21" ht="14.4" customHeight="1" x14ac:dyDescent="0.3">
      <c r="A661" s="660">
        <v>18</v>
      </c>
      <c r="B661" s="661" t="s">
        <v>534</v>
      </c>
      <c r="C661" s="661">
        <v>89301182</v>
      </c>
      <c r="D661" s="740" t="s">
        <v>2531</v>
      </c>
      <c r="E661" s="741" t="s">
        <v>1614</v>
      </c>
      <c r="F661" s="661" t="s">
        <v>1587</v>
      </c>
      <c r="G661" s="661" t="s">
        <v>1670</v>
      </c>
      <c r="H661" s="661" t="s">
        <v>535</v>
      </c>
      <c r="I661" s="661" t="s">
        <v>2012</v>
      </c>
      <c r="J661" s="661" t="s">
        <v>1672</v>
      </c>
      <c r="K661" s="661" t="s">
        <v>2013</v>
      </c>
      <c r="L661" s="662">
        <v>0</v>
      </c>
      <c r="M661" s="662">
        <v>0</v>
      </c>
      <c r="N661" s="661">
        <v>1</v>
      </c>
      <c r="O661" s="742">
        <v>1</v>
      </c>
      <c r="P661" s="662">
        <v>0</v>
      </c>
      <c r="Q661" s="677"/>
      <c r="R661" s="661">
        <v>1</v>
      </c>
      <c r="S661" s="677">
        <v>1</v>
      </c>
      <c r="T661" s="742">
        <v>1</v>
      </c>
      <c r="U661" s="700">
        <v>1</v>
      </c>
    </row>
    <row r="662" spans="1:21" ht="14.4" customHeight="1" x14ac:dyDescent="0.3">
      <c r="A662" s="660">
        <v>18</v>
      </c>
      <c r="B662" s="661" t="s">
        <v>534</v>
      </c>
      <c r="C662" s="661">
        <v>89301182</v>
      </c>
      <c r="D662" s="740" t="s">
        <v>2531</v>
      </c>
      <c r="E662" s="741" t="s">
        <v>1614</v>
      </c>
      <c r="F662" s="661" t="s">
        <v>1587</v>
      </c>
      <c r="G662" s="661" t="s">
        <v>1670</v>
      </c>
      <c r="H662" s="661" t="s">
        <v>535</v>
      </c>
      <c r="I662" s="661" t="s">
        <v>2014</v>
      </c>
      <c r="J662" s="661" t="s">
        <v>2015</v>
      </c>
      <c r="K662" s="661" t="s">
        <v>2016</v>
      </c>
      <c r="L662" s="662">
        <v>65.989999999999995</v>
      </c>
      <c r="M662" s="662">
        <v>197.96999999999997</v>
      </c>
      <c r="N662" s="661">
        <v>3</v>
      </c>
      <c r="O662" s="742">
        <v>2</v>
      </c>
      <c r="P662" s="662">
        <v>65.989999999999995</v>
      </c>
      <c r="Q662" s="677">
        <v>0.33333333333333337</v>
      </c>
      <c r="R662" s="661">
        <v>1</v>
      </c>
      <c r="S662" s="677">
        <v>0.33333333333333331</v>
      </c>
      <c r="T662" s="742">
        <v>0.5</v>
      </c>
      <c r="U662" s="700">
        <v>0.25</v>
      </c>
    </row>
    <row r="663" spans="1:21" ht="14.4" customHeight="1" x14ac:dyDescent="0.3">
      <c r="A663" s="660">
        <v>18</v>
      </c>
      <c r="B663" s="661" t="s">
        <v>534</v>
      </c>
      <c r="C663" s="661">
        <v>89301182</v>
      </c>
      <c r="D663" s="740" t="s">
        <v>2531</v>
      </c>
      <c r="E663" s="741" t="s">
        <v>1614</v>
      </c>
      <c r="F663" s="661" t="s">
        <v>1587</v>
      </c>
      <c r="G663" s="661" t="s">
        <v>1644</v>
      </c>
      <c r="H663" s="661" t="s">
        <v>535</v>
      </c>
      <c r="I663" s="661" t="s">
        <v>1022</v>
      </c>
      <c r="J663" s="661" t="s">
        <v>1023</v>
      </c>
      <c r="K663" s="661" t="s">
        <v>1024</v>
      </c>
      <c r="L663" s="662">
        <v>133.38999999999999</v>
      </c>
      <c r="M663" s="662">
        <v>533.55999999999995</v>
      </c>
      <c r="N663" s="661">
        <v>4</v>
      </c>
      <c r="O663" s="742">
        <v>2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18</v>
      </c>
      <c r="B664" s="661" t="s">
        <v>534</v>
      </c>
      <c r="C664" s="661">
        <v>89301182</v>
      </c>
      <c r="D664" s="740" t="s">
        <v>2531</v>
      </c>
      <c r="E664" s="741" t="s">
        <v>1614</v>
      </c>
      <c r="F664" s="661" t="s">
        <v>1587</v>
      </c>
      <c r="G664" s="661" t="s">
        <v>1644</v>
      </c>
      <c r="H664" s="661" t="s">
        <v>535</v>
      </c>
      <c r="I664" s="661" t="s">
        <v>1789</v>
      </c>
      <c r="J664" s="661" t="s">
        <v>1646</v>
      </c>
      <c r="K664" s="661" t="s">
        <v>1073</v>
      </c>
      <c r="L664" s="662">
        <v>177.82</v>
      </c>
      <c r="M664" s="662">
        <v>1600.38</v>
      </c>
      <c r="N664" s="661">
        <v>9</v>
      </c>
      <c r="O664" s="742">
        <v>3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18</v>
      </c>
      <c r="B665" s="661" t="s">
        <v>534</v>
      </c>
      <c r="C665" s="661">
        <v>89301182</v>
      </c>
      <c r="D665" s="740" t="s">
        <v>2531</v>
      </c>
      <c r="E665" s="741" t="s">
        <v>1614</v>
      </c>
      <c r="F665" s="661" t="s">
        <v>1587</v>
      </c>
      <c r="G665" s="661" t="s">
        <v>1644</v>
      </c>
      <c r="H665" s="661" t="s">
        <v>535</v>
      </c>
      <c r="I665" s="661" t="s">
        <v>2017</v>
      </c>
      <c r="J665" s="661" t="s">
        <v>1646</v>
      </c>
      <c r="K665" s="661" t="s">
        <v>2018</v>
      </c>
      <c r="L665" s="662">
        <v>592.72</v>
      </c>
      <c r="M665" s="662">
        <v>592.72</v>
      </c>
      <c r="N665" s="661">
        <v>1</v>
      </c>
      <c r="O665" s="742">
        <v>1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18</v>
      </c>
      <c r="B666" s="661" t="s">
        <v>534</v>
      </c>
      <c r="C666" s="661">
        <v>89301182</v>
      </c>
      <c r="D666" s="740" t="s">
        <v>2531</v>
      </c>
      <c r="E666" s="741" t="s">
        <v>1614</v>
      </c>
      <c r="F666" s="661" t="s">
        <v>1587</v>
      </c>
      <c r="G666" s="661" t="s">
        <v>1644</v>
      </c>
      <c r="H666" s="661" t="s">
        <v>535</v>
      </c>
      <c r="I666" s="661" t="s">
        <v>1739</v>
      </c>
      <c r="J666" s="661" t="s">
        <v>1740</v>
      </c>
      <c r="K666" s="661" t="s">
        <v>1741</v>
      </c>
      <c r="L666" s="662">
        <v>133.38999999999999</v>
      </c>
      <c r="M666" s="662">
        <v>666.94999999999993</v>
      </c>
      <c r="N666" s="661">
        <v>5</v>
      </c>
      <c r="O666" s="742">
        <v>1.5</v>
      </c>
      <c r="P666" s="662">
        <v>533.55999999999995</v>
      </c>
      <c r="Q666" s="677">
        <v>0.8</v>
      </c>
      <c r="R666" s="661">
        <v>4</v>
      </c>
      <c r="S666" s="677">
        <v>0.8</v>
      </c>
      <c r="T666" s="742">
        <v>1</v>
      </c>
      <c r="U666" s="700">
        <v>0.66666666666666663</v>
      </c>
    </row>
    <row r="667" spans="1:21" ht="14.4" customHeight="1" x14ac:dyDescent="0.3">
      <c r="A667" s="660">
        <v>18</v>
      </c>
      <c r="B667" s="661" t="s">
        <v>534</v>
      </c>
      <c r="C667" s="661">
        <v>89301182</v>
      </c>
      <c r="D667" s="740" t="s">
        <v>2531</v>
      </c>
      <c r="E667" s="741" t="s">
        <v>1614</v>
      </c>
      <c r="F667" s="661" t="s">
        <v>1587</v>
      </c>
      <c r="G667" s="661" t="s">
        <v>1644</v>
      </c>
      <c r="H667" s="661" t="s">
        <v>535</v>
      </c>
      <c r="I667" s="661" t="s">
        <v>1328</v>
      </c>
      <c r="J667" s="661" t="s">
        <v>1329</v>
      </c>
      <c r="K667" s="661" t="s">
        <v>1330</v>
      </c>
      <c r="L667" s="662">
        <v>177.82</v>
      </c>
      <c r="M667" s="662">
        <v>889.09999999999991</v>
      </c>
      <c r="N667" s="661">
        <v>5</v>
      </c>
      <c r="O667" s="742">
        <v>2</v>
      </c>
      <c r="P667" s="662">
        <v>711.28</v>
      </c>
      <c r="Q667" s="677">
        <v>0.8</v>
      </c>
      <c r="R667" s="661">
        <v>4</v>
      </c>
      <c r="S667" s="677">
        <v>0.8</v>
      </c>
      <c r="T667" s="742">
        <v>1</v>
      </c>
      <c r="U667" s="700">
        <v>0.5</v>
      </c>
    </row>
    <row r="668" spans="1:21" ht="14.4" customHeight="1" x14ac:dyDescent="0.3">
      <c r="A668" s="660">
        <v>18</v>
      </c>
      <c r="B668" s="661" t="s">
        <v>534</v>
      </c>
      <c r="C668" s="661">
        <v>89301182</v>
      </c>
      <c r="D668" s="740" t="s">
        <v>2531</v>
      </c>
      <c r="E668" s="741" t="s">
        <v>1614</v>
      </c>
      <c r="F668" s="661" t="s">
        <v>1587</v>
      </c>
      <c r="G668" s="661" t="s">
        <v>1644</v>
      </c>
      <c r="H668" s="661" t="s">
        <v>535</v>
      </c>
      <c r="I668" s="661" t="s">
        <v>1645</v>
      </c>
      <c r="J668" s="661" t="s">
        <v>1646</v>
      </c>
      <c r="K668" s="661" t="s">
        <v>1647</v>
      </c>
      <c r="L668" s="662">
        <v>0</v>
      </c>
      <c r="M668" s="662">
        <v>0</v>
      </c>
      <c r="N668" s="661">
        <v>26</v>
      </c>
      <c r="O668" s="742">
        <v>8</v>
      </c>
      <c r="P668" s="662"/>
      <c r="Q668" s="677"/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18</v>
      </c>
      <c r="B669" s="661" t="s">
        <v>534</v>
      </c>
      <c r="C669" s="661">
        <v>89301182</v>
      </c>
      <c r="D669" s="740" t="s">
        <v>2531</v>
      </c>
      <c r="E669" s="741" t="s">
        <v>1614</v>
      </c>
      <c r="F669" s="661" t="s">
        <v>1587</v>
      </c>
      <c r="G669" s="661" t="s">
        <v>1644</v>
      </c>
      <c r="H669" s="661" t="s">
        <v>535</v>
      </c>
      <c r="I669" s="661" t="s">
        <v>2021</v>
      </c>
      <c r="J669" s="661" t="s">
        <v>2022</v>
      </c>
      <c r="K669" s="661" t="s">
        <v>1647</v>
      </c>
      <c r="L669" s="662">
        <v>165.96</v>
      </c>
      <c r="M669" s="662">
        <v>165.96</v>
      </c>
      <c r="N669" s="661">
        <v>1</v>
      </c>
      <c r="O669" s="742">
        <v>0.5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18</v>
      </c>
      <c r="B670" s="661" t="s">
        <v>534</v>
      </c>
      <c r="C670" s="661">
        <v>89301182</v>
      </c>
      <c r="D670" s="740" t="s">
        <v>2531</v>
      </c>
      <c r="E670" s="741" t="s">
        <v>1614</v>
      </c>
      <c r="F670" s="661" t="s">
        <v>1587</v>
      </c>
      <c r="G670" s="661" t="s">
        <v>1644</v>
      </c>
      <c r="H670" s="661" t="s">
        <v>535</v>
      </c>
      <c r="I670" s="661" t="s">
        <v>2153</v>
      </c>
      <c r="J670" s="661" t="s">
        <v>2154</v>
      </c>
      <c r="K670" s="661" t="s">
        <v>1736</v>
      </c>
      <c r="L670" s="662">
        <v>124.5</v>
      </c>
      <c r="M670" s="662">
        <v>124.5</v>
      </c>
      <c r="N670" s="661">
        <v>1</v>
      </c>
      <c r="O670" s="742">
        <v>0.5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18</v>
      </c>
      <c r="B671" s="661" t="s">
        <v>534</v>
      </c>
      <c r="C671" s="661">
        <v>89301182</v>
      </c>
      <c r="D671" s="740" t="s">
        <v>2531</v>
      </c>
      <c r="E671" s="741" t="s">
        <v>1614</v>
      </c>
      <c r="F671" s="661" t="s">
        <v>1587</v>
      </c>
      <c r="G671" s="661" t="s">
        <v>1644</v>
      </c>
      <c r="H671" s="661" t="s">
        <v>535</v>
      </c>
      <c r="I671" s="661" t="s">
        <v>2155</v>
      </c>
      <c r="J671" s="661" t="s">
        <v>1023</v>
      </c>
      <c r="K671" s="661" t="s">
        <v>1736</v>
      </c>
      <c r="L671" s="662">
        <v>0</v>
      </c>
      <c r="M671" s="662">
        <v>0</v>
      </c>
      <c r="N671" s="661">
        <v>28</v>
      </c>
      <c r="O671" s="742">
        <v>12</v>
      </c>
      <c r="P671" s="662">
        <v>0</v>
      </c>
      <c r="Q671" s="677"/>
      <c r="R671" s="661">
        <v>3</v>
      </c>
      <c r="S671" s="677">
        <v>0.10714285714285714</v>
      </c>
      <c r="T671" s="742">
        <v>1</v>
      </c>
      <c r="U671" s="700">
        <v>8.3333333333333329E-2</v>
      </c>
    </row>
    <row r="672" spans="1:21" ht="14.4" customHeight="1" x14ac:dyDescent="0.3">
      <c r="A672" s="660">
        <v>18</v>
      </c>
      <c r="B672" s="661" t="s">
        <v>534</v>
      </c>
      <c r="C672" s="661">
        <v>89301182</v>
      </c>
      <c r="D672" s="740" t="s">
        <v>2531</v>
      </c>
      <c r="E672" s="741" t="s">
        <v>1614</v>
      </c>
      <c r="F672" s="661" t="s">
        <v>1587</v>
      </c>
      <c r="G672" s="661" t="s">
        <v>1644</v>
      </c>
      <c r="H672" s="661" t="s">
        <v>535</v>
      </c>
      <c r="I672" s="661" t="s">
        <v>2276</v>
      </c>
      <c r="J672" s="661" t="s">
        <v>2277</v>
      </c>
      <c r="K672" s="661" t="s">
        <v>2278</v>
      </c>
      <c r="L672" s="662">
        <v>0</v>
      </c>
      <c r="M672" s="662">
        <v>0</v>
      </c>
      <c r="N672" s="661">
        <v>1</v>
      </c>
      <c r="O672" s="742">
        <v>1</v>
      </c>
      <c r="P672" s="662"/>
      <c r="Q672" s="677"/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18</v>
      </c>
      <c r="B673" s="661" t="s">
        <v>534</v>
      </c>
      <c r="C673" s="661">
        <v>89301182</v>
      </c>
      <c r="D673" s="740" t="s">
        <v>2531</v>
      </c>
      <c r="E673" s="741" t="s">
        <v>1614</v>
      </c>
      <c r="F673" s="661" t="s">
        <v>1587</v>
      </c>
      <c r="G673" s="661" t="s">
        <v>1644</v>
      </c>
      <c r="H673" s="661" t="s">
        <v>535</v>
      </c>
      <c r="I673" s="661" t="s">
        <v>2279</v>
      </c>
      <c r="J673" s="661" t="s">
        <v>2026</v>
      </c>
      <c r="K673" s="661" t="s">
        <v>2280</v>
      </c>
      <c r="L673" s="662">
        <v>0</v>
      </c>
      <c r="M673" s="662">
        <v>0</v>
      </c>
      <c r="N673" s="661">
        <v>2</v>
      </c>
      <c r="O673" s="742">
        <v>0.5</v>
      </c>
      <c r="P673" s="662"/>
      <c r="Q673" s="677"/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18</v>
      </c>
      <c r="B674" s="661" t="s">
        <v>534</v>
      </c>
      <c r="C674" s="661">
        <v>89301182</v>
      </c>
      <c r="D674" s="740" t="s">
        <v>2531</v>
      </c>
      <c r="E674" s="741" t="s">
        <v>1614</v>
      </c>
      <c r="F674" s="661" t="s">
        <v>1587</v>
      </c>
      <c r="G674" s="661" t="s">
        <v>1804</v>
      </c>
      <c r="H674" s="661" t="s">
        <v>849</v>
      </c>
      <c r="I674" s="661" t="s">
        <v>1805</v>
      </c>
      <c r="J674" s="661" t="s">
        <v>1806</v>
      </c>
      <c r="K674" s="661" t="s">
        <v>1807</v>
      </c>
      <c r="L674" s="662">
        <v>128.91</v>
      </c>
      <c r="M674" s="662">
        <v>128.91</v>
      </c>
      <c r="N674" s="661">
        <v>1</v>
      </c>
      <c r="O674" s="742">
        <v>1</v>
      </c>
      <c r="P674" s="662">
        <v>128.91</v>
      </c>
      <c r="Q674" s="677">
        <v>1</v>
      </c>
      <c r="R674" s="661">
        <v>1</v>
      </c>
      <c r="S674" s="677">
        <v>1</v>
      </c>
      <c r="T674" s="742">
        <v>1</v>
      </c>
      <c r="U674" s="700">
        <v>1</v>
      </c>
    </row>
    <row r="675" spans="1:21" ht="14.4" customHeight="1" x14ac:dyDescent="0.3">
      <c r="A675" s="660">
        <v>18</v>
      </c>
      <c r="B675" s="661" t="s">
        <v>534</v>
      </c>
      <c r="C675" s="661">
        <v>89301182</v>
      </c>
      <c r="D675" s="740" t="s">
        <v>2531</v>
      </c>
      <c r="E675" s="741" t="s">
        <v>1614</v>
      </c>
      <c r="F675" s="661" t="s">
        <v>1587</v>
      </c>
      <c r="G675" s="661" t="s">
        <v>1804</v>
      </c>
      <c r="H675" s="661" t="s">
        <v>849</v>
      </c>
      <c r="I675" s="661" t="s">
        <v>2033</v>
      </c>
      <c r="J675" s="661" t="s">
        <v>2034</v>
      </c>
      <c r="K675" s="661" t="s">
        <v>2035</v>
      </c>
      <c r="L675" s="662">
        <v>145.26</v>
      </c>
      <c r="M675" s="662">
        <v>581.04</v>
      </c>
      <c r="N675" s="661">
        <v>4</v>
      </c>
      <c r="O675" s="742">
        <v>2</v>
      </c>
      <c r="P675" s="662">
        <v>145.26</v>
      </c>
      <c r="Q675" s="677">
        <v>0.25</v>
      </c>
      <c r="R675" s="661">
        <v>1</v>
      </c>
      <c r="S675" s="677">
        <v>0.25</v>
      </c>
      <c r="T675" s="742">
        <v>1</v>
      </c>
      <c r="U675" s="700">
        <v>0.5</v>
      </c>
    </row>
    <row r="676" spans="1:21" ht="14.4" customHeight="1" x14ac:dyDescent="0.3">
      <c r="A676" s="660">
        <v>18</v>
      </c>
      <c r="B676" s="661" t="s">
        <v>534</v>
      </c>
      <c r="C676" s="661">
        <v>89301182</v>
      </c>
      <c r="D676" s="740" t="s">
        <v>2531</v>
      </c>
      <c r="E676" s="741" t="s">
        <v>1614</v>
      </c>
      <c r="F676" s="661" t="s">
        <v>1587</v>
      </c>
      <c r="G676" s="661" t="s">
        <v>1648</v>
      </c>
      <c r="H676" s="661" t="s">
        <v>535</v>
      </c>
      <c r="I676" s="661" t="s">
        <v>1649</v>
      </c>
      <c r="J676" s="661" t="s">
        <v>1650</v>
      </c>
      <c r="K676" s="661" t="s">
        <v>1651</v>
      </c>
      <c r="L676" s="662">
        <v>0</v>
      </c>
      <c r="M676" s="662">
        <v>0</v>
      </c>
      <c r="N676" s="661">
        <v>1</v>
      </c>
      <c r="O676" s="742">
        <v>0.5</v>
      </c>
      <c r="P676" s="662">
        <v>0</v>
      </c>
      <c r="Q676" s="677"/>
      <c r="R676" s="661">
        <v>1</v>
      </c>
      <c r="S676" s="677">
        <v>1</v>
      </c>
      <c r="T676" s="742">
        <v>0.5</v>
      </c>
      <c r="U676" s="700">
        <v>1</v>
      </c>
    </row>
    <row r="677" spans="1:21" ht="14.4" customHeight="1" x14ac:dyDescent="0.3">
      <c r="A677" s="660">
        <v>18</v>
      </c>
      <c r="B677" s="661" t="s">
        <v>534</v>
      </c>
      <c r="C677" s="661">
        <v>89301182</v>
      </c>
      <c r="D677" s="740" t="s">
        <v>2531</v>
      </c>
      <c r="E677" s="741" t="s">
        <v>1614</v>
      </c>
      <c r="F677" s="661" t="s">
        <v>1587</v>
      </c>
      <c r="G677" s="661" t="s">
        <v>1648</v>
      </c>
      <c r="H677" s="661" t="s">
        <v>535</v>
      </c>
      <c r="I677" s="661" t="s">
        <v>2039</v>
      </c>
      <c r="J677" s="661" t="s">
        <v>2040</v>
      </c>
      <c r="K677" s="661" t="s">
        <v>1651</v>
      </c>
      <c r="L677" s="662">
        <v>0</v>
      </c>
      <c r="M677" s="662">
        <v>0</v>
      </c>
      <c r="N677" s="661">
        <v>4</v>
      </c>
      <c r="O677" s="742">
        <v>1.5</v>
      </c>
      <c r="P677" s="662">
        <v>0</v>
      </c>
      <c r="Q677" s="677"/>
      <c r="R677" s="661">
        <v>4</v>
      </c>
      <c r="S677" s="677">
        <v>1</v>
      </c>
      <c r="T677" s="742">
        <v>1.5</v>
      </c>
      <c r="U677" s="700">
        <v>1</v>
      </c>
    </row>
    <row r="678" spans="1:21" ht="14.4" customHeight="1" x14ac:dyDescent="0.3">
      <c r="A678" s="660">
        <v>18</v>
      </c>
      <c r="B678" s="661" t="s">
        <v>534</v>
      </c>
      <c r="C678" s="661">
        <v>89301182</v>
      </c>
      <c r="D678" s="740" t="s">
        <v>2531</v>
      </c>
      <c r="E678" s="741" t="s">
        <v>1614</v>
      </c>
      <c r="F678" s="661" t="s">
        <v>1587</v>
      </c>
      <c r="G678" s="661" t="s">
        <v>1648</v>
      </c>
      <c r="H678" s="661" t="s">
        <v>535</v>
      </c>
      <c r="I678" s="661" t="s">
        <v>2043</v>
      </c>
      <c r="J678" s="661" t="s">
        <v>2042</v>
      </c>
      <c r="K678" s="661" t="s">
        <v>845</v>
      </c>
      <c r="L678" s="662">
        <v>0</v>
      </c>
      <c r="M678" s="662">
        <v>0</v>
      </c>
      <c r="N678" s="661">
        <v>1</v>
      </c>
      <c r="O678" s="742">
        <v>0.5</v>
      </c>
      <c r="P678" s="662">
        <v>0</v>
      </c>
      <c r="Q678" s="677"/>
      <c r="R678" s="661">
        <v>1</v>
      </c>
      <c r="S678" s="677">
        <v>1</v>
      </c>
      <c r="T678" s="742">
        <v>0.5</v>
      </c>
      <c r="U678" s="700">
        <v>1</v>
      </c>
    </row>
    <row r="679" spans="1:21" ht="14.4" customHeight="1" x14ac:dyDescent="0.3">
      <c r="A679" s="660">
        <v>18</v>
      </c>
      <c r="B679" s="661" t="s">
        <v>534</v>
      </c>
      <c r="C679" s="661">
        <v>89301182</v>
      </c>
      <c r="D679" s="740" t="s">
        <v>2531</v>
      </c>
      <c r="E679" s="741" t="s">
        <v>1614</v>
      </c>
      <c r="F679" s="661" t="s">
        <v>1587</v>
      </c>
      <c r="G679" s="661" t="s">
        <v>1648</v>
      </c>
      <c r="H679" s="661" t="s">
        <v>535</v>
      </c>
      <c r="I679" s="661" t="s">
        <v>2281</v>
      </c>
      <c r="J679" s="661" t="s">
        <v>2047</v>
      </c>
      <c r="K679" s="661" t="s">
        <v>886</v>
      </c>
      <c r="L679" s="662">
        <v>0</v>
      </c>
      <c r="M679" s="662">
        <v>0</v>
      </c>
      <c r="N679" s="661">
        <v>1</v>
      </c>
      <c r="O679" s="742">
        <v>0.5</v>
      </c>
      <c r="P679" s="662"/>
      <c r="Q679" s="677"/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18</v>
      </c>
      <c r="B680" s="661" t="s">
        <v>534</v>
      </c>
      <c r="C680" s="661">
        <v>89301182</v>
      </c>
      <c r="D680" s="740" t="s">
        <v>2531</v>
      </c>
      <c r="E680" s="741" t="s">
        <v>1614</v>
      </c>
      <c r="F680" s="661" t="s">
        <v>1587</v>
      </c>
      <c r="G680" s="661" t="s">
        <v>1648</v>
      </c>
      <c r="H680" s="661" t="s">
        <v>535</v>
      </c>
      <c r="I680" s="661" t="s">
        <v>2048</v>
      </c>
      <c r="J680" s="661" t="s">
        <v>2047</v>
      </c>
      <c r="K680" s="661" t="s">
        <v>2037</v>
      </c>
      <c r="L680" s="662">
        <v>0</v>
      </c>
      <c r="M680" s="662">
        <v>0</v>
      </c>
      <c r="N680" s="661">
        <v>1</v>
      </c>
      <c r="O680" s="742">
        <v>0.5</v>
      </c>
      <c r="P680" s="662"/>
      <c r="Q680" s="677"/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18</v>
      </c>
      <c r="B681" s="661" t="s">
        <v>534</v>
      </c>
      <c r="C681" s="661">
        <v>89301182</v>
      </c>
      <c r="D681" s="740" t="s">
        <v>2531</v>
      </c>
      <c r="E681" s="741" t="s">
        <v>1614</v>
      </c>
      <c r="F681" s="661" t="s">
        <v>1588</v>
      </c>
      <c r="G681" s="661" t="s">
        <v>1808</v>
      </c>
      <c r="H681" s="661" t="s">
        <v>535</v>
      </c>
      <c r="I681" s="661" t="s">
        <v>2282</v>
      </c>
      <c r="J681" s="661" t="s">
        <v>1810</v>
      </c>
      <c r="K681" s="661"/>
      <c r="L681" s="662">
        <v>0</v>
      </c>
      <c r="M681" s="662">
        <v>0</v>
      </c>
      <c r="N681" s="661">
        <v>1</v>
      </c>
      <c r="O681" s="742">
        <v>1</v>
      </c>
      <c r="P681" s="662">
        <v>0</v>
      </c>
      <c r="Q681" s="677"/>
      <c r="R681" s="661">
        <v>1</v>
      </c>
      <c r="S681" s="677">
        <v>1</v>
      </c>
      <c r="T681" s="742">
        <v>1</v>
      </c>
      <c r="U681" s="700">
        <v>1</v>
      </c>
    </row>
    <row r="682" spans="1:21" ht="14.4" customHeight="1" x14ac:dyDescent="0.3">
      <c r="A682" s="660">
        <v>18</v>
      </c>
      <c r="B682" s="661" t="s">
        <v>534</v>
      </c>
      <c r="C682" s="661">
        <v>89301182</v>
      </c>
      <c r="D682" s="740" t="s">
        <v>2531</v>
      </c>
      <c r="E682" s="741" t="s">
        <v>1614</v>
      </c>
      <c r="F682" s="661" t="s">
        <v>1588</v>
      </c>
      <c r="G682" s="661" t="s">
        <v>1808</v>
      </c>
      <c r="H682" s="661" t="s">
        <v>535</v>
      </c>
      <c r="I682" s="661" t="s">
        <v>1809</v>
      </c>
      <c r="J682" s="661" t="s">
        <v>1810</v>
      </c>
      <c r="K682" s="661"/>
      <c r="L682" s="662">
        <v>0</v>
      </c>
      <c r="M682" s="662">
        <v>0</v>
      </c>
      <c r="N682" s="661">
        <v>1</v>
      </c>
      <c r="O682" s="742">
        <v>1</v>
      </c>
      <c r="P682" s="662">
        <v>0</v>
      </c>
      <c r="Q682" s="677"/>
      <c r="R682" s="661">
        <v>1</v>
      </c>
      <c r="S682" s="677">
        <v>1</v>
      </c>
      <c r="T682" s="742">
        <v>1</v>
      </c>
      <c r="U682" s="700">
        <v>1</v>
      </c>
    </row>
    <row r="683" spans="1:21" ht="14.4" customHeight="1" x14ac:dyDescent="0.3">
      <c r="A683" s="660">
        <v>18</v>
      </c>
      <c r="B683" s="661" t="s">
        <v>534</v>
      </c>
      <c r="C683" s="661">
        <v>89301182</v>
      </c>
      <c r="D683" s="740" t="s">
        <v>2531</v>
      </c>
      <c r="E683" s="741" t="s">
        <v>1615</v>
      </c>
      <c r="F683" s="661" t="s">
        <v>1587</v>
      </c>
      <c r="G683" s="661" t="s">
        <v>1695</v>
      </c>
      <c r="H683" s="661" t="s">
        <v>535</v>
      </c>
      <c r="I683" s="661" t="s">
        <v>1824</v>
      </c>
      <c r="J683" s="661" t="s">
        <v>1825</v>
      </c>
      <c r="K683" s="661" t="s">
        <v>1826</v>
      </c>
      <c r="L683" s="662">
        <v>56.42</v>
      </c>
      <c r="M683" s="662">
        <v>112.84</v>
      </c>
      <c r="N683" s="661">
        <v>2</v>
      </c>
      <c r="O683" s="742">
        <v>0.5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18</v>
      </c>
      <c r="B684" s="661" t="s">
        <v>534</v>
      </c>
      <c r="C684" s="661">
        <v>89301182</v>
      </c>
      <c r="D684" s="740" t="s">
        <v>2531</v>
      </c>
      <c r="E684" s="741" t="s">
        <v>1615</v>
      </c>
      <c r="F684" s="661" t="s">
        <v>1587</v>
      </c>
      <c r="G684" s="661" t="s">
        <v>1695</v>
      </c>
      <c r="H684" s="661" t="s">
        <v>849</v>
      </c>
      <c r="I684" s="661" t="s">
        <v>1354</v>
      </c>
      <c r="J684" s="661" t="s">
        <v>1574</v>
      </c>
      <c r="K684" s="661" t="s">
        <v>1575</v>
      </c>
      <c r="L684" s="662">
        <v>6.68</v>
      </c>
      <c r="M684" s="662">
        <v>6.68</v>
      </c>
      <c r="N684" s="661">
        <v>1</v>
      </c>
      <c r="O684" s="742">
        <v>0.5</v>
      </c>
      <c r="P684" s="662">
        <v>6.68</v>
      </c>
      <c r="Q684" s="677">
        <v>1</v>
      </c>
      <c r="R684" s="661">
        <v>1</v>
      </c>
      <c r="S684" s="677">
        <v>1</v>
      </c>
      <c r="T684" s="742">
        <v>0.5</v>
      </c>
      <c r="U684" s="700">
        <v>1</v>
      </c>
    </row>
    <row r="685" spans="1:21" ht="14.4" customHeight="1" x14ac:dyDescent="0.3">
      <c r="A685" s="660">
        <v>18</v>
      </c>
      <c r="B685" s="661" t="s">
        <v>534</v>
      </c>
      <c r="C685" s="661">
        <v>89301182</v>
      </c>
      <c r="D685" s="740" t="s">
        <v>2531</v>
      </c>
      <c r="E685" s="741" t="s">
        <v>1615</v>
      </c>
      <c r="F685" s="661" t="s">
        <v>1587</v>
      </c>
      <c r="G685" s="661" t="s">
        <v>1695</v>
      </c>
      <c r="H685" s="661" t="s">
        <v>849</v>
      </c>
      <c r="I685" s="661" t="s">
        <v>1696</v>
      </c>
      <c r="J685" s="661" t="s">
        <v>1697</v>
      </c>
      <c r="K685" s="661" t="s">
        <v>1698</v>
      </c>
      <c r="L685" s="662">
        <v>10.26</v>
      </c>
      <c r="M685" s="662">
        <v>51.3</v>
      </c>
      <c r="N685" s="661">
        <v>5</v>
      </c>
      <c r="O685" s="742">
        <v>2</v>
      </c>
      <c r="P685" s="662">
        <v>10.26</v>
      </c>
      <c r="Q685" s="677">
        <v>0.2</v>
      </c>
      <c r="R685" s="661">
        <v>1</v>
      </c>
      <c r="S685" s="677">
        <v>0.2</v>
      </c>
      <c r="T685" s="742">
        <v>0.5</v>
      </c>
      <c r="U685" s="700">
        <v>0.25</v>
      </c>
    </row>
    <row r="686" spans="1:21" ht="14.4" customHeight="1" x14ac:dyDescent="0.3">
      <c r="A686" s="660">
        <v>18</v>
      </c>
      <c r="B686" s="661" t="s">
        <v>534</v>
      </c>
      <c r="C686" s="661">
        <v>89301182</v>
      </c>
      <c r="D686" s="740" t="s">
        <v>2531</v>
      </c>
      <c r="E686" s="741" t="s">
        <v>1615</v>
      </c>
      <c r="F686" s="661" t="s">
        <v>1587</v>
      </c>
      <c r="G686" s="661" t="s">
        <v>1695</v>
      </c>
      <c r="H686" s="661" t="s">
        <v>849</v>
      </c>
      <c r="I686" s="661" t="s">
        <v>1811</v>
      </c>
      <c r="J686" s="661" t="s">
        <v>1812</v>
      </c>
      <c r="K686" s="661" t="s">
        <v>1813</v>
      </c>
      <c r="L686" s="662">
        <v>16.920000000000002</v>
      </c>
      <c r="M686" s="662">
        <v>67.680000000000007</v>
      </c>
      <c r="N686" s="661">
        <v>4</v>
      </c>
      <c r="O686" s="742">
        <v>2</v>
      </c>
      <c r="P686" s="662">
        <v>33.840000000000003</v>
      </c>
      <c r="Q686" s="677">
        <v>0.5</v>
      </c>
      <c r="R686" s="661">
        <v>2</v>
      </c>
      <c r="S686" s="677">
        <v>0.5</v>
      </c>
      <c r="T686" s="742">
        <v>1</v>
      </c>
      <c r="U686" s="700">
        <v>0.5</v>
      </c>
    </row>
    <row r="687" spans="1:21" ht="14.4" customHeight="1" x14ac:dyDescent="0.3">
      <c r="A687" s="660">
        <v>18</v>
      </c>
      <c r="B687" s="661" t="s">
        <v>534</v>
      </c>
      <c r="C687" s="661">
        <v>89301182</v>
      </c>
      <c r="D687" s="740" t="s">
        <v>2531</v>
      </c>
      <c r="E687" s="741" t="s">
        <v>1615</v>
      </c>
      <c r="F687" s="661" t="s">
        <v>1587</v>
      </c>
      <c r="G687" s="661" t="s">
        <v>1703</v>
      </c>
      <c r="H687" s="661" t="s">
        <v>849</v>
      </c>
      <c r="I687" s="661" t="s">
        <v>928</v>
      </c>
      <c r="J687" s="661" t="s">
        <v>929</v>
      </c>
      <c r="K687" s="661" t="s">
        <v>1526</v>
      </c>
      <c r="L687" s="662">
        <v>1107.51</v>
      </c>
      <c r="M687" s="662">
        <v>6645.0599999999995</v>
      </c>
      <c r="N687" s="661">
        <v>6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18</v>
      </c>
      <c r="B688" s="661" t="s">
        <v>534</v>
      </c>
      <c r="C688" s="661">
        <v>89301182</v>
      </c>
      <c r="D688" s="740" t="s">
        <v>2531</v>
      </c>
      <c r="E688" s="741" t="s">
        <v>1615</v>
      </c>
      <c r="F688" s="661" t="s">
        <v>1587</v>
      </c>
      <c r="G688" s="661" t="s">
        <v>1660</v>
      </c>
      <c r="H688" s="661" t="s">
        <v>535</v>
      </c>
      <c r="I688" s="661" t="s">
        <v>1749</v>
      </c>
      <c r="J688" s="661" t="s">
        <v>1750</v>
      </c>
      <c r="K688" s="661" t="s">
        <v>814</v>
      </c>
      <c r="L688" s="662">
        <v>0</v>
      </c>
      <c r="M688" s="662">
        <v>0</v>
      </c>
      <c r="N688" s="661">
        <v>8</v>
      </c>
      <c r="O688" s="742">
        <v>1.5</v>
      </c>
      <c r="P688" s="662">
        <v>0</v>
      </c>
      <c r="Q688" s="677"/>
      <c r="R688" s="661">
        <v>2</v>
      </c>
      <c r="S688" s="677">
        <v>0.25</v>
      </c>
      <c r="T688" s="742">
        <v>0.5</v>
      </c>
      <c r="U688" s="700">
        <v>0.33333333333333331</v>
      </c>
    </row>
    <row r="689" spans="1:21" ht="14.4" customHeight="1" x14ac:dyDescent="0.3">
      <c r="A689" s="660">
        <v>18</v>
      </c>
      <c r="B689" s="661" t="s">
        <v>534</v>
      </c>
      <c r="C689" s="661">
        <v>89301182</v>
      </c>
      <c r="D689" s="740" t="s">
        <v>2531</v>
      </c>
      <c r="E689" s="741" t="s">
        <v>1615</v>
      </c>
      <c r="F689" s="661" t="s">
        <v>1587</v>
      </c>
      <c r="G689" s="661" t="s">
        <v>1674</v>
      </c>
      <c r="H689" s="661" t="s">
        <v>535</v>
      </c>
      <c r="I689" s="661" t="s">
        <v>1675</v>
      </c>
      <c r="J689" s="661" t="s">
        <v>1676</v>
      </c>
      <c r="K689" s="661" t="s">
        <v>1677</v>
      </c>
      <c r="L689" s="662">
        <v>66.17</v>
      </c>
      <c r="M689" s="662">
        <v>397.02</v>
      </c>
      <c r="N689" s="661">
        <v>6</v>
      </c>
      <c r="O689" s="742">
        <v>3.5</v>
      </c>
      <c r="P689" s="662">
        <v>198.51</v>
      </c>
      <c r="Q689" s="677">
        <v>0.5</v>
      </c>
      <c r="R689" s="661">
        <v>3</v>
      </c>
      <c r="S689" s="677">
        <v>0.5</v>
      </c>
      <c r="T689" s="742">
        <v>1.5</v>
      </c>
      <c r="U689" s="700">
        <v>0.42857142857142855</v>
      </c>
    </row>
    <row r="690" spans="1:21" ht="14.4" customHeight="1" x14ac:dyDescent="0.3">
      <c r="A690" s="660">
        <v>18</v>
      </c>
      <c r="B690" s="661" t="s">
        <v>534</v>
      </c>
      <c r="C690" s="661">
        <v>89301182</v>
      </c>
      <c r="D690" s="740" t="s">
        <v>2531</v>
      </c>
      <c r="E690" s="741" t="s">
        <v>1615</v>
      </c>
      <c r="F690" s="661" t="s">
        <v>1587</v>
      </c>
      <c r="G690" s="661" t="s">
        <v>1712</v>
      </c>
      <c r="H690" s="661" t="s">
        <v>535</v>
      </c>
      <c r="I690" s="661" t="s">
        <v>646</v>
      </c>
      <c r="J690" s="661" t="s">
        <v>1713</v>
      </c>
      <c r="K690" s="661" t="s">
        <v>1714</v>
      </c>
      <c r="L690" s="662">
        <v>0</v>
      </c>
      <c r="M690" s="662">
        <v>0</v>
      </c>
      <c r="N690" s="661">
        <v>1</v>
      </c>
      <c r="O690" s="742">
        <v>1</v>
      </c>
      <c r="P690" s="662">
        <v>0</v>
      </c>
      <c r="Q690" s="677"/>
      <c r="R690" s="661">
        <v>1</v>
      </c>
      <c r="S690" s="677">
        <v>1</v>
      </c>
      <c r="T690" s="742">
        <v>1</v>
      </c>
      <c r="U690" s="700">
        <v>1</v>
      </c>
    </row>
    <row r="691" spans="1:21" ht="14.4" customHeight="1" x14ac:dyDescent="0.3">
      <c r="A691" s="660">
        <v>18</v>
      </c>
      <c r="B691" s="661" t="s">
        <v>534</v>
      </c>
      <c r="C691" s="661">
        <v>89301182</v>
      </c>
      <c r="D691" s="740" t="s">
        <v>2531</v>
      </c>
      <c r="E691" s="741" t="s">
        <v>1615</v>
      </c>
      <c r="F691" s="661" t="s">
        <v>1587</v>
      </c>
      <c r="G691" s="661" t="s">
        <v>1712</v>
      </c>
      <c r="H691" s="661" t="s">
        <v>535</v>
      </c>
      <c r="I691" s="661" t="s">
        <v>1182</v>
      </c>
      <c r="J691" s="661" t="s">
        <v>1849</v>
      </c>
      <c r="K691" s="661" t="s">
        <v>1850</v>
      </c>
      <c r="L691" s="662">
        <v>0</v>
      </c>
      <c r="M691" s="662">
        <v>0</v>
      </c>
      <c r="N691" s="661">
        <v>4</v>
      </c>
      <c r="O691" s="742">
        <v>0.5</v>
      </c>
      <c r="P691" s="662"/>
      <c r="Q691" s="677"/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18</v>
      </c>
      <c r="B692" s="661" t="s">
        <v>534</v>
      </c>
      <c r="C692" s="661">
        <v>89301182</v>
      </c>
      <c r="D692" s="740" t="s">
        <v>2531</v>
      </c>
      <c r="E692" s="741" t="s">
        <v>1615</v>
      </c>
      <c r="F692" s="661" t="s">
        <v>1587</v>
      </c>
      <c r="G692" s="661" t="s">
        <v>1712</v>
      </c>
      <c r="H692" s="661" t="s">
        <v>535</v>
      </c>
      <c r="I692" s="661" t="s">
        <v>2283</v>
      </c>
      <c r="J692" s="661" t="s">
        <v>1849</v>
      </c>
      <c r="K692" s="661" t="s">
        <v>1850</v>
      </c>
      <c r="L692" s="662">
        <v>0</v>
      </c>
      <c r="M692" s="662">
        <v>0</v>
      </c>
      <c r="N692" s="661">
        <v>1</v>
      </c>
      <c r="O692" s="742">
        <v>0.5</v>
      </c>
      <c r="P692" s="662">
        <v>0</v>
      </c>
      <c r="Q692" s="677"/>
      <c r="R692" s="661">
        <v>1</v>
      </c>
      <c r="S692" s="677">
        <v>1</v>
      </c>
      <c r="T692" s="742">
        <v>0.5</v>
      </c>
      <c r="U692" s="700">
        <v>1</v>
      </c>
    </row>
    <row r="693" spans="1:21" ht="14.4" customHeight="1" x14ac:dyDescent="0.3">
      <c r="A693" s="660">
        <v>18</v>
      </c>
      <c r="B693" s="661" t="s">
        <v>534</v>
      </c>
      <c r="C693" s="661">
        <v>89301182</v>
      </c>
      <c r="D693" s="740" t="s">
        <v>2531</v>
      </c>
      <c r="E693" s="741" t="s">
        <v>1615</v>
      </c>
      <c r="F693" s="661" t="s">
        <v>1587</v>
      </c>
      <c r="G693" s="661" t="s">
        <v>1712</v>
      </c>
      <c r="H693" s="661" t="s">
        <v>535</v>
      </c>
      <c r="I693" s="661" t="s">
        <v>2284</v>
      </c>
      <c r="J693" s="661" t="s">
        <v>1713</v>
      </c>
      <c r="K693" s="661" t="s">
        <v>1714</v>
      </c>
      <c r="L693" s="662">
        <v>0</v>
      </c>
      <c r="M693" s="662">
        <v>0</v>
      </c>
      <c r="N693" s="661">
        <v>1</v>
      </c>
      <c r="O693" s="742">
        <v>1</v>
      </c>
      <c r="P693" s="662"/>
      <c r="Q693" s="677"/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18</v>
      </c>
      <c r="B694" s="661" t="s">
        <v>534</v>
      </c>
      <c r="C694" s="661">
        <v>89301182</v>
      </c>
      <c r="D694" s="740" t="s">
        <v>2531</v>
      </c>
      <c r="E694" s="741" t="s">
        <v>1615</v>
      </c>
      <c r="F694" s="661" t="s">
        <v>1587</v>
      </c>
      <c r="G694" s="661" t="s">
        <v>1715</v>
      </c>
      <c r="H694" s="661" t="s">
        <v>535</v>
      </c>
      <c r="I694" s="661" t="s">
        <v>1814</v>
      </c>
      <c r="J694" s="661" t="s">
        <v>1717</v>
      </c>
      <c r="K694" s="661" t="s">
        <v>1330</v>
      </c>
      <c r="L694" s="662">
        <v>88.91</v>
      </c>
      <c r="M694" s="662">
        <v>355.64</v>
      </c>
      <c r="N694" s="661">
        <v>4</v>
      </c>
      <c r="O694" s="742">
        <v>1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18</v>
      </c>
      <c r="B695" s="661" t="s">
        <v>534</v>
      </c>
      <c r="C695" s="661">
        <v>89301182</v>
      </c>
      <c r="D695" s="740" t="s">
        <v>2531</v>
      </c>
      <c r="E695" s="741" t="s">
        <v>1615</v>
      </c>
      <c r="F695" s="661" t="s">
        <v>1587</v>
      </c>
      <c r="G695" s="661" t="s">
        <v>1860</v>
      </c>
      <c r="H695" s="661" t="s">
        <v>849</v>
      </c>
      <c r="I695" s="661" t="s">
        <v>2071</v>
      </c>
      <c r="J695" s="661" t="s">
        <v>1095</v>
      </c>
      <c r="K695" s="661" t="s">
        <v>1135</v>
      </c>
      <c r="L695" s="662">
        <v>132</v>
      </c>
      <c r="M695" s="662">
        <v>1452</v>
      </c>
      <c r="N695" s="661">
        <v>11</v>
      </c>
      <c r="O695" s="742">
        <v>3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18</v>
      </c>
      <c r="B696" s="661" t="s">
        <v>534</v>
      </c>
      <c r="C696" s="661">
        <v>89301182</v>
      </c>
      <c r="D696" s="740" t="s">
        <v>2531</v>
      </c>
      <c r="E696" s="741" t="s">
        <v>1615</v>
      </c>
      <c r="F696" s="661" t="s">
        <v>1587</v>
      </c>
      <c r="G696" s="661" t="s">
        <v>1860</v>
      </c>
      <c r="H696" s="661" t="s">
        <v>849</v>
      </c>
      <c r="I696" s="661" t="s">
        <v>1365</v>
      </c>
      <c r="J696" s="661" t="s">
        <v>1366</v>
      </c>
      <c r="K696" s="661" t="s">
        <v>1576</v>
      </c>
      <c r="L696" s="662">
        <v>65.989999999999995</v>
      </c>
      <c r="M696" s="662">
        <v>65.989999999999995</v>
      </c>
      <c r="N696" s="661">
        <v>1</v>
      </c>
      <c r="O696" s="742">
        <v>1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18</v>
      </c>
      <c r="B697" s="661" t="s">
        <v>534</v>
      </c>
      <c r="C697" s="661">
        <v>89301182</v>
      </c>
      <c r="D697" s="740" t="s">
        <v>2531</v>
      </c>
      <c r="E697" s="741" t="s">
        <v>1615</v>
      </c>
      <c r="F697" s="661" t="s">
        <v>1587</v>
      </c>
      <c r="G697" s="661" t="s">
        <v>1860</v>
      </c>
      <c r="H697" s="661" t="s">
        <v>849</v>
      </c>
      <c r="I697" s="661" t="s">
        <v>1861</v>
      </c>
      <c r="J697" s="661" t="s">
        <v>1095</v>
      </c>
      <c r="K697" s="661" t="s">
        <v>1862</v>
      </c>
      <c r="L697" s="662">
        <v>132</v>
      </c>
      <c r="M697" s="662">
        <v>2772</v>
      </c>
      <c r="N697" s="661">
        <v>21</v>
      </c>
      <c r="O697" s="742">
        <v>8</v>
      </c>
      <c r="P697" s="662">
        <v>792</v>
      </c>
      <c r="Q697" s="677">
        <v>0.2857142857142857</v>
      </c>
      <c r="R697" s="661">
        <v>6</v>
      </c>
      <c r="S697" s="677">
        <v>0.2857142857142857</v>
      </c>
      <c r="T697" s="742">
        <v>1.5</v>
      </c>
      <c r="U697" s="700">
        <v>0.1875</v>
      </c>
    </row>
    <row r="698" spans="1:21" ht="14.4" customHeight="1" x14ac:dyDescent="0.3">
      <c r="A698" s="660">
        <v>18</v>
      </c>
      <c r="B698" s="661" t="s">
        <v>534</v>
      </c>
      <c r="C698" s="661">
        <v>89301182</v>
      </c>
      <c r="D698" s="740" t="s">
        <v>2531</v>
      </c>
      <c r="E698" s="741" t="s">
        <v>1615</v>
      </c>
      <c r="F698" s="661" t="s">
        <v>1587</v>
      </c>
      <c r="G698" s="661" t="s">
        <v>1684</v>
      </c>
      <c r="H698" s="661" t="s">
        <v>535</v>
      </c>
      <c r="I698" s="661" t="s">
        <v>588</v>
      </c>
      <c r="J698" s="661" t="s">
        <v>1704</v>
      </c>
      <c r="K698" s="661" t="s">
        <v>1705</v>
      </c>
      <c r="L698" s="662">
        <v>13.58</v>
      </c>
      <c r="M698" s="662">
        <v>27.16</v>
      </c>
      <c r="N698" s="661">
        <v>2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18</v>
      </c>
      <c r="B699" s="661" t="s">
        <v>534</v>
      </c>
      <c r="C699" s="661">
        <v>89301182</v>
      </c>
      <c r="D699" s="740" t="s">
        <v>2531</v>
      </c>
      <c r="E699" s="741" t="s">
        <v>1615</v>
      </c>
      <c r="F699" s="661" t="s">
        <v>1587</v>
      </c>
      <c r="G699" s="661" t="s">
        <v>1684</v>
      </c>
      <c r="H699" s="661" t="s">
        <v>535</v>
      </c>
      <c r="I699" s="661" t="s">
        <v>592</v>
      </c>
      <c r="J699" s="661" t="s">
        <v>1685</v>
      </c>
      <c r="K699" s="661" t="s">
        <v>1686</v>
      </c>
      <c r="L699" s="662">
        <v>18.11</v>
      </c>
      <c r="M699" s="662">
        <v>54.33</v>
      </c>
      <c r="N699" s="661">
        <v>3</v>
      </c>
      <c r="O699" s="742">
        <v>1</v>
      </c>
      <c r="P699" s="662">
        <v>54.33</v>
      </c>
      <c r="Q699" s="677">
        <v>1</v>
      </c>
      <c r="R699" s="661">
        <v>3</v>
      </c>
      <c r="S699" s="677">
        <v>1</v>
      </c>
      <c r="T699" s="742">
        <v>1</v>
      </c>
      <c r="U699" s="700">
        <v>1</v>
      </c>
    </row>
    <row r="700" spans="1:21" ht="14.4" customHeight="1" x14ac:dyDescent="0.3">
      <c r="A700" s="660">
        <v>18</v>
      </c>
      <c r="B700" s="661" t="s">
        <v>534</v>
      </c>
      <c r="C700" s="661">
        <v>89301182</v>
      </c>
      <c r="D700" s="740" t="s">
        <v>2531</v>
      </c>
      <c r="E700" s="741" t="s">
        <v>1615</v>
      </c>
      <c r="F700" s="661" t="s">
        <v>1587</v>
      </c>
      <c r="G700" s="661" t="s">
        <v>1863</v>
      </c>
      <c r="H700" s="661" t="s">
        <v>535</v>
      </c>
      <c r="I700" s="661" t="s">
        <v>1866</v>
      </c>
      <c r="J700" s="661" t="s">
        <v>1867</v>
      </c>
      <c r="K700" s="661" t="s">
        <v>845</v>
      </c>
      <c r="L700" s="662">
        <v>1887.27</v>
      </c>
      <c r="M700" s="662">
        <v>1887.27</v>
      </c>
      <c r="N700" s="661">
        <v>1</v>
      </c>
      <c r="O700" s="742">
        <v>1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18</v>
      </c>
      <c r="B701" s="661" t="s">
        <v>534</v>
      </c>
      <c r="C701" s="661">
        <v>89301182</v>
      </c>
      <c r="D701" s="740" t="s">
        <v>2531</v>
      </c>
      <c r="E701" s="741" t="s">
        <v>1615</v>
      </c>
      <c r="F701" s="661" t="s">
        <v>1587</v>
      </c>
      <c r="G701" s="661" t="s">
        <v>1863</v>
      </c>
      <c r="H701" s="661" t="s">
        <v>535</v>
      </c>
      <c r="I701" s="661" t="s">
        <v>2285</v>
      </c>
      <c r="J701" s="661" t="s">
        <v>2286</v>
      </c>
      <c r="K701" s="661" t="s">
        <v>1007</v>
      </c>
      <c r="L701" s="662">
        <v>264.20999999999998</v>
      </c>
      <c r="M701" s="662">
        <v>264.20999999999998</v>
      </c>
      <c r="N701" s="661">
        <v>1</v>
      </c>
      <c r="O701" s="742">
        <v>1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18</v>
      </c>
      <c r="B702" s="661" t="s">
        <v>534</v>
      </c>
      <c r="C702" s="661">
        <v>89301182</v>
      </c>
      <c r="D702" s="740" t="s">
        <v>2531</v>
      </c>
      <c r="E702" s="741" t="s">
        <v>1615</v>
      </c>
      <c r="F702" s="661" t="s">
        <v>1587</v>
      </c>
      <c r="G702" s="661" t="s">
        <v>1863</v>
      </c>
      <c r="H702" s="661" t="s">
        <v>535</v>
      </c>
      <c r="I702" s="661" t="s">
        <v>1874</v>
      </c>
      <c r="J702" s="661" t="s">
        <v>1875</v>
      </c>
      <c r="K702" s="661" t="s">
        <v>1007</v>
      </c>
      <c r="L702" s="662">
        <v>264.20999999999998</v>
      </c>
      <c r="M702" s="662">
        <v>792.62999999999988</v>
      </c>
      <c r="N702" s="661">
        <v>3</v>
      </c>
      <c r="O702" s="742">
        <v>1.5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18</v>
      </c>
      <c r="B703" s="661" t="s">
        <v>534</v>
      </c>
      <c r="C703" s="661">
        <v>89301182</v>
      </c>
      <c r="D703" s="740" t="s">
        <v>2531</v>
      </c>
      <c r="E703" s="741" t="s">
        <v>1615</v>
      </c>
      <c r="F703" s="661" t="s">
        <v>1587</v>
      </c>
      <c r="G703" s="661" t="s">
        <v>1863</v>
      </c>
      <c r="H703" s="661" t="s">
        <v>535</v>
      </c>
      <c r="I703" s="661" t="s">
        <v>1876</v>
      </c>
      <c r="J703" s="661" t="s">
        <v>1869</v>
      </c>
      <c r="K703" s="661" t="s">
        <v>1877</v>
      </c>
      <c r="L703" s="662">
        <v>3823.28</v>
      </c>
      <c r="M703" s="662">
        <v>3823.28</v>
      </c>
      <c r="N703" s="661">
        <v>1</v>
      </c>
      <c r="O703" s="742">
        <v>1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18</v>
      </c>
      <c r="B704" s="661" t="s">
        <v>534</v>
      </c>
      <c r="C704" s="661">
        <v>89301182</v>
      </c>
      <c r="D704" s="740" t="s">
        <v>2531</v>
      </c>
      <c r="E704" s="741" t="s">
        <v>1615</v>
      </c>
      <c r="F704" s="661" t="s">
        <v>1587</v>
      </c>
      <c r="G704" s="661" t="s">
        <v>1863</v>
      </c>
      <c r="H704" s="661" t="s">
        <v>535</v>
      </c>
      <c r="I704" s="661" t="s">
        <v>2287</v>
      </c>
      <c r="J704" s="661" t="s">
        <v>2288</v>
      </c>
      <c r="K704" s="661" t="s">
        <v>2248</v>
      </c>
      <c r="L704" s="662">
        <v>0</v>
      </c>
      <c r="M704" s="662">
        <v>0</v>
      </c>
      <c r="N704" s="661">
        <v>1</v>
      </c>
      <c r="O704" s="742">
        <v>1</v>
      </c>
      <c r="P704" s="662"/>
      <c r="Q704" s="677"/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18</v>
      </c>
      <c r="B705" s="661" t="s">
        <v>534</v>
      </c>
      <c r="C705" s="661">
        <v>89301182</v>
      </c>
      <c r="D705" s="740" t="s">
        <v>2531</v>
      </c>
      <c r="E705" s="741" t="s">
        <v>1615</v>
      </c>
      <c r="F705" s="661" t="s">
        <v>1587</v>
      </c>
      <c r="G705" s="661" t="s">
        <v>1863</v>
      </c>
      <c r="H705" s="661" t="s">
        <v>535</v>
      </c>
      <c r="I705" s="661" t="s">
        <v>2289</v>
      </c>
      <c r="J705" s="661" t="s">
        <v>2290</v>
      </c>
      <c r="K705" s="661" t="s">
        <v>1877</v>
      </c>
      <c r="L705" s="662">
        <v>0</v>
      </c>
      <c r="M705" s="662">
        <v>0</v>
      </c>
      <c r="N705" s="661">
        <v>1</v>
      </c>
      <c r="O705" s="742">
        <v>1</v>
      </c>
      <c r="P705" s="662"/>
      <c r="Q705" s="677"/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18</v>
      </c>
      <c r="B706" s="661" t="s">
        <v>534</v>
      </c>
      <c r="C706" s="661">
        <v>89301182</v>
      </c>
      <c r="D706" s="740" t="s">
        <v>2531</v>
      </c>
      <c r="E706" s="741" t="s">
        <v>1615</v>
      </c>
      <c r="F706" s="661" t="s">
        <v>1587</v>
      </c>
      <c r="G706" s="661" t="s">
        <v>2189</v>
      </c>
      <c r="H706" s="661" t="s">
        <v>535</v>
      </c>
      <c r="I706" s="661" t="s">
        <v>2291</v>
      </c>
      <c r="J706" s="661" t="s">
        <v>2190</v>
      </c>
      <c r="K706" s="661" t="s">
        <v>2292</v>
      </c>
      <c r="L706" s="662">
        <v>0</v>
      </c>
      <c r="M706" s="662">
        <v>0</v>
      </c>
      <c r="N706" s="661">
        <v>1</v>
      </c>
      <c r="O706" s="742">
        <v>1</v>
      </c>
      <c r="P706" s="662">
        <v>0</v>
      </c>
      <c r="Q706" s="677"/>
      <c r="R706" s="661">
        <v>1</v>
      </c>
      <c r="S706" s="677">
        <v>1</v>
      </c>
      <c r="T706" s="742">
        <v>1</v>
      </c>
      <c r="U706" s="700">
        <v>1</v>
      </c>
    </row>
    <row r="707" spans="1:21" ht="14.4" customHeight="1" x14ac:dyDescent="0.3">
      <c r="A707" s="660">
        <v>18</v>
      </c>
      <c r="B707" s="661" t="s">
        <v>534</v>
      </c>
      <c r="C707" s="661">
        <v>89301182</v>
      </c>
      <c r="D707" s="740" t="s">
        <v>2531</v>
      </c>
      <c r="E707" s="741" t="s">
        <v>1615</v>
      </c>
      <c r="F707" s="661" t="s">
        <v>1587</v>
      </c>
      <c r="G707" s="661" t="s">
        <v>1719</v>
      </c>
      <c r="H707" s="661" t="s">
        <v>535</v>
      </c>
      <c r="I707" s="661" t="s">
        <v>1796</v>
      </c>
      <c r="J707" s="661" t="s">
        <v>1797</v>
      </c>
      <c r="K707" s="661" t="s">
        <v>1798</v>
      </c>
      <c r="L707" s="662">
        <v>132</v>
      </c>
      <c r="M707" s="662">
        <v>264</v>
      </c>
      <c r="N707" s="661">
        <v>2</v>
      </c>
      <c r="O707" s="742">
        <v>1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18</v>
      </c>
      <c r="B708" s="661" t="s">
        <v>534</v>
      </c>
      <c r="C708" s="661">
        <v>89301182</v>
      </c>
      <c r="D708" s="740" t="s">
        <v>2531</v>
      </c>
      <c r="E708" s="741" t="s">
        <v>1615</v>
      </c>
      <c r="F708" s="661" t="s">
        <v>1587</v>
      </c>
      <c r="G708" s="661" t="s">
        <v>1719</v>
      </c>
      <c r="H708" s="661" t="s">
        <v>535</v>
      </c>
      <c r="I708" s="661" t="s">
        <v>2293</v>
      </c>
      <c r="J708" s="661" t="s">
        <v>1889</v>
      </c>
      <c r="K708" s="661" t="s">
        <v>2294</v>
      </c>
      <c r="L708" s="662">
        <v>726.27</v>
      </c>
      <c r="M708" s="662">
        <v>726.27</v>
      </c>
      <c r="N708" s="661">
        <v>1</v>
      </c>
      <c r="O708" s="742">
        <v>1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18</v>
      </c>
      <c r="B709" s="661" t="s">
        <v>534</v>
      </c>
      <c r="C709" s="661">
        <v>89301182</v>
      </c>
      <c r="D709" s="740" t="s">
        <v>2531</v>
      </c>
      <c r="E709" s="741" t="s">
        <v>1615</v>
      </c>
      <c r="F709" s="661" t="s">
        <v>1587</v>
      </c>
      <c r="G709" s="661" t="s">
        <v>1719</v>
      </c>
      <c r="H709" s="661" t="s">
        <v>849</v>
      </c>
      <c r="I709" s="661" t="s">
        <v>884</v>
      </c>
      <c r="J709" s="661" t="s">
        <v>885</v>
      </c>
      <c r="K709" s="661" t="s">
        <v>886</v>
      </c>
      <c r="L709" s="662">
        <v>132</v>
      </c>
      <c r="M709" s="662">
        <v>13068</v>
      </c>
      <c r="N709" s="661">
        <v>99</v>
      </c>
      <c r="O709" s="742">
        <v>28.5</v>
      </c>
      <c r="P709" s="662">
        <v>1848</v>
      </c>
      <c r="Q709" s="677">
        <v>0.14141414141414141</v>
      </c>
      <c r="R709" s="661">
        <v>14</v>
      </c>
      <c r="S709" s="677">
        <v>0.14141414141414141</v>
      </c>
      <c r="T709" s="742">
        <v>4</v>
      </c>
      <c r="U709" s="700">
        <v>0.14035087719298245</v>
      </c>
    </row>
    <row r="710" spans="1:21" ht="14.4" customHeight="1" x14ac:dyDescent="0.3">
      <c r="A710" s="660">
        <v>18</v>
      </c>
      <c r="B710" s="661" t="s">
        <v>534</v>
      </c>
      <c r="C710" s="661">
        <v>89301182</v>
      </c>
      <c r="D710" s="740" t="s">
        <v>2531</v>
      </c>
      <c r="E710" s="741" t="s">
        <v>1615</v>
      </c>
      <c r="F710" s="661" t="s">
        <v>1587</v>
      </c>
      <c r="G710" s="661" t="s">
        <v>1719</v>
      </c>
      <c r="H710" s="661" t="s">
        <v>535</v>
      </c>
      <c r="I710" s="661" t="s">
        <v>1888</v>
      </c>
      <c r="J710" s="661" t="s">
        <v>1889</v>
      </c>
      <c r="K710" s="661" t="s">
        <v>1890</v>
      </c>
      <c r="L710" s="662">
        <v>123.2</v>
      </c>
      <c r="M710" s="662">
        <v>246.4</v>
      </c>
      <c r="N710" s="661">
        <v>2</v>
      </c>
      <c r="O710" s="742">
        <v>1</v>
      </c>
      <c r="P710" s="662">
        <v>123.2</v>
      </c>
      <c r="Q710" s="677">
        <v>0.5</v>
      </c>
      <c r="R710" s="661">
        <v>1</v>
      </c>
      <c r="S710" s="677">
        <v>0.5</v>
      </c>
      <c r="T710" s="742">
        <v>0.5</v>
      </c>
      <c r="U710" s="700">
        <v>0.5</v>
      </c>
    </row>
    <row r="711" spans="1:21" ht="14.4" customHeight="1" x14ac:dyDescent="0.3">
      <c r="A711" s="660">
        <v>18</v>
      </c>
      <c r="B711" s="661" t="s">
        <v>534</v>
      </c>
      <c r="C711" s="661">
        <v>89301182</v>
      </c>
      <c r="D711" s="740" t="s">
        <v>2531</v>
      </c>
      <c r="E711" s="741" t="s">
        <v>1615</v>
      </c>
      <c r="F711" s="661" t="s">
        <v>1587</v>
      </c>
      <c r="G711" s="661" t="s">
        <v>1719</v>
      </c>
      <c r="H711" s="661" t="s">
        <v>535</v>
      </c>
      <c r="I711" s="661" t="s">
        <v>2295</v>
      </c>
      <c r="J711" s="661" t="s">
        <v>2296</v>
      </c>
      <c r="K711" s="661" t="s">
        <v>1964</v>
      </c>
      <c r="L711" s="662">
        <v>246.39</v>
      </c>
      <c r="M711" s="662">
        <v>246.39</v>
      </c>
      <c r="N711" s="661">
        <v>1</v>
      </c>
      <c r="O711" s="742">
        <v>1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18</v>
      </c>
      <c r="B712" s="661" t="s">
        <v>534</v>
      </c>
      <c r="C712" s="661">
        <v>89301182</v>
      </c>
      <c r="D712" s="740" t="s">
        <v>2531</v>
      </c>
      <c r="E712" s="741" t="s">
        <v>1615</v>
      </c>
      <c r="F712" s="661" t="s">
        <v>1587</v>
      </c>
      <c r="G712" s="661" t="s">
        <v>1719</v>
      </c>
      <c r="H712" s="661" t="s">
        <v>535</v>
      </c>
      <c r="I712" s="661" t="s">
        <v>2297</v>
      </c>
      <c r="J712" s="661" t="s">
        <v>1892</v>
      </c>
      <c r="K712" s="661" t="s">
        <v>2294</v>
      </c>
      <c r="L712" s="662">
        <v>726.27</v>
      </c>
      <c r="M712" s="662">
        <v>2178.81</v>
      </c>
      <c r="N712" s="661">
        <v>3</v>
      </c>
      <c r="O712" s="742">
        <v>2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18</v>
      </c>
      <c r="B713" s="661" t="s">
        <v>534</v>
      </c>
      <c r="C713" s="661">
        <v>89301182</v>
      </c>
      <c r="D713" s="740" t="s">
        <v>2531</v>
      </c>
      <c r="E713" s="741" t="s">
        <v>1615</v>
      </c>
      <c r="F713" s="661" t="s">
        <v>1587</v>
      </c>
      <c r="G713" s="661" t="s">
        <v>1719</v>
      </c>
      <c r="H713" s="661" t="s">
        <v>535</v>
      </c>
      <c r="I713" s="661" t="s">
        <v>2298</v>
      </c>
      <c r="J713" s="661" t="s">
        <v>2296</v>
      </c>
      <c r="K713" s="661" t="s">
        <v>1135</v>
      </c>
      <c r="L713" s="662">
        <v>0</v>
      </c>
      <c r="M713" s="662">
        <v>0</v>
      </c>
      <c r="N713" s="661">
        <v>2</v>
      </c>
      <c r="O713" s="742">
        <v>2</v>
      </c>
      <c r="P713" s="662"/>
      <c r="Q713" s="677"/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18</v>
      </c>
      <c r="B714" s="661" t="s">
        <v>534</v>
      </c>
      <c r="C714" s="661">
        <v>89301182</v>
      </c>
      <c r="D714" s="740" t="s">
        <v>2531</v>
      </c>
      <c r="E714" s="741" t="s">
        <v>1615</v>
      </c>
      <c r="F714" s="661" t="s">
        <v>1587</v>
      </c>
      <c r="G714" s="661" t="s">
        <v>1630</v>
      </c>
      <c r="H714" s="661" t="s">
        <v>535</v>
      </c>
      <c r="I714" s="661" t="s">
        <v>2299</v>
      </c>
      <c r="J714" s="661" t="s">
        <v>2300</v>
      </c>
      <c r="K714" s="661" t="s">
        <v>1085</v>
      </c>
      <c r="L714" s="662">
        <v>132</v>
      </c>
      <c r="M714" s="662">
        <v>528</v>
      </c>
      <c r="N714" s="661">
        <v>4</v>
      </c>
      <c r="O714" s="742">
        <v>1.5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18</v>
      </c>
      <c r="B715" s="661" t="s">
        <v>534</v>
      </c>
      <c r="C715" s="661">
        <v>89301182</v>
      </c>
      <c r="D715" s="740" t="s">
        <v>2531</v>
      </c>
      <c r="E715" s="741" t="s">
        <v>1615</v>
      </c>
      <c r="F715" s="661" t="s">
        <v>1587</v>
      </c>
      <c r="G715" s="661" t="s">
        <v>1630</v>
      </c>
      <c r="H715" s="661" t="s">
        <v>535</v>
      </c>
      <c r="I715" s="661" t="s">
        <v>2301</v>
      </c>
      <c r="J715" s="661" t="s">
        <v>2077</v>
      </c>
      <c r="K715" s="661" t="s">
        <v>1772</v>
      </c>
      <c r="L715" s="662">
        <v>439.98</v>
      </c>
      <c r="M715" s="662">
        <v>439.98</v>
      </c>
      <c r="N715" s="661">
        <v>1</v>
      </c>
      <c r="O715" s="742">
        <v>1</v>
      </c>
      <c r="P715" s="662">
        <v>439.98</v>
      </c>
      <c r="Q715" s="677">
        <v>1</v>
      </c>
      <c r="R715" s="661">
        <v>1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18</v>
      </c>
      <c r="B716" s="661" t="s">
        <v>534</v>
      </c>
      <c r="C716" s="661">
        <v>89301182</v>
      </c>
      <c r="D716" s="740" t="s">
        <v>2531</v>
      </c>
      <c r="E716" s="741" t="s">
        <v>1615</v>
      </c>
      <c r="F716" s="661" t="s">
        <v>1587</v>
      </c>
      <c r="G716" s="661" t="s">
        <v>1630</v>
      </c>
      <c r="H716" s="661" t="s">
        <v>535</v>
      </c>
      <c r="I716" s="661" t="s">
        <v>2302</v>
      </c>
      <c r="J716" s="661" t="s">
        <v>2303</v>
      </c>
      <c r="K716" s="661" t="s">
        <v>1096</v>
      </c>
      <c r="L716" s="662">
        <v>0</v>
      </c>
      <c r="M716" s="662">
        <v>0</v>
      </c>
      <c r="N716" s="661">
        <v>2</v>
      </c>
      <c r="O716" s="742">
        <v>1</v>
      </c>
      <c r="P716" s="662">
        <v>0</v>
      </c>
      <c r="Q716" s="677"/>
      <c r="R716" s="661">
        <v>2</v>
      </c>
      <c r="S716" s="677">
        <v>1</v>
      </c>
      <c r="T716" s="742">
        <v>1</v>
      </c>
      <c r="U716" s="700">
        <v>1</v>
      </c>
    </row>
    <row r="717" spans="1:21" ht="14.4" customHeight="1" x14ac:dyDescent="0.3">
      <c r="A717" s="660">
        <v>18</v>
      </c>
      <c r="B717" s="661" t="s">
        <v>534</v>
      </c>
      <c r="C717" s="661">
        <v>89301182</v>
      </c>
      <c r="D717" s="740" t="s">
        <v>2531</v>
      </c>
      <c r="E717" s="741" t="s">
        <v>1615</v>
      </c>
      <c r="F717" s="661" t="s">
        <v>1587</v>
      </c>
      <c r="G717" s="661" t="s">
        <v>1773</v>
      </c>
      <c r="H717" s="661" t="s">
        <v>535</v>
      </c>
      <c r="I717" s="661" t="s">
        <v>2078</v>
      </c>
      <c r="J717" s="661" t="s">
        <v>2079</v>
      </c>
      <c r="K717" s="661" t="s">
        <v>568</v>
      </c>
      <c r="L717" s="662">
        <v>132</v>
      </c>
      <c r="M717" s="662">
        <v>792</v>
      </c>
      <c r="N717" s="661">
        <v>6</v>
      </c>
      <c r="O717" s="742">
        <v>1.5</v>
      </c>
      <c r="P717" s="662">
        <v>132</v>
      </c>
      <c r="Q717" s="677">
        <v>0.16666666666666666</v>
      </c>
      <c r="R717" s="661">
        <v>1</v>
      </c>
      <c r="S717" s="677">
        <v>0.16666666666666666</v>
      </c>
      <c r="T717" s="742">
        <v>0.5</v>
      </c>
      <c r="U717" s="700">
        <v>0.33333333333333331</v>
      </c>
    </row>
    <row r="718" spans="1:21" ht="14.4" customHeight="1" x14ac:dyDescent="0.3">
      <c r="A718" s="660">
        <v>18</v>
      </c>
      <c r="B718" s="661" t="s">
        <v>534</v>
      </c>
      <c r="C718" s="661">
        <v>89301182</v>
      </c>
      <c r="D718" s="740" t="s">
        <v>2531</v>
      </c>
      <c r="E718" s="741" t="s">
        <v>1615</v>
      </c>
      <c r="F718" s="661" t="s">
        <v>1587</v>
      </c>
      <c r="G718" s="661" t="s">
        <v>1687</v>
      </c>
      <c r="H718" s="661" t="s">
        <v>535</v>
      </c>
      <c r="I718" s="661" t="s">
        <v>599</v>
      </c>
      <c r="J718" s="661" t="s">
        <v>1706</v>
      </c>
      <c r="K718" s="661" t="s">
        <v>1707</v>
      </c>
      <c r="L718" s="662">
        <v>48.74</v>
      </c>
      <c r="M718" s="662">
        <v>1072.28</v>
      </c>
      <c r="N718" s="661">
        <v>22</v>
      </c>
      <c r="O718" s="742">
        <v>6</v>
      </c>
      <c r="P718" s="662">
        <v>389.92</v>
      </c>
      <c r="Q718" s="677">
        <v>0.36363636363636365</v>
      </c>
      <c r="R718" s="661">
        <v>8</v>
      </c>
      <c r="S718" s="677">
        <v>0.36363636363636365</v>
      </c>
      <c r="T718" s="742">
        <v>3</v>
      </c>
      <c r="U718" s="700">
        <v>0.5</v>
      </c>
    </row>
    <row r="719" spans="1:21" ht="14.4" customHeight="1" x14ac:dyDescent="0.3">
      <c r="A719" s="660">
        <v>18</v>
      </c>
      <c r="B719" s="661" t="s">
        <v>534</v>
      </c>
      <c r="C719" s="661">
        <v>89301182</v>
      </c>
      <c r="D719" s="740" t="s">
        <v>2531</v>
      </c>
      <c r="E719" s="741" t="s">
        <v>1615</v>
      </c>
      <c r="F719" s="661" t="s">
        <v>1587</v>
      </c>
      <c r="G719" s="661" t="s">
        <v>1687</v>
      </c>
      <c r="H719" s="661" t="s">
        <v>535</v>
      </c>
      <c r="I719" s="661" t="s">
        <v>684</v>
      </c>
      <c r="J719" s="661" t="s">
        <v>1688</v>
      </c>
      <c r="K719" s="661" t="s">
        <v>2121</v>
      </c>
      <c r="L719" s="662">
        <v>9.2799999999999994</v>
      </c>
      <c r="M719" s="662">
        <v>55.679999999999993</v>
      </c>
      <c r="N719" s="661">
        <v>6</v>
      </c>
      <c r="O719" s="742">
        <v>1</v>
      </c>
      <c r="P719" s="662">
        <v>55.679999999999993</v>
      </c>
      <c r="Q719" s="677">
        <v>1</v>
      </c>
      <c r="R719" s="661">
        <v>6</v>
      </c>
      <c r="S719" s="677">
        <v>1</v>
      </c>
      <c r="T719" s="742">
        <v>1</v>
      </c>
      <c r="U719" s="700">
        <v>1</v>
      </c>
    </row>
    <row r="720" spans="1:21" ht="14.4" customHeight="1" x14ac:dyDescent="0.3">
      <c r="A720" s="660">
        <v>18</v>
      </c>
      <c r="B720" s="661" t="s">
        <v>534</v>
      </c>
      <c r="C720" s="661">
        <v>89301182</v>
      </c>
      <c r="D720" s="740" t="s">
        <v>2531</v>
      </c>
      <c r="E720" s="741" t="s">
        <v>1615</v>
      </c>
      <c r="F720" s="661" t="s">
        <v>1587</v>
      </c>
      <c r="G720" s="661" t="s">
        <v>1902</v>
      </c>
      <c r="H720" s="661" t="s">
        <v>535</v>
      </c>
      <c r="I720" s="661" t="s">
        <v>1174</v>
      </c>
      <c r="J720" s="661" t="s">
        <v>1175</v>
      </c>
      <c r="K720" s="661" t="s">
        <v>1903</v>
      </c>
      <c r="L720" s="662">
        <v>156.77000000000001</v>
      </c>
      <c r="M720" s="662">
        <v>2351.5500000000002</v>
      </c>
      <c r="N720" s="661">
        <v>15</v>
      </c>
      <c r="O720" s="742">
        <v>4.5</v>
      </c>
      <c r="P720" s="662">
        <v>1254.1600000000001</v>
      </c>
      <c r="Q720" s="677">
        <v>0.53333333333333333</v>
      </c>
      <c r="R720" s="661">
        <v>8</v>
      </c>
      <c r="S720" s="677">
        <v>0.53333333333333333</v>
      </c>
      <c r="T720" s="742">
        <v>3</v>
      </c>
      <c r="U720" s="700">
        <v>0.66666666666666663</v>
      </c>
    </row>
    <row r="721" spans="1:21" ht="14.4" customHeight="1" x14ac:dyDescent="0.3">
      <c r="A721" s="660">
        <v>18</v>
      </c>
      <c r="B721" s="661" t="s">
        <v>534</v>
      </c>
      <c r="C721" s="661">
        <v>89301182</v>
      </c>
      <c r="D721" s="740" t="s">
        <v>2531</v>
      </c>
      <c r="E721" s="741" t="s">
        <v>1615</v>
      </c>
      <c r="F721" s="661" t="s">
        <v>1587</v>
      </c>
      <c r="G721" s="661" t="s">
        <v>1776</v>
      </c>
      <c r="H721" s="661" t="s">
        <v>535</v>
      </c>
      <c r="I721" s="661" t="s">
        <v>731</v>
      </c>
      <c r="J721" s="661" t="s">
        <v>732</v>
      </c>
      <c r="K721" s="661" t="s">
        <v>1777</v>
      </c>
      <c r="L721" s="662">
        <v>0</v>
      </c>
      <c r="M721" s="662">
        <v>0</v>
      </c>
      <c r="N721" s="661">
        <v>1</v>
      </c>
      <c r="O721" s="742">
        <v>1</v>
      </c>
      <c r="P721" s="662">
        <v>0</v>
      </c>
      <c r="Q721" s="677"/>
      <c r="R721" s="661">
        <v>1</v>
      </c>
      <c r="S721" s="677">
        <v>1</v>
      </c>
      <c r="T721" s="742">
        <v>1</v>
      </c>
      <c r="U721" s="700">
        <v>1</v>
      </c>
    </row>
    <row r="722" spans="1:21" ht="14.4" customHeight="1" x14ac:dyDescent="0.3">
      <c r="A722" s="660">
        <v>18</v>
      </c>
      <c r="B722" s="661" t="s">
        <v>534</v>
      </c>
      <c r="C722" s="661">
        <v>89301182</v>
      </c>
      <c r="D722" s="740" t="s">
        <v>2531</v>
      </c>
      <c r="E722" s="741" t="s">
        <v>1615</v>
      </c>
      <c r="F722" s="661" t="s">
        <v>1587</v>
      </c>
      <c r="G722" s="661" t="s">
        <v>1631</v>
      </c>
      <c r="H722" s="661" t="s">
        <v>535</v>
      </c>
      <c r="I722" s="661" t="s">
        <v>1632</v>
      </c>
      <c r="J722" s="661" t="s">
        <v>1633</v>
      </c>
      <c r="K722" s="661" t="s">
        <v>1634</v>
      </c>
      <c r="L722" s="662">
        <v>0</v>
      </c>
      <c r="M722" s="662">
        <v>0</v>
      </c>
      <c r="N722" s="661">
        <v>10</v>
      </c>
      <c r="O722" s="742">
        <v>3.5</v>
      </c>
      <c r="P722" s="662">
        <v>0</v>
      </c>
      <c r="Q722" s="677"/>
      <c r="R722" s="661">
        <v>3</v>
      </c>
      <c r="S722" s="677">
        <v>0.3</v>
      </c>
      <c r="T722" s="742">
        <v>1.5</v>
      </c>
      <c r="U722" s="700">
        <v>0.42857142857142855</v>
      </c>
    </row>
    <row r="723" spans="1:21" ht="14.4" customHeight="1" x14ac:dyDescent="0.3">
      <c r="A723" s="660">
        <v>18</v>
      </c>
      <c r="B723" s="661" t="s">
        <v>534</v>
      </c>
      <c r="C723" s="661">
        <v>89301182</v>
      </c>
      <c r="D723" s="740" t="s">
        <v>2531</v>
      </c>
      <c r="E723" s="741" t="s">
        <v>1615</v>
      </c>
      <c r="F723" s="661" t="s">
        <v>1587</v>
      </c>
      <c r="G723" s="661" t="s">
        <v>1631</v>
      </c>
      <c r="H723" s="661" t="s">
        <v>535</v>
      </c>
      <c r="I723" s="661" t="s">
        <v>2080</v>
      </c>
      <c r="J723" s="661" t="s">
        <v>1664</v>
      </c>
      <c r="K723" s="661" t="s">
        <v>2081</v>
      </c>
      <c r="L723" s="662">
        <v>0</v>
      </c>
      <c r="M723" s="662">
        <v>0</v>
      </c>
      <c r="N723" s="661">
        <v>4</v>
      </c>
      <c r="O723" s="742">
        <v>1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18</v>
      </c>
      <c r="B724" s="661" t="s">
        <v>534</v>
      </c>
      <c r="C724" s="661">
        <v>89301182</v>
      </c>
      <c r="D724" s="740" t="s">
        <v>2531</v>
      </c>
      <c r="E724" s="741" t="s">
        <v>1615</v>
      </c>
      <c r="F724" s="661" t="s">
        <v>1587</v>
      </c>
      <c r="G724" s="661" t="s">
        <v>1908</v>
      </c>
      <c r="H724" s="661" t="s">
        <v>535</v>
      </c>
      <c r="I724" s="661" t="s">
        <v>1252</v>
      </c>
      <c r="J724" s="661" t="s">
        <v>1253</v>
      </c>
      <c r="K724" s="661" t="s">
        <v>2086</v>
      </c>
      <c r="L724" s="662">
        <v>84.06</v>
      </c>
      <c r="M724" s="662">
        <v>84.06</v>
      </c>
      <c r="N724" s="661">
        <v>1</v>
      </c>
      <c r="O724" s="742">
        <v>0.5</v>
      </c>
      <c r="P724" s="662">
        <v>84.06</v>
      </c>
      <c r="Q724" s="677">
        <v>1</v>
      </c>
      <c r="R724" s="661">
        <v>1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18</v>
      </c>
      <c r="B725" s="661" t="s">
        <v>534</v>
      </c>
      <c r="C725" s="661">
        <v>89301182</v>
      </c>
      <c r="D725" s="740" t="s">
        <v>2531</v>
      </c>
      <c r="E725" s="741" t="s">
        <v>1615</v>
      </c>
      <c r="F725" s="661" t="s">
        <v>1587</v>
      </c>
      <c r="G725" s="661" t="s">
        <v>1908</v>
      </c>
      <c r="H725" s="661" t="s">
        <v>535</v>
      </c>
      <c r="I725" s="661" t="s">
        <v>723</v>
      </c>
      <c r="J725" s="661" t="s">
        <v>724</v>
      </c>
      <c r="K725" s="661" t="s">
        <v>1909</v>
      </c>
      <c r="L725" s="662">
        <v>70.05</v>
      </c>
      <c r="M725" s="662">
        <v>140.1</v>
      </c>
      <c r="N725" s="661">
        <v>2</v>
      </c>
      <c r="O725" s="742">
        <v>2</v>
      </c>
      <c r="P725" s="662">
        <v>140.1</v>
      </c>
      <c r="Q725" s="677">
        <v>1</v>
      </c>
      <c r="R725" s="661">
        <v>2</v>
      </c>
      <c r="S725" s="677">
        <v>1</v>
      </c>
      <c r="T725" s="742">
        <v>2</v>
      </c>
      <c r="U725" s="700">
        <v>1</v>
      </c>
    </row>
    <row r="726" spans="1:21" ht="14.4" customHeight="1" x14ac:dyDescent="0.3">
      <c r="A726" s="660">
        <v>18</v>
      </c>
      <c r="B726" s="661" t="s">
        <v>534</v>
      </c>
      <c r="C726" s="661">
        <v>89301182</v>
      </c>
      <c r="D726" s="740" t="s">
        <v>2531</v>
      </c>
      <c r="E726" s="741" t="s">
        <v>1615</v>
      </c>
      <c r="F726" s="661" t="s">
        <v>1587</v>
      </c>
      <c r="G726" s="661" t="s">
        <v>1908</v>
      </c>
      <c r="H726" s="661" t="s">
        <v>535</v>
      </c>
      <c r="I726" s="661" t="s">
        <v>2304</v>
      </c>
      <c r="J726" s="661" t="s">
        <v>2305</v>
      </c>
      <c r="K726" s="661" t="s">
        <v>2306</v>
      </c>
      <c r="L726" s="662">
        <v>105.08</v>
      </c>
      <c r="M726" s="662">
        <v>420.32</v>
      </c>
      <c r="N726" s="661">
        <v>4</v>
      </c>
      <c r="O726" s="742">
        <v>0.5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18</v>
      </c>
      <c r="B727" s="661" t="s">
        <v>534</v>
      </c>
      <c r="C727" s="661">
        <v>89301182</v>
      </c>
      <c r="D727" s="740" t="s">
        <v>2531</v>
      </c>
      <c r="E727" s="741" t="s">
        <v>1615</v>
      </c>
      <c r="F727" s="661" t="s">
        <v>1587</v>
      </c>
      <c r="G727" s="661" t="s">
        <v>1666</v>
      </c>
      <c r="H727" s="661" t="s">
        <v>535</v>
      </c>
      <c r="I727" s="661" t="s">
        <v>610</v>
      </c>
      <c r="J727" s="661" t="s">
        <v>1667</v>
      </c>
      <c r="K727" s="661" t="s">
        <v>1668</v>
      </c>
      <c r="L727" s="662">
        <v>23.61</v>
      </c>
      <c r="M727" s="662">
        <v>283.32</v>
      </c>
      <c r="N727" s="661">
        <v>12</v>
      </c>
      <c r="O727" s="742">
        <v>5</v>
      </c>
      <c r="P727" s="662">
        <v>118.05</v>
      </c>
      <c r="Q727" s="677">
        <v>0.41666666666666669</v>
      </c>
      <c r="R727" s="661">
        <v>5</v>
      </c>
      <c r="S727" s="677">
        <v>0.41666666666666669</v>
      </c>
      <c r="T727" s="742">
        <v>3.5</v>
      </c>
      <c r="U727" s="700">
        <v>0.7</v>
      </c>
    </row>
    <row r="728" spans="1:21" ht="14.4" customHeight="1" x14ac:dyDescent="0.3">
      <c r="A728" s="660">
        <v>18</v>
      </c>
      <c r="B728" s="661" t="s">
        <v>534</v>
      </c>
      <c r="C728" s="661">
        <v>89301182</v>
      </c>
      <c r="D728" s="740" t="s">
        <v>2531</v>
      </c>
      <c r="E728" s="741" t="s">
        <v>1615</v>
      </c>
      <c r="F728" s="661" t="s">
        <v>1587</v>
      </c>
      <c r="G728" s="661" t="s">
        <v>1678</v>
      </c>
      <c r="H728" s="661" t="s">
        <v>535</v>
      </c>
      <c r="I728" s="661" t="s">
        <v>804</v>
      </c>
      <c r="J728" s="661" t="s">
        <v>805</v>
      </c>
      <c r="K728" s="661" t="s">
        <v>1914</v>
      </c>
      <c r="L728" s="662">
        <v>153.31</v>
      </c>
      <c r="M728" s="662">
        <v>766.55</v>
      </c>
      <c r="N728" s="661">
        <v>5</v>
      </c>
      <c r="O728" s="742">
        <v>0.5</v>
      </c>
      <c r="P728" s="662">
        <v>766.55</v>
      </c>
      <c r="Q728" s="677">
        <v>1</v>
      </c>
      <c r="R728" s="661">
        <v>5</v>
      </c>
      <c r="S728" s="677">
        <v>1</v>
      </c>
      <c r="T728" s="742">
        <v>0.5</v>
      </c>
      <c r="U728" s="700">
        <v>1</v>
      </c>
    </row>
    <row r="729" spans="1:21" ht="14.4" customHeight="1" x14ac:dyDescent="0.3">
      <c r="A729" s="660">
        <v>18</v>
      </c>
      <c r="B729" s="661" t="s">
        <v>534</v>
      </c>
      <c r="C729" s="661">
        <v>89301182</v>
      </c>
      <c r="D729" s="740" t="s">
        <v>2531</v>
      </c>
      <c r="E729" s="741" t="s">
        <v>1615</v>
      </c>
      <c r="F729" s="661" t="s">
        <v>1587</v>
      </c>
      <c r="G729" s="661" t="s">
        <v>1678</v>
      </c>
      <c r="H729" s="661" t="s">
        <v>535</v>
      </c>
      <c r="I729" s="661" t="s">
        <v>1679</v>
      </c>
      <c r="J729" s="661" t="s">
        <v>1680</v>
      </c>
      <c r="K729" s="661" t="s">
        <v>1681</v>
      </c>
      <c r="L729" s="662">
        <v>613.24</v>
      </c>
      <c r="M729" s="662">
        <v>1226.48</v>
      </c>
      <c r="N729" s="661">
        <v>2</v>
      </c>
      <c r="O729" s="742">
        <v>1</v>
      </c>
      <c r="P729" s="662">
        <v>1226.48</v>
      </c>
      <c r="Q729" s="677">
        <v>1</v>
      </c>
      <c r="R729" s="661">
        <v>2</v>
      </c>
      <c r="S729" s="677">
        <v>1</v>
      </c>
      <c r="T729" s="742">
        <v>1</v>
      </c>
      <c r="U729" s="700">
        <v>1</v>
      </c>
    </row>
    <row r="730" spans="1:21" ht="14.4" customHeight="1" x14ac:dyDescent="0.3">
      <c r="A730" s="660">
        <v>18</v>
      </c>
      <c r="B730" s="661" t="s">
        <v>534</v>
      </c>
      <c r="C730" s="661">
        <v>89301182</v>
      </c>
      <c r="D730" s="740" t="s">
        <v>2531</v>
      </c>
      <c r="E730" s="741" t="s">
        <v>1615</v>
      </c>
      <c r="F730" s="661" t="s">
        <v>1587</v>
      </c>
      <c r="G730" s="661" t="s">
        <v>1635</v>
      </c>
      <c r="H730" s="661" t="s">
        <v>849</v>
      </c>
      <c r="I730" s="661" t="s">
        <v>1920</v>
      </c>
      <c r="J730" s="661" t="s">
        <v>1921</v>
      </c>
      <c r="K730" s="661" t="s">
        <v>955</v>
      </c>
      <c r="L730" s="662">
        <v>393.63</v>
      </c>
      <c r="M730" s="662">
        <v>787.26</v>
      </c>
      <c r="N730" s="661">
        <v>2</v>
      </c>
      <c r="O730" s="742">
        <v>1.5</v>
      </c>
      <c r="P730" s="662">
        <v>787.26</v>
      </c>
      <c r="Q730" s="677">
        <v>1</v>
      </c>
      <c r="R730" s="661">
        <v>2</v>
      </c>
      <c r="S730" s="677">
        <v>1</v>
      </c>
      <c r="T730" s="742">
        <v>1.5</v>
      </c>
      <c r="U730" s="700">
        <v>1</v>
      </c>
    </row>
    <row r="731" spans="1:21" ht="14.4" customHeight="1" x14ac:dyDescent="0.3">
      <c r="A731" s="660">
        <v>18</v>
      </c>
      <c r="B731" s="661" t="s">
        <v>534</v>
      </c>
      <c r="C731" s="661">
        <v>89301182</v>
      </c>
      <c r="D731" s="740" t="s">
        <v>2531</v>
      </c>
      <c r="E731" s="741" t="s">
        <v>1615</v>
      </c>
      <c r="F731" s="661" t="s">
        <v>1587</v>
      </c>
      <c r="G731" s="661" t="s">
        <v>1635</v>
      </c>
      <c r="H731" s="661" t="s">
        <v>849</v>
      </c>
      <c r="I731" s="661" t="s">
        <v>1636</v>
      </c>
      <c r="J731" s="661" t="s">
        <v>1637</v>
      </c>
      <c r="K731" s="661" t="s">
        <v>568</v>
      </c>
      <c r="L731" s="662">
        <v>147.61000000000001</v>
      </c>
      <c r="M731" s="662">
        <v>738.05000000000007</v>
      </c>
      <c r="N731" s="661">
        <v>5</v>
      </c>
      <c r="O731" s="742">
        <v>2</v>
      </c>
      <c r="P731" s="662">
        <v>295.22000000000003</v>
      </c>
      <c r="Q731" s="677">
        <v>0.4</v>
      </c>
      <c r="R731" s="661">
        <v>2</v>
      </c>
      <c r="S731" s="677">
        <v>0.4</v>
      </c>
      <c r="T731" s="742">
        <v>0.5</v>
      </c>
      <c r="U731" s="700">
        <v>0.25</v>
      </c>
    </row>
    <row r="732" spans="1:21" ht="14.4" customHeight="1" x14ac:dyDescent="0.3">
      <c r="A732" s="660">
        <v>18</v>
      </c>
      <c r="B732" s="661" t="s">
        <v>534</v>
      </c>
      <c r="C732" s="661">
        <v>89301182</v>
      </c>
      <c r="D732" s="740" t="s">
        <v>2531</v>
      </c>
      <c r="E732" s="741" t="s">
        <v>1615</v>
      </c>
      <c r="F732" s="661" t="s">
        <v>1587</v>
      </c>
      <c r="G732" s="661" t="s">
        <v>1635</v>
      </c>
      <c r="H732" s="661" t="s">
        <v>849</v>
      </c>
      <c r="I732" s="661" t="s">
        <v>1638</v>
      </c>
      <c r="J732" s="661" t="s">
        <v>1639</v>
      </c>
      <c r="K732" s="661" t="s">
        <v>561</v>
      </c>
      <c r="L732" s="662">
        <v>36.909999999999997</v>
      </c>
      <c r="M732" s="662">
        <v>332.18999999999994</v>
      </c>
      <c r="N732" s="661">
        <v>9</v>
      </c>
      <c r="O732" s="742">
        <v>2</v>
      </c>
      <c r="P732" s="662">
        <v>184.54999999999998</v>
      </c>
      <c r="Q732" s="677">
        <v>0.55555555555555558</v>
      </c>
      <c r="R732" s="661">
        <v>5</v>
      </c>
      <c r="S732" s="677">
        <v>0.55555555555555558</v>
      </c>
      <c r="T732" s="742">
        <v>1</v>
      </c>
      <c r="U732" s="700">
        <v>0.5</v>
      </c>
    </row>
    <row r="733" spans="1:21" ht="14.4" customHeight="1" x14ac:dyDescent="0.3">
      <c r="A733" s="660">
        <v>18</v>
      </c>
      <c r="B733" s="661" t="s">
        <v>534</v>
      </c>
      <c r="C733" s="661">
        <v>89301182</v>
      </c>
      <c r="D733" s="740" t="s">
        <v>2531</v>
      </c>
      <c r="E733" s="741" t="s">
        <v>1615</v>
      </c>
      <c r="F733" s="661" t="s">
        <v>1587</v>
      </c>
      <c r="G733" s="661" t="s">
        <v>1635</v>
      </c>
      <c r="H733" s="661" t="s">
        <v>535</v>
      </c>
      <c r="I733" s="661" t="s">
        <v>2307</v>
      </c>
      <c r="J733" s="661" t="s">
        <v>2308</v>
      </c>
      <c r="K733" s="661" t="s">
        <v>2130</v>
      </c>
      <c r="L733" s="662">
        <v>0</v>
      </c>
      <c r="M733" s="662">
        <v>0</v>
      </c>
      <c r="N733" s="661">
        <v>1</v>
      </c>
      <c r="O733" s="742">
        <v>1</v>
      </c>
      <c r="P733" s="662"/>
      <c r="Q733" s="677"/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18</v>
      </c>
      <c r="B734" s="661" t="s">
        <v>534</v>
      </c>
      <c r="C734" s="661">
        <v>89301182</v>
      </c>
      <c r="D734" s="740" t="s">
        <v>2531</v>
      </c>
      <c r="E734" s="741" t="s">
        <v>1615</v>
      </c>
      <c r="F734" s="661" t="s">
        <v>1587</v>
      </c>
      <c r="G734" s="661" t="s">
        <v>1635</v>
      </c>
      <c r="H734" s="661" t="s">
        <v>535</v>
      </c>
      <c r="I734" s="661" t="s">
        <v>2309</v>
      </c>
      <c r="J734" s="661" t="s">
        <v>2310</v>
      </c>
      <c r="K734" s="661" t="s">
        <v>2311</v>
      </c>
      <c r="L734" s="662">
        <v>0</v>
      </c>
      <c r="M734" s="662">
        <v>0</v>
      </c>
      <c r="N734" s="661">
        <v>3</v>
      </c>
      <c r="O734" s="742">
        <v>0.5</v>
      </c>
      <c r="P734" s="662"/>
      <c r="Q734" s="677"/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18</v>
      </c>
      <c r="B735" s="661" t="s">
        <v>534</v>
      </c>
      <c r="C735" s="661">
        <v>89301182</v>
      </c>
      <c r="D735" s="740" t="s">
        <v>2531</v>
      </c>
      <c r="E735" s="741" t="s">
        <v>1615</v>
      </c>
      <c r="F735" s="661" t="s">
        <v>1587</v>
      </c>
      <c r="G735" s="661" t="s">
        <v>1635</v>
      </c>
      <c r="H735" s="661" t="s">
        <v>535</v>
      </c>
      <c r="I735" s="661" t="s">
        <v>2168</v>
      </c>
      <c r="J735" s="661" t="s">
        <v>954</v>
      </c>
      <c r="K735" s="661" t="s">
        <v>565</v>
      </c>
      <c r="L735" s="662">
        <v>0</v>
      </c>
      <c r="M735" s="662">
        <v>0</v>
      </c>
      <c r="N735" s="661">
        <v>1</v>
      </c>
      <c r="O735" s="742">
        <v>1</v>
      </c>
      <c r="P735" s="662">
        <v>0</v>
      </c>
      <c r="Q735" s="677"/>
      <c r="R735" s="661">
        <v>1</v>
      </c>
      <c r="S735" s="677">
        <v>1</v>
      </c>
      <c r="T735" s="742">
        <v>1</v>
      </c>
      <c r="U735" s="700">
        <v>1</v>
      </c>
    </row>
    <row r="736" spans="1:21" ht="14.4" customHeight="1" x14ac:dyDescent="0.3">
      <c r="A736" s="660">
        <v>18</v>
      </c>
      <c r="B736" s="661" t="s">
        <v>534</v>
      </c>
      <c r="C736" s="661">
        <v>89301182</v>
      </c>
      <c r="D736" s="740" t="s">
        <v>2531</v>
      </c>
      <c r="E736" s="741" t="s">
        <v>1615</v>
      </c>
      <c r="F736" s="661" t="s">
        <v>1587</v>
      </c>
      <c r="G736" s="661" t="s">
        <v>1635</v>
      </c>
      <c r="H736" s="661" t="s">
        <v>535</v>
      </c>
      <c r="I736" s="661" t="s">
        <v>2128</v>
      </c>
      <c r="J736" s="661" t="s">
        <v>2129</v>
      </c>
      <c r="K736" s="661" t="s">
        <v>2130</v>
      </c>
      <c r="L736" s="662">
        <v>2332.63</v>
      </c>
      <c r="M736" s="662">
        <v>9330.52</v>
      </c>
      <c r="N736" s="661">
        <v>4</v>
      </c>
      <c r="O736" s="742">
        <v>2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18</v>
      </c>
      <c r="B737" s="661" t="s">
        <v>534</v>
      </c>
      <c r="C737" s="661">
        <v>89301182</v>
      </c>
      <c r="D737" s="740" t="s">
        <v>2531</v>
      </c>
      <c r="E737" s="741" t="s">
        <v>1615</v>
      </c>
      <c r="F737" s="661" t="s">
        <v>1587</v>
      </c>
      <c r="G737" s="661" t="s">
        <v>1669</v>
      </c>
      <c r="H737" s="661" t="s">
        <v>849</v>
      </c>
      <c r="I737" s="661" t="s">
        <v>906</v>
      </c>
      <c r="J737" s="661" t="s">
        <v>1520</v>
      </c>
      <c r="K737" s="661" t="s">
        <v>1521</v>
      </c>
      <c r="L737" s="662">
        <v>445.45</v>
      </c>
      <c r="M737" s="662">
        <v>1781.8</v>
      </c>
      <c r="N737" s="661">
        <v>4</v>
      </c>
      <c r="O737" s="742">
        <v>2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18</v>
      </c>
      <c r="B738" s="661" t="s">
        <v>534</v>
      </c>
      <c r="C738" s="661">
        <v>89301182</v>
      </c>
      <c r="D738" s="740" t="s">
        <v>2531</v>
      </c>
      <c r="E738" s="741" t="s">
        <v>1615</v>
      </c>
      <c r="F738" s="661" t="s">
        <v>1587</v>
      </c>
      <c r="G738" s="661" t="s">
        <v>1640</v>
      </c>
      <c r="H738" s="661" t="s">
        <v>849</v>
      </c>
      <c r="I738" s="661" t="s">
        <v>2312</v>
      </c>
      <c r="J738" s="661" t="s">
        <v>1138</v>
      </c>
      <c r="K738" s="661" t="s">
        <v>2313</v>
      </c>
      <c r="L738" s="662">
        <v>232.29</v>
      </c>
      <c r="M738" s="662">
        <v>464.58</v>
      </c>
      <c r="N738" s="661">
        <v>2</v>
      </c>
      <c r="O738" s="742">
        <v>1</v>
      </c>
      <c r="P738" s="662">
        <v>464.58</v>
      </c>
      <c r="Q738" s="677">
        <v>1</v>
      </c>
      <c r="R738" s="661">
        <v>2</v>
      </c>
      <c r="S738" s="677">
        <v>1</v>
      </c>
      <c r="T738" s="742">
        <v>1</v>
      </c>
      <c r="U738" s="700">
        <v>1</v>
      </c>
    </row>
    <row r="739" spans="1:21" ht="14.4" customHeight="1" x14ac:dyDescent="0.3">
      <c r="A739" s="660">
        <v>18</v>
      </c>
      <c r="B739" s="661" t="s">
        <v>534</v>
      </c>
      <c r="C739" s="661">
        <v>89301182</v>
      </c>
      <c r="D739" s="740" t="s">
        <v>2531</v>
      </c>
      <c r="E739" s="741" t="s">
        <v>1615</v>
      </c>
      <c r="F739" s="661" t="s">
        <v>1587</v>
      </c>
      <c r="G739" s="661" t="s">
        <v>1640</v>
      </c>
      <c r="H739" s="661" t="s">
        <v>849</v>
      </c>
      <c r="I739" s="661" t="s">
        <v>1121</v>
      </c>
      <c r="J739" s="661" t="s">
        <v>1122</v>
      </c>
      <c r="K739" s="661" t="s">
        <v>1123</v>
      </c>
      <c r="L739" s="662">
        <v>174.22</v>
      </c>
      <c r="M739" s="662">
        <v>871.1</v>
      </c>
      <c r="N739" s="661">
        <v>5</v>
      </c>
      <c r="O739" s="742">
        <v>0.5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18</v>
      </c>
      <c r="B740" s="661" t="s">
        <v>534</v>
      </c>
      <c r="C740" s="661">
        <v>89301182</v>
      </c>
      <c r="D740" s="740" t="s">
        <v>2531</v>
      </c>
      <c r="E740" s="741" t="s">
        <v>1615</v>
      </c>
      <c r="F740" s="661" t="s">
        <v>1587</v>
      </c>
      <c r="G740" s="661" t="s">
        <v>1640</v>
      </c>
      <c r="H740" s="661" t="s">
        <v>849</v>
      </c>
      <c r="I740" s="661" t="s">
        <v>2131</v>
      </c>
      <c r="J740" s="661" t="s">
        <v>1138</v>
      </c>
      <c r="K740" s="661" t="s">
        <v>1917</v>
      </c>
      <c r="L740" s="662">
        <v>0</v>
      </c>
      <c r="M740" s="662">
        <v>0</v>
      </c>
      <c r="N740" s="661">
        <v>4</v>
      </c>
      <c r="O740" s="742">
        <v>1</v>
      </c>
      <c r="P740" s="662"/>
      <c r="Q740" s="677"/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18</v>
      </c>
      <c r="B741" s="661" t="s">
        <v>534</v>
      </c>
      <c r="C741" s="661">
        <v>89301182</v>
      </c>
      <c r="D741" s="740" t="s">
        <v>2531</v>
      </c>
      <c r="E741" s="741" t="s">
        <v>1615</v>
      </c>
      <c r="F741" s="661" t="s">
        <v>1587</v>
      </c>
      <c r="G741" s="661" t="s">
        <v>1640</v>
      </c>
      <c r="H741" s="661" t="s">
        <v>849</v>
      </c>
      <c r="I741" s="661" t="s">
        <v>1928</v>
      </c>
      <c r="J741" s="661" t="s">
        <v>1138</v>
      </c>
      <c r="K741" s="661" t="s">
        <v>1929</v>
      </c>
      <c r="L741" s="662">
        <v>0</v>
      </c>
      <c r="M741" s="662">
        <v>0</v>
      </c>
      <c r="N741" s="661">
        <v>1</v>
      </c>
      <c r="O741" s="742">
        <v>1</v>
      </c>
      <c r="P741" s="662">
        <v>0</v>
      </c>
      <c r="Q741" s="677"/>
      <c r="R741" s="661">
        <v>1</v>
      </c>
      <c r="S741" s="677">
        <v>1</v>
      </c>
      <c r="T741" s="742">
        <v>1</v>
      </c>
      <c r="U741" s="700">
        <v>1</v>
      </c>
    </row>
    <row r="742" spans="1:21" ht="14.4" customHeight="1" x14ac:dyDescent="0.3">
      <c r="A742" s="660">
        <v>18</v>
      </c>
      <c r="B742" s="661" t="s">
        <v>534</v>
      </c>
      <c r="C742" s="661">
        <v>89301182</v>
      </c>
      <c r="D742" s="740" t="s">
        <v>2531</v>
      </c>
      <c r="E742" s="741" t="s">
        <v>1615</v>
      </c>
      <c r="F742" s="661" t="s">
        <v>1587</v>
      </c>
      <c r="G742" s="661" t="s">
        <v>1682</v>
      </c>
      <c r="H742" s="661" t="s">
        <v>535</v>
      </c>
      <c r="I742" s="661" t="s">
        <v>680</v>
      </c>
      <c r="J742" s="661" t="s">
        <v>681</v>
      </c>
      <c r="K742" s="661" t="s">
        <v>1683</v>
      </c>
      <c r="L742" s="662">
        <v>57.6</v>
      </c>
      <c r="M742" s="662">
        <v>864.00000000000011</v>
      </c>
      <c r="N742" s="661">
        <v>15</v>
      </c>
      <c r="O742" s="742">
        <v>4.5</v>
      </c>
      <c r="P742" s="662">
        <v>633.60000000000014</v>
      </c>
      <c r="Q742" s="677">
        <v>0.73333333333333339</v>
      </c>
      <c r="R742" s="661">
        <v>11</v>
      </c>
      <c r="S742" s="677">
        <v>0.73333333333333328</v>
      </c>
      <c r="T742" s="742">
        <v>4</v>
      </c>
      <c r="U742" s="700">
        <v>0.88888888888888884</v>
      </c>
    </row>
    <row r="743" spans="1:21" ht="14.4" customHeight="1" x14ac:dyDescent="0.3">
      <c r="A743" s="660">
        <v>18</v>
      </c>
      <c r="B743" s="661" t="s">
        <v>534</v>
      </c>
      <c r="C743" s="661">
        <v>89301182</v>
      </c>
      <c r="D743" s="740" t="s">
        <v>2531</v>
      </c>
      <c r="E743" s="741" t="s">
        <v>1615</v>
      </c>
      <c r="F743" s="661" t="s">
        <v>1587</v>
      </c>
      <c r="G743" s="661" t="s">
        <v>1932</v>
      </c>
      <c r="H743" s="661" t="s">
        <v>535</v>
      </c>
      <c r="I743" s="661" t="s">
        <v>1933</v>
      </c>
      <c r="J743" s="661" t="s">
        <v>1934</v>
      </c>
      <c r="K743" s="661" t="s">
        <v>1935</v>
      </c>
      <c r="L743" s="662">
        <v>0</v>
      </c>
      <c r="M743" s="662">
        <v>0</v>
      </c>
      <c r="N743" s="661">
        <v>2</v>
      </c>
      <c r="O743" s="742">
        <v>1</v>
      </c>
      <c r="P743" s="662"/>
      <c r="Q743" s="677"/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18</v>
      </c>
      <c r="B744" s="661" t="s">
        <v>534</v>
      </c>
      <c r="C744" s="661">
        <v>89301182</v>
      </c>
      <c r="D744" s="740" t="s">
        <v>2531</v>
      </c>
      <c r="E744" s="741" t="s">
        <v>1615</v>
      </c>
      <c r="F744" s="661" t="s">
        <v>1587</v>
      </c>
      <c r="G744" s="661" t="s">
        <v>1690</v>
      </c>
      <c r="H744" s="661" t="s">
        <v>535</v>
      </c>
      <c r="I744" s="661" t="s">
        <v>1691</v>
      </c>
      <c r="J744" s="661" t="s">
        <v>746</v>
      </c>
      <c r="K744" s="661" t="s">
        <v>747</v>
      </c>
      <c r="L744" s="662">
        <v>94.04</v>
      </c>
      <c r="M744" s="662">
        <v>188.08</v>
      </c>
      <c r="N744" s="661">
        <v>2</v>
      </c>
      <c r="O744" s="742">
        <v>1</v>
      </c>
      <c r="P744" s="662">
        <v>188.08</v>
      </c>
      <c r="Q744" s="677">
        <v>1</v>
      </c>
      <c r="R744" s="661">
        <v>2</v>
      </c>
      <c r="S744" s="677">
        <v>1</v>
      </c>
      <c r="T744" s="742">
        <v>1</v>
      </c>
      <c r="U744" s="700">
        <v>1</v>
      </c>
    </row>
    <row r="745" spans="1:21" ht="14.4" customHeight="1" x14ac:dyDescent="0.3">
      <c r="A745" s="660">
        <v>18</v>
      </c>
      <c r="B745" s="661" t="s">
        <v>534</v>
      </c>
      <c r="C745" s="661">
        <v>89301182</v>
      </c>
      <c r="D745" s="740" t="s">
        <v>2531</v>
      </c>
      <c r="E745" s="741" t="s">
        <v>1615</v>
      </c>
      <c r="F745" s="661" t="s">
        <v>1587</v>
      </c>
      <c r="G745" s="661" t="s">
        <v>1690</v>
      </c>
      <c r="H745" s="661" t="s">
        <v>535</v>
      </c>
      <c r="I745" s="661" t="s">
        <v>2251</v>
      </c>
      <c r="J745" s="661" t="s">
        <v>746</v>
      </c>
      <c r="K745" s="661" t="s">
        <v>747</v>
      </c>
      <c r="L745" s="662">
        <v>94.04</v>
      </c>
      <c r="M745" s="662">
        <v>658.28000000000009</v>
      </c>
      <c r="N745" s="661">
        <v>7</v>
      </c>
      <c r="O745" s="742">
        <v>1</v>
      </c>
      <c r="P745" s="662">
        <v>658.28000000000009</v>
      </c>
      <c r="Q745" s="677">
        <v>1</v>
      </c>
      <c r="R745" s="661">
        <v>7</v>
      </c>
      <c r="S745" s="677">
        <v>1</v>
      </c>
      <c r="T745" s="742">
        <v>1</v>
      </c>
      <c r="U745" s="700">
        <v>1</v>
      </c>
    </row>
    <row r="746" spans="1:21" ht="14.4" customHeight="1" x14ac:dyDescent="0.3">
      <c r="A746" s="660">
        <v>18</v>
      </c>
      <c r="B746" s="661" t="s">
        <v>534</v>
      </c>
      <c r="C746" s="661">
        <v>89301182</v>
      </c>
      <c r="D746" s="740" t="s">
        <v>2531</v>
      </c>
      <c r="E746" s="741" t="s">
        <v>1615</v>
      </c>
      <c r="F746" s="661" t="s">
        <v>1587</v>
      </c>
      <c r="G746" s="661" t="s">
        <v>1936</v>
      </c>
      <c r="H746" s="661" t="s">
        <v>535</v>
      </c>
      <c r="I746" s="661" t="s">
        <v>1939</v>
      </c>
      <c r="J746" s="661" t="s">
        <v>1938</v>
      </c>
      <c r="K746" s="661" t="s">
        <v>1940</v>
      </c>
      <c r="L746" s="662">
        <v>1228</v>
      </c>
      <c r="M746" s="662">
        <v>3684</v>
      </c>
      <c r="N746" s="661">
        <v>3</v>
      </c>
      <c r="O746" s="742">
        <v>0.5</v>
      </c>
      <c r="P746" s="662">
        <v>3684</v>
      </c>
      <c r="Q746" s="677">
        <v>1</v>
      </c>
      <c r="R746" s="661">
        <v>3</v>
      </c>
      <c r="S746" s="677">
        <v>1</v>
      </c>
      <c r="T746" s="742">
        <v>0.5</v>
      </c>
      <c r="U746" s="700">
        <v>1</v>
      </c>
    </row>
    <row r="747" spans="1:21" ht="14.4" customHeight="1" x14ac:dyDescent="0.3">
      <c r="A747" s="660">
        <v>18</v>
      </c>
      <c r="B747" s="661" t="s">
        <v>534</v>
      </c>
      <c r="C747" s="661">
        <v>89301182</v>
      </c>
      <c r="D747" s="740" t="s">
        <v>2531</v>
      </c>
      <c r="E747" s="741" t="s">
        <v>1615</v>
      </c>
      <c r="F747" s="661" t="s">
        <v>1587</v>
      </c>
      <c r="G747" s="661" t="s">
        <v>1642</v>
      </c>
      <c r="H747" s="661" t="s">
        <v>849</v>
      </c>
      <c r="I747" s="661" t="s">
        <v>1125</v>
      </c>
      <c r="J747" s="661" t="s">
        <v>1126</v>
      </c>
      <c r="K747" s="661" t="s">
        <v>1127</v>
      </c>
      <c r="L747" s="662">
        <v>400.18</v>
      </c>
      <c r="M747" s="662">
        <v>1600.72</v>
      </c>
      <c r="N747" s="661">
        <v>4</v>
      </c>
      <c r="O747" s="742">
        <v>3.5</v>
      </c>
      <c r="P747" s="662">
        <v>400.18</v>
      </c>
      <c r="Q747" s="677">
        <v>0.25</v>
      </c>
      <c r="R747" s="661">
        <v>1</v>
      </c>
      <c r="S747" s="677">
        <v>0.25</v>
      </c>
      <c r="T747" s="742">
        <v>0.5</v>
      </c>
      <c r="U747" s="700">
        <v>0.14285714285714285</v>
      </c>
    </row>
    <row r="748" spans="1:21" ht="14.4" customHeight="1" x14ac:dyDescent="0.3">
      <c r="A748" s="660">
        <v>18</v>
      </c>
      <c r="B748" s="661" t="s">
        <v>534</v>
      </c>
      <c r="C748" s="661">
        <v>89301182</v>
      </c>
      <c r="D748" s="740" t="s">
        <v>2531</v>
      </c>
      <c r="E748" s="741" t="s">
        <v>1615</v>
      </c>
      <c r="F748" s="661" t="s">
        <v>1587</v>
      </c>
      <c r="G748" s="661" t="s">
        <v>1642</v>
      </c>
      <c r="H748" s="661" t="s">
        <v>849</v>
      </c>
      <c r="I748" s="661" t="s">
        <v>1389</v>
      </c>
      <c r="J748" s="661" t="s">
        <v>1577</v>
      </c>
      <c r="K748" s="661" t="s">
        <v>1391</v>
      </c>
      <c r="L748" s="662">
        <v>210.5</v>
      </c>
      <c r="M748" s="662">
        <v>421</v>
      </c>
      <c r="N748" s="661">
        <v>2</v>
      </c>
      <c r="O748" s="742">
        <v>0.5</v>
      </c>
      <c r="P748" s="662">
        <v>421</v>
      </c>
      <c r="Q748" s="677">
        <v>1</v>
      </c>
      <c r="R748" s="661">
        <v>2</v>
      </c>
      <c r="S748" s="677">
        <v>1</v>
      </c>
      <c r="T748" s="742">
        <v>0.5</v>
      </c>
      <c r="U748" s="700">
        <v>1</v>
      </c>
    </row>
    <row r="749" spans="1:21" ht="14.4" customHeight="1" x14ac:dyDescent="0.3">
      <c r="A749" s="660">
        <v>18</v>
      </c>
      <c r="B749" s="661" t="s">
        <v>534</v>
      </c>
      <c r="C749" s="661">
        <v>89301182</v>
      </c>
      <c r="D749" s="740" t="s">
        <v>2531</v>
      </c>
      <c r="E749" s="741" t="s">
        <v>1615</v>
      </c>
      <c r="F749" s="661" t="s">
        <v>1587</v>
      </c>
      <c r="G749" s="661" t="s">
        <v>1642</v>
      </c>
      <c r="H749" s="661" t="s">
        <v>849</v>
      </c>
      <c r="I749" s="661" t="s">
        <v>914</v>
      </c>
      <c r="J749" s="661" t="s">
        <v>1535</v>
      </c>
      <c r="K749" s="661" t="s">
        <v>916</v>
      </c>
      <c r="L749" s="662">
        <v>177.82</v>
      </c>
      <c r="M749" s="662">
        <v>4089.8599999999997</v>
      </c>
      <c r="N749" s="661">
        <v>23</v>
      </c>
      <c r="O749" s="742">
        <v>8.5</v>
      </c>
      <c r="P749" s="662">
        <v>1244.74</v>
      </c>
      <c r="Q749" s="677">
        <v>0.30434782608695654</v>
      </c>
      <c r="R749" s="661">
        <v>7</v>
      </c>
      <c r="S749" s="677">
        <v>0.30434782608695654</v>
      </c>
      <c r="T749" s="742">
        <v>2</v>
      </c>
      <c r="U749" s="700">
        <v>0.23529411764705882</v>
      </c>
    </row>
    <row r="750" spans="1:21" ht="14.4" customHeight="1" x14ac:dyDescent="0.3">
      <c r="A750" s="660">
        <v>18</v>
      </c>
      <c r="B750" s="661" t="s">
        <v>534</v>
      </c>
      <c r="C750" s="661">
        <v>89301182</v>
      </c>
      <c r="D750" s="740" t="s">
        <v>2531</v>
      </c>
      <c r="E750" s="741" t="s">
        <v>1615</v>
      </c>
      <c r="F750" s="661" t="s">
        <v>1587</v>
      </c>
      <c r="G750" s="661" t="s">
        <v>1643</v>
      </c>
      <c r="H750" s="661" t="s">
        <v>849</v>
      </c>
      <c r="I750" s="661" t="s">
        <v>1960</v>
      </c>
      <c r="J750" s="661" t="s">
        <v>1961</v>
      </c>
      <c r="K750" s="661" t="s">
        <v>1274</v>
      </c>
      <c r="L750" s="662">
        <v>934.66</v>
      </c>
      <c r="M750" s="662">
        <v>7477.28</v>
      </c>
      <c r="N750" s="661">
        <v>8</v>
      </c>
      <c r="O750" s="742">
        <v>1.5</v>
      </c>
      <c r="P750" s="662">
        <v>1869.32</v>
      </c>
      <c r="Q750" s="677">
        <v>0.25</v>
      </c>
      <c r="R750" s="661">
        <v>2</v>
      </c>
      <c r="S750" s="677">
        <v>0.25</v>
      </c>
      <c r="T750" s="742">
        <v>1</v>
      </c>
      <c r="U750" s="700">
        <v>0.66666666666666663</v>
      </c>
    </row>
    <row r="751" spans="1:21" ht="14.4" customHeight="1" x14ac:dyDescent="0.3">
      <c r="A751" s="660">
        <v>18</v>
      </c>
      <c r="B751" s="661" t="s">
        <v>534</v>
      </c>
      <c r="C751" s="661">
        <v>89301182</v>
      </c>
      <c r="D751" s="740" t="s">
        <v>2531</v>
      </c>
      <c r="E751" s="741" t="s">
        <v>1615</v>
      </c>
      <c r="F751" s="661" t="s">
        <v>1587</v>
      </c>
      <c r="G751" s="661" t="s">
        <v>1643</v>
      </c>
      <c r="H751" s="661" t="s">
        <v>535</v>
      </c>
      <c r="I751" s="661" t="s">
        <v>1005</v>
      </c>
      <c r="J751" s="661" t="s">
        <v>1006</v>
      </c>
      <c r="K751" s="661" t="s">
        <v>1007</v>
      </c>
      <c r="L751" s="662">
        <v>211.96</v>
      </c>
      <c r="M751" s="662">
        <v>635.88</v>
      </c>
      <c r="N751" s="661">
        <v>3</v>
      </c>
      <c r="O751" s="742">
        <v>1</v>
      </c>
      <c r="P751" s="662">
        <v>635.88</v>
      </c>
      <c r="Q751" s="677">
        <v>1</v>
      </c>
      <c r="R751" s="661">
        <v>3</v>
      </c>
      <c r="S751" s="677">
        <v>1</v>
      </c>
      <c r="T751" s="742">
        <v>1</v>
      </c>
      <c r="U751" s="700">
        <v>1</v>
      </c>
    </row>
    <row r="752" spans="1:21" ht="14.4" customHeight="1" x14ac:dyDescent="0.3">
      <c r="A752" s="660">
        <v>18</v>
      </c>
      <c r="B752" s="661" t="s">
        <v>534</v>
      </c>
      <c r="C752" s="661">
        <v>89301182</v>
      </c>
      <c r="D752" s="740" t="s">
        <v>2531</v>
      </c>
      <c r="E752" s="741" t="s">
        <v>1615</v>
      </c>
      <c r="F752" s="661" t="s">
        <v>1587</v>
      </c>
      <c r="G752" s="661" t="s">
        <v>1643</v>
      </c>
      <c r="H752" s="661" t="s">
        <v>535</v>
      </c>
      <c r="I752" s="661" t="s">
        <v>1273</v>
      </c>
      <c r="J752" s="661" t="s">
        <v>817</v>
      </c>
      <c r="K752" s="661" t="s">
        <v>1274</v>
      </c>
      <c r="L752" s="662">
        <v>282.60000000000002</v>
      </c>
      <c r="M752" s="662">
        <v>1695.6000000000001</v>
      </c>
      <c r="N752" s="661">
        <v>6</v>
      </c>
      <c r="O752" s="742">
        <v>3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18</v>
      </c>
      <c r="B753" s="661" t="s">
        <v>534</v>
      </c>
      <c r="C753" s="661">
        <v>89301182</v>
      </c>
      <c r="D753" s="740" t="s">
        <v>2531</v>
      </c>
      <c r="E753" s="741" t="s">
        <v>1615</v>
      </c>
      <c r="F753" s="661" t="s">
        <v>1587</v>
      </c>
      <c r="G753" s="661" t="s">
        <v>1643</v>
      </c>
      <c r="H753" s="661" t="s">
        <v>535</v>
      </c>
      <c r="I753" s="661" t="s">
        <v>1820</v>
      </c>
      <c r="J753" s="661" t="s">
        <v>817</v>
      </c>
      <c r="K753" s="661" t="s">
        <v>1821</v>
      </c>
      <c r="L753" s="662">
        <v>1869.33</v>
      </c>
      <c r="M753" s="662">
        <v>14954.64</v>
      </c>
      <c r="N753" s="661">
        <v>8</v>
      </c>
      <c r="O753" s="742">
        <v>4.5</v>
      </c>
      <c r="P753" s="662">
        <v>9346.65</v>
      </c>
      <c r="Q753" s="677">
        <v>0.625</v>
      </c>
      <c r="R753" s="661">
        <v>5</v>
      </c>
      <c r="S753" s="677">
        <v>0.625</v>
      </c>
      <c r="T753" s="742">
        <v>3</v>
      </c>
      <c r="U753" s="700">
        <v>0.66666666666666663</v>
      </c>
    </row>
    <row r="754" spans="1:21" ht="14.4" customHeight="1" x14ac:dyDescent="0.3">
      <c r="A754" s="660">
        <v>18</v>
      </c>
      <c r="B754" s="661" t="s">
        <v>534</v>
      </c>
      <c r="C754" s="661">
        <v>89301182</v>
      </c>
      <c r="D754" s="740" t="s">
        <v>2531</v>
      </c>
      <c r="E754" s="741" t="s">
        <v>1615</v>
      </c>
      <c r="F754" s="661" t="s">
        <v>1587</v>
      </c>
      <c r="G754" s="661" t="s">
        <v>1643</v>
      </c>
      <c r="H754" s="661" t="s">
        <v>535</v>
      </c>
      <c r="I754" s="661" t="s">
        <v>1962</v>
      </c>
      <c r="J754" s="661" t="s">
        <v>1963</v>
      </c>
      <c r="K754" s="661" t="s">
        <v>1964</v>
      </c>
      <c r="L754" s="662">
        <v>1580.52</v>
      </c>
      <c r="M754" s="662">
        <v>3161.04</v>
      </c>
      <c r="N754" s="661">
        <v>2</v>
      </c>
      <c r="O754" s="742">
        <v>0.5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18</v>
      </c>
      <c r="B755" s="661" t="s">
        <v>534</v>
      </c>
      <c r="C755" s="661">
        <v>89301182</v>
      </c>
      <c r="D755" s="740" t="s">
        <v>2531</v>
      </c>
      <c r="E755" s="741" t="s">
        <v>1615</v>
      </c>
      <c r="F755" s="661" t="s">
        <v>1587</v>
      </c>
      <c r="G755" s="661" t="s">
        <v>1643</v>
      </c>
      <c r="H755" s="661" t="s">
        <v>535</v>
      </c>
      <c r="I755" s="661" t="s">
        <v>2137</v>
      </c>
      <c r="J755" s="661" t="s">
        <v>1006</v>
      </c>
      <c r="K755" s="661" t="s">
        <v>2138</v>
      </c>
      <c r="L755" s="662">
        <v>0</v>
      </c>
      <c r="M755" s="662">
        <v>0</v>
      </c>
      <c r="N755" s="661">
        <v>5</v>
      </c>
      <c r="O755" s="742">
        <v>4.5</v>
      </c>
      <c r="P755" s="662">
        <v>0</v>
      </c>
      <c r="Q755" s="677"/>
      <c r="R755" s="661">
        <v>1</v>
      </c>
      <c r="S755" s="677">
        <v>0.2</v>
      </c>
      <c r="T755" s="742">
        <v>1</v>
      </c>
      <c r="U755" s="700">
        <v>0.22222222222222221</v>
      </c>
    </row>
    <row r="756" spans="1:21" ht="14.4" customHeight="1" x14ac:dyDescent="0.3">
      <c r="A756" s="660">
        <v>18</v>
      </c>
      <c r="B756" s="661" t="s">
        <v>534</v>
      </c>
      <c r="C756" s="661">
        <v>89301182</v>
      </c>
      <c r="D756" s="740" t="s">
        <v>2531</v>
      </c>
      <c r="E756" s="741" t="s">
        <v>1615</v>
      </c>
      <c r="F756" s="661" t="s">
        <v>1587</v>
      </c>
      <c r="G756" s="661" t="s">
        <v>1822</v>
      </c>
      <c r="H756" s="661" t="s">
        <v>535</v>
      </c>
      <c r="I756" s="661" t="s">
        <v>1261</v>
      </c>
      <c r="J756" s="661" t="s">
        <v>1823</v>
      </c>
      <c r="K756" s="661" t="s">
        <v>1686</v>
      </c>
      <c r="L756" s="662">
        <v>18.809999999999999</v>
      </c>
      <c r="M756" s="662">
        <v>150.47999999999999</v>
      </c>
      <c r="N756" s="661">
        <v>8</v>
      </c>
      <c r="O756" s="742">
        <v>1.5</v>
      </c>
      <c r="P756" s="662">
        <v>150.47999999999999</v>
      </c>
      <c r="Q756" s="677">
        <v>1</v>
      </c>
      <c r="R756" s="661">
        <v>8</v>
      </c>
      <c r="S756" s="677">
        <v>1</v>
      </c>
      <c r="T756" s="742">
        <v>1.5</v>
      </c>
      <c r="U756" s="700">
        <v>1</v>
      </c>
    </row>
    <row r="757" spans="1:21" ht="14.4" customHeight="1" x14ac:dyDescent="0.3">
      <c r="A757" s="660">
        <v>18</v>
      </c>
      <c r="B757" s="661" t="s">
        <v>534</v>
      </c>
      <c r="C757" s="661">
        <v>89301182</v>
      </c>
      <c r="D757" s="740" t="s">
        <v>2531</v>
      </c>
      <c r="E757" s="741" t="s">
        <v>1615</v>
      </c>
      <c r="F757" s="661" t="s">
        <v>1587</v>
      </c>
      <c r="G757" s="661" t="s">
        <v>1967</v>
      </c>
      <c r="H757" s="661" t="s">
        <v>535</v>
      </c>
      <c r="I757" s="661" t="s">
        <v>2314</v>
      </c>
      <c r="J757" s="661" t="s">
        <v>2315</v>
      </c>
      <c r="K757" s="661" t="s">
        <v>2316</v>
      </c>
      <c r="L757" s="662">
        <v>2753.55</v>
      </c>
      <c r="M757" s="662">
        <v>5507.1</v>
      </c>
      <c r="N757" s="661">
        <v>2</v>
      </c>
      <c r="O757" s="742">
        <v>1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18</v>
      </c>
      <c r="B758" s="661" t="s">
        <v>534</v>
      </c>
      <c r="C758" s="661">
        <v>89301182</v>
      </c>
      <c r="D758" s="740" t="s">
        <v>2531</v>
      </c>
      <c r="E758" s="741" t="s">
        <v>1615</v>
      </c>
      <c r="F758" s="661" t="s">
        <v>1587</v>
      </c>
      <c r="G758" s="661" t="s">
        <v>1973</v>
      </c>
      <c r="H758" s="661" t="s">
        <v>849</v>
      </c>
      <c r="I758" s="661" t="s">
        <v>1133</v>
      </c>
      <c r="J758" s="661" t="s">
        <v>1134</v>
      </c>
      <c r="K758" s="661" t="s">
        <v>1135</v>
      </c>
      <c r="L758" s="662">
        <v>132</v>
      </c>
      <c r="M758" s="662">
        <v>792</v>
      </c>
      <c r="N758" s="661">
        <v>6</v>
      </c>
      <c r="O758" s="742">
        <v>1.5</v>
      </c>
      <c r="P758" s="662">
        <v>264</v>
      </c>
      <c r="Q758" s="677">
        <v>0.33333333333333331</v>
      </c>
      <c r="R758" s="661">
        <v>2</v>
      </c>
      <c r="S758" s="677">
        <v>0.33333333333333331</v>
      </c>
      <c r="T758" s="742">
        <v>0.5</v>
      </c>
      <c r="U758" s="700">
        <v>0.33333333333333331</v>
      </c>
    </row>
    <row r="759" spans="1:21" ht="14.4" customHeight="1" x14ac:dyDescent="0.3">
      <c r="A759" s="660">
        <v>18</v>
      </c>
      <c r="B759" s="661" t="s">
        <v>534</v>
      </c>
      <c r="C759" s="661">
        <v>89301182</v>
      </c>
      <c r="D759" s="740" t="s">
        <v>2531</v>
      </c>
      <c r="E759" s="741" t="s">
        <v>1615</v>
      </c>
      <c r="F759" s="661" t="s">
        <v>1587</v>
      </c>
      <c r="G759" s="661" t="s">
        <v>1981</v>
      </c>
      <c r="H759" s="661" t="s">
        <v>849</v>
      </c>
      <c r="I759" s="661" t="s">
        <v>1117</v>
      </c>
      <c r="J759" s="661" t="s">
        <v>1118</v>
      </c>
      <c r="K759" s="661" t="s">
        <v>1547</v>
      </c>
      <c r="L759" s="662">
        <v>1286.2</v>
      </c>
      <c r="M759" s="662">
        <v>2572.4</v>
      </c>
      <c r="N759" s="661">
        <v>2</v>
      </c>
      <c r="O759" s="742">
        <v>2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18</v>
      </c>
      <c r="B760" s="661" t="s">
        <v>534</v>
      </c>
      <c r="C760" s="661">
        <v>89301182</v>
      </c>
      <c r="D760" s="740" t="s">
        <v>2531</v>
      </c>
      <c r="E760" s="741" t="s">
        <v>1615</v>
      </c>
      <c r="F760" s="661" t="s">
        <v>1587</v>
      </c>
      <c r="G760" s="661" t="s">
        <v>1981</v>
      </c>
      <c r="H760" s="661" t="s">
        <v>849</v>
      </c>
      <c r="I760" s="661" t="s">
        <v>1129</v>
      </c>
      <c r="J760" s="661" t="s">
        <v>1130</v>
      </c>
      <c r="K760" s="661" t="s">
        <v>1548</v>
      </c>
      <c r="L760" s="662">
        <v>1715.48</v>
      </c>
      <c r="M760" s="662">
        <v>3430.96</v>
      </c>
      <c r="N760" s="661">
        <v>2</v>
      </c>
      <c r="O760" s="742">
        <v>1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18</v>
      </c>
      <c r="B761" s="661" t="s">
        <v>534</v>
      </c>
      <c r="C761" s="661">
        <v>89301182</v>
      </c>
      <c r="D761" s="740" t="s">
        <v>2531</v>
      </c>
      <c r="E761" s="741" t="s">
        <v>1615</v>
      </c>
      <c r="F761" s="661" t="s">
        <v>1587</v>
      </c>
      <c r="G761" s="661" t="s">
        <v>1726</v>
      </c>
      <c r="H761" s="661" t="s">
        <v>535</v>
      </c>
      <c r="I761" s="661" t="s">
        <v>676</v>
      </c>
      <c r="J761" s="661" t="s">
        <v>677</v>
      </c>
      <c r="K761" s="661" t="s">
        <v>678</v>
      </c>
      <c r="L761" s="662">
        <v>54.55</v>
      </c>
      <c r="M761" s="662">
        <v>818.25</v>
      </c>
      <c r="N761" s="661">
        <v>15</v>
      </c>
      <c r="O761" s="742">
        <v>2.5</v>
      </c>
      <c r="P761" s="662">
        <v>272.75</v>
      </c>
      <c r="Q761" s="677">
        <v>0.33333333333333331</v>
      </c>
      <c r="R761" s="661">
        <v>5</v>
      </c>
      <c r="S761" s="677">
        <v>0.33333333333333331</v>
      </c>
      <c r="T761" s="742">
        <v>1</v>
      </c>
      <c r="U761" s="700">
        <v>0.4</v>
      </c>
    </row>
    <row r="762" spans="1:21" ht="14.4" customHeight="1" x14ac:dyDescent="0.3">
      <c r="A762" s="660">
        <v>18</v>
      </c>
      <c r="B762" s="661" t="s">
        <v>534</v>
      </c>
      <c r="C762" s="661">
        <v>89301182</v>
      </c>
      <c r="D762" s="740" t="s">
        <v>2531</v>
      </c>
      <c r="E762" s="741" t="s">
        <v>1615</v>
      </c>
      <c r="F762" s="661" t="s">
        <v>1587</v>
      </c>
      <c r="G762" s="661" t="s">
        <v>1692</v>
      </c>
      <c r="H762" s="661" t="s">
        <v>849</v>
      </c>
      <c r="I762" s="661" t="s">
        <v>918</v>
      </c>
      <c r="J762" s="661" t="s">
        <v>919</v>
      </c>
      <c r="K762" s="661" t="s">
        <v>1528</v>
      </c>
      <c r="L762" s="662">
        <v>94.95</v>
      </c>
      <c r="M762" s="662">
        <v>284.85000000000002</v>
      </c>
      <c r="N762" s="661">
        <v>3</v>
      </c>
      <c r="O762" s="742">
        <v>1</v>
      </c>
      <c r="P762" s="662">
        <v>284.85000000000002</v>
      </c>
      <c r="Q762" s="677">
        <v>1</v>
      </c>
      <c r="R762" s="661">
        <v>3</v>
      </c>
      <c r="S762" s="677">
        <v>1</v>
      </c>
      <c r="T762" s="742">
        <v>1</v>
      </c>
      <c r="U762" s="700">
        <v>1</v>
      </c>
    </row>
    <row r="763" spans="1:21" ht="14.4" customHeight="1" x14ac:dyDescent="0.3">
      <c r="A763" s="660">
        <v>18</v>
      </c>
      <c r="B763" s="661" t="s">
        <v>534</v>
      </c>
      <c r="C763" s="661">
        <v>89301182</v>
      </c>
      <c r="D763" s="740" t="s">
        <v>2531</v>
      </c>
      <c r="E763" s="741" t="s">
        <v>1615</v>
      </c>
      <c r="F763" s="661" t="s">
        <v>1587</v>
      </c>
      <c r="G763" s="661" t="s">
        <v>1692</v>
      </c>
      <c r="H763" s="661" t="s">
        <v>849</v>
      </c>
      <c r="I763" s="661" t="s">
        <v>1385</v>
      </c>
      <c r="J763" s="661" t="s">
        <v>1386</v>
      </c>
      <c r="K763" s="661" t="s">
        <v>1387</v>
      </c>
      <c r="L763" s="662">
        <v>126.6</v>
      </c>
      <c r="M763" s="662">
        <v>253.2</v>
      </c>
      <c r="N763" s="661">
        <v>2</v>
      </c>
      <c r="O763" s="742">
        <v>0.5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18</v>
      </c>
      <c r="B764" s="661" t="s">
        <v>534</v>
      </c>
      <c r="C764" s="661">
        <v>89301182</v>
      </c>
      <c r="D764" s="740" t="s">
        <v>2531</v>
      </c>
      <c r="E764" s="741" t="s">
        <v>1615</v>
      </c>
      <c r="F764" s="661" t="s">
        <v>1587</v>
      </c>
      <c r="G764" s="661" t="s">
        <v>1692</v>
      </c>
      <c r="H764" s="661" t="s">
        <v>535</v>
      </c>
      <c r="I764" s="661" t="s">
        <v>1055</v>
      </c>
      <c r="J764" s="661" t="s">
        <v>1728</v>
      </c>
      <c r="K764" s="661" t="s">
        <v>1730</v>
      </c>
      <c r="L764" s="662">
        <v>253.18</v>
      </c>
      <c r="M764" s="662">
        <v>506.36</v>
      </c>
      <c r="N764" s="661">
        <v>2</v>
      </c>
      <c r="O764" s="742">
        <v>1</v>
      </c>
      <c r="P764" s="662">
        <v>253.18</v>
      </c>
      <c r="Q764" s="677">
        <v>0.5</v>
      </c>
      <c r="R764" s="661">
        <v>1</v>
      </c>
      <c r="S764" s="677">
        <v>0.5</v>
      </c>
      <c r="T764" s="742">
        <v>0.5</v>
      </c>
      <c r="U764" s="700">
        <v>0.5</v>
      </c>
    </row>
    <row r="765" spans="1:21" ht="14.4" customHeight="1" x14ac:dyDescent="0.3">
      <c r="A765" s="660">
        <v>18</v>
      </c>
      <c r="B765" s="661" t="s">
        <v>534</v>
      </c>
      <c r="C765" s="661">
        <v>89301182</v>
      </c>
      <c r="D765" s="740" t="s">
        <v>2531</v>
      </c>
      <c r="E765" s="741" t="s">
        <v>1615</v>
      </c>
      <c r="F765" s="661" t="s">
        <v>1587</v>
      </c>
      <c r="G765" s="661" t="s">
        <v>1692</v>
      </c>
      <c r="H765" s="661" t="s">
        <v>535</v>
      </c>
      <c r="I765" s="661" t="s">
        <v>830</v>
      </c>
      <c r="J765" s="661" t="s">
        <v>1693</v>
      </c>
      <c r="K765" s="661" t="s">
        <v>1694</v>
      </c>
      <c r="L765" s="662">
        <v>338</v>
      </c>
      <c r="M765" s="662">
        <v>2028</v>
      </c>
      <c r="N765" s="661">
        <v>6</v>
      </c>
      <c r="O765" s="742">
        <v>4</v>
      </c>
      <c r="P765" s="662"/>
      <c r="Q765" s="677">
        <v>0</v>
      </c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18</v>
      </c>
      <c r="B766" s="661" t="s">
        <v>534</v>
      </c>
      <c r="C766" s="661">
        <v>89301182</v>
      </c>
      <c r="D766" s="740" t="s">
        <v>2531</v>
      </c>
      <c r="E766" s="741" t="s">
        <v>1615</v>
      </c>
      <c r="F766" s="661" t="s">
        <v>1587</v>
      </c>
      <c r="G766" s="661" t="s">
        <v>1692</v>
      </c>
      <c r="H766" s="661" t="s">
        <v>535</v>
      </c>
      <c r="I766" s="661" t="s">
        <v>2317</v>
      </c>
      <c r="J766" s="661" t="s">
        <v>2318</v>
      </c>
      <c r="K766" s="661" t="s">
        <v>1730</v>
      </c>
      <c r="L766" s="662">
        <v>253.18</v>
      </c>
      <c r="M766" s="662">
        <v>253.18</v>
      </c>
      <c r="N766" s="661">
        <v>1</v>
      </c>
      <c r="O766" s="742">
        <v>1</v>
      </c>
      <c r="P766" s="662">
        <v>253.18</v>
      </c>
      <c r="Q766" s="677">
        <v>1</v>
      </c>
      <c r="R766" s="661">
        <v>1</v>
      </c>
      <c r="S766" s="677">
        <v>1</v>
      </c>
      <c r="T766" s="742">
        <v>1</v>
      </c>
      <c r="U766" s="700">
        <v>1</v>
      </c>
    </row>
    <row r="767" spans="1:21" ht="14.4" customHeight="1" x14ac:dyDescent="0.3">
      <c r="A767" s="660">
        <v>18</v>
      </c>
      <c r="B767" s="661" t="s">
        <v>534</v>
      </c>
      <c r="C767" s="661">
        <v>89301182</v>
      </c>
      <c r="D767" s="740" t="s">
        <v>2531</v>
      </c>
      <c r="E767" s="741" t="s">
        <v>1615</v>
      </c>
      <c r="F767" s="661" t="s">
        <v>1587</v>
      </c>
      <c r="G767" s="661" t="s">
        <v>1652</v>
      </c>
      <c r="H767" s="661" t="s">
        <v>535</v>
      </c>
      <c r="I767" s="661" t="s">
        <v>2319</v>
      </c>
      <c r="J767" s="661" t="s">
        <v>1985</v>
      </c>
      <c r="K767" s="661" t="s">
        <v>2320</v>
      </c>
      <c r="L767" s="662">
        <v>0</v>
      </c>
      <c r="M767" s="662">
        <v>0</v>
      </c>
      <c r="N767" s="661">
        <v>2</v>
      </c>
      <c r="O767" s="742">
        <v>1</v>
      </c>
      <c r="P767" s="662">
        <v>0</v>
      </c>
      <c r="Q767" s="677"/>
      <c r="R767" s="661">
        <v>2</v>
      </c>
      <c r="S767" s="677">
        <v>1</v>
      </c>
      <c r="T767" s="742">
        <v>1</v>
      </c>
      <c r="U767" s="700">
        <v>1</v>
      </c>
    </row>
    <row r="768" spans="1:21" ht="14.4" customHeight="1" x14ac:dyDescent="0.3">
      <c r="A768" s="660">
        <v>18</v>
      </c>
      <c r="B768" s="661" t="s">
        <v>534</v>
      </c>
      <c r="C768" s="661">
        <v>89301182</v>
      </c>
      <c r="D768" s="740" t="s">
        <v>2531</v>
      </c>
      <c r="E768" s="741" t="s">
        <v>1615</v>
      </c>
      <c r="F768" s="661" t="s">
        <v>1587</v>
      </c>
      <c r="G768" s="661" t="s">
        <v>1656</v>
      </c>
      <c r="H768" s="661" t="s">
        <v>849</v>
      </c>
      <c r="I768" s="661" t="s">
        <v>873</v>
      </c>
      <c r="J768" s="661" t="s">
        <v>874</v>
      </c>
      <c r="K768" s="661" t="s">
        <v>875</v>
      </c>
      <c r="L768" s="662">
        <v>132</v>
      </c>
      <c r="M768" s="662">
        <v>660</v>
      </c>
      <c r="N768" s="661">
        <v>5</v>
      </c>
      <c r="O768" s="742">
        <v>3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18</v>
      </c>
      <c r="B769" s="661" t="s">
        <v>534</v>
      </c>
      <c r="C769" s="661">
        <v>89301182</v>
      </c>
      <c r="D769" s="740" t="s">
        <v>2531</v>
      </c>
      <c r="E769" s="741" t="s">
        <v>1615</v>
      </c>
      <c r="F769" s="661" t="s">
        <v>1587</v>
      </c>
      <c r="G769" s="661" t="s">
        <v>1656</v>
      </c>
      <c r="H769" s="661" t="s">
        <v>849</v>
      </c>
      <c r="I769" s="661" t="s">
        <v>1993</v>
      </c>
      <c r="J769" s="661" t="s">
        <v>874</v>
      </c>
      <c r="K769" s="661" t="s">
        <v>1994</v>
      </c>
      <c r="L769" s="662">
        <v>439.98</v>
      </c>
      <c r="M769" s="662">
        <v>1319.94</v>
      </c>
      <c r="N769" s="661">
        <v>3</v>
      </c>
      <c r="O769" s="742">
        <v>3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18</v>
      </c>
      <c r="B770" s="661" t="s">
        <v>534</v>
      </c>
      <c r="C770" s="661">
        <v>89301182</v>
      </c>
      <c r="D770" s="740" t="s">
        <v>2531</v>
      </c>
      <c r="E770" s="741" t="s">
        <v>1615</v>
      </c>
      <c r="F770" s="661" t="s">
        <v>1587</v>
      </c>
      <c r="G770" s="661" t="s">
        <v>1656</v>
      </c>
      <c r="H770" s="661" t="s">
        <v>849</v>
      </c>
      <c r="I770" s="661" t="s">
        <v>910</v>
      </c>
      <c r="J770" s="661" t="s">
        <v>911</v>
      </c>
      <c r="K770" s="661" t="s">
        <v>912</v>
      </c>
      <c r="L770" s="662">
        <v>264</v>
      </c>
      <c r="M770" s="662">
        <v>3168</v>
      </c>
      <c r="N770" s="661">
        <v>12</v>
      </c>
      <c r="O770" s="742">
        <v>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18</v>
      </c>
      <c r="B771" s="661" t="s">
        <v>534</v>
      </c>
      <c r="C771" s="661">
        <v>89301182</v>
      </c>
      <c r="D771" s="740" t="s">
        <v>2531</v>
      </c>
      <c r="E771" s="741" t="s">
        <v>1615</v>
      </c>
      <c r="F771" s="661" t="s">
        <v>1587</v>
      </c>
      <c r="G771" s="661" t="s">
        <v>1656</v>
      </c>
      <c r="H771" s="661" t="s">
        <v>535</v>
      </c>
      <c r="I771" s="661" t="s">
        <v>2321</v>
      </c>
      <c r="J771" s="661" t="s">
        <v>2322</v>
      </c>
      <c r="K771" s="661" t="s">
        <v>2323</v>
      </c>
      <c r="L771" s="662">
        <v>0</v>
      </c>
      <c r="M771" s="662">
        <v>0</v>
      </c>
      <c r="N771" s="661">
        <v>2</v>
      </c>
      <c r="O771" s="742">
        <v>0.5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18</v>
      </c>
      <c r="B772" s="661" t="s">
        <v>534</v>
      </c>
      <c r="C772" s="661">
        <v>89301182</v>
      </c>
      <c r="D772" s="740" t="s">
        <v>2531</v>
      </c>
      <c r="E772" s="741" t="s">
        <v>1615</v>
      </c>
      <c r="F772" s="661" t="s">
        <v>1587</v>
      </c>
      <c r="G772" s="661" t="s">
        <v>1656</v>
      </c>
      <c r="H772" s="661" t="s">
        <v>849</v>
      </c>
      <c r="I772" s="661" t="s">
        <v>898</v>
      </c>
      <c r="J772" s="661" t="s">
        <v>960</v>
      </c>
      <c r="K772" s="661" t="s">
        <v>1530</v>
      </c>
      <c r="L772" s="662">
        <v>123.2</v>
      </c>
      <c r="M772" s="662">
        <v>4065.6000000000004</v>
      </c>
      <c r="N772" s="661">
        <v>33</v>
      </c>
      <c r="O772" s="742">
        <v>11</v>
      </c>
      <c r="P772" s="662">
        <v>2217.6</v>
      </c>
      <c r="Q772" s="677">
        <v>0.54545454545454541</v>
      </c>
      <c r="R772" s="661">
        <v>18</v>
      </c>
      <c r="S772" s="677">
        <v>0.54545454545454541</v>
      </c>
      <c r="T772" s="742">
        <v>6.5</v>
      </c>
      <c r="U772" s="700">
        <v>0.59090909090909094</v>
      </c>
    </row>
    <row r="773" spans="1:21" ht="14.4" customHeight="1" x14ac:dyDescent="0.3">
      <c r="A773" s="660">
        <v>18</v>
      </c>
      <c r="B773" s="661" t="s">
        <v>534</v>
      </c>
      <c r="C773" s="661">
        <v>89301182</v>
      </c>
      <c r="D773" s="740" t="s">
        <v>2531</v>
      </c>
      <c r="E773" s="741" t="s">
        <v>1615</v>
      </c>
      <c r="F773" s="661" t="s">
        <v>1587</v>
      </c>
      <c r="G773" s="661" t="s">
        <v>1656</v>
      </c>
      <c r="H773" s="661" t="s">
        <v>849</v>
      </c>
      <c r="I773" s="661" t="s">
        <v>894</v>
      </c>
      <c r="J773" s="661" t="s">
        <v>1531</v>
      </c>
      <c r="K773" s="661" t="s">
        <v>1532</v>
      </c>
      <c r="L773" s="662">
        <v>246.39</v>
      </c>
      <c r="M773" s="662">
        <v>4927.7999999999993</v>
      </c>
      <c r="N773" s="661">
        <v>20</v>
      </c>
      <c r="O773" s="742">
        <v>5.5</v>
      </c>
      <c r="P773" s="662">
        <v>1231.9499999999998</v>
      </c>
      <c r="Q773" s="677">
        <v>0.25</v>
      </c>
      <c r="R773" s="661">
        <v>5</v>
      </c>
      <c r="S773" s="677">
        <v>0.25</v>
      </c>
      <c r="T773" s="742">
        <v>1.5</v>
      </c>
      <c r="U773" s="700">
        <v>0.27272727272727271</v>
      </c>
    </row>
    <row r="774" spans="1:21" ht="14.4" customHeight="1" x14ac:dyDescent="0.3">
      <c r="A774" s="660">
        <v>18</v>
      </c>
      <c r="B774" s="661" t="s">
        <v>534</v>
      </c>
      <c r="C774" s="661">
        <v>89301182</v>
      </c>
      <c r="D774" s="740" t="s">
        <v>2531</v>
      </c>
      <c r="E774" s="741" t="s">
        <v>1615</v>
      </c>
      <c r="F774" s="661" t="s">
        <v>1587</v>
      </c>
      <c r="G774" s="661" t="s">
        <v>1656</v>
      </c>
      <c r="H774" s="661" t="s">
        <v>535</v>
      </c>
      <c r="I774" s="661" t="s">
        <v>2324</v>
      </c>
      <c r="J774" s="661" t="s">
        <v>911</v>
      </c>
      <c r="K774" s="661" t="s">
        <v>1545</v>
      </c>
      <c r="L774" s="662">
        <v>0</v>
      </c>
      <c r="M774" s="662">
        <v>0</v>
      </c>
      <c r="N774" s="661">
        <v>7</v>
      </c>
      <c r="O774" s="742">
        <v>7</v>
      </c>
      <c r="P774" s="662"/>
      <c r="Q774" s="677"/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18</v>
      </c>
      <c r="B775" s="661" t="s">
        <v>534</v>
      </c>
      <c r="C775" s="661">
        <v>89301182</v>
      </c>
      <c r="D775" s="740" t="s">
        <v>2531</v>
      </c>
      <c r="E775" s="741" t="s">
        <v>1615</v>
      </c>
      <c r="F775" s="661" t="s">
        <v>1587</v>
      </c>
      <c r="G775" s="661" t="s">
        <v>2002</v>
      </c>
      <c r="H775" s="661" t="s">
        <v>535</v>
      </c>
      <c r="I775" s="661" t="s">
        <v>2003</v>
      </c>
      <c r="J775" s="661" t="s">
        <v>2004</v>
      </c>
      <c r="K775" s="661" t="s">
        <v>2005</v>
      </c>
      <c r="L775" s="662">
        <v>132</v>
      </c>
      <c r="M775" s="662">
        <v>264</v>
      </c>
      <c r="N775" s="661">
        <v>2</v>
      </c>
      <c r="O775" s="742">
        <v>0.5</v>
      </c>
      <c r="P775" s="662">
        <v>264</v>
      </c>
      <c r="Q775" s="677">
        <v>1</v>
      </c>
      <c r="R775" s="661">
        <v>2</v>
      </c>
      <c r="S775" s="677">
        <v>1</v>
      </c>
      <c r="T775" s="742">
        <v>0.5</v>
      </c>
      <c r="U775" s="700">
        <v>1</v>
      </c>
    </row>
    <row r="776" spans="1:21" ht="14.4" customHeight="1" x14ac:dyDescent="0.3">
      <c r="A776" s="660">
        <v>18</v>
      </c>
      <c r="B776" s="661" t="s">
        <v>534</v>
      </c>
      <c r="C776" s="661">
        <v>89301182</v>
      </c>
      <c r="D776" s="740" t="s">
        <v>2531</v>
      </c>
      <c r="E776" s="741" t="s">
        <v>1615</v>
      </c>
      <c r="F776" s="661" t="s">
        <v>1587</v>
      </c>
      <c r="G776" s="661" t="s">
        <v>1657</v>
      </c>
      <c r="H776" s="661" t="s">
        <v>535</v>
      </c>
      <c r="I776" s="661" t="s">
        <v>626</v>
      </c>
      <c r="J776" s="661" t="s">
        <v>627</v>
      </c>
      <c r="K776" s="661" t="s">
        <v>2008</v>
      </c>
      <c r="L776" s="662">
        <v>94.04</v>
      </c>
      <c r="M776" s="662">
        <v>1222.5200000000002</v>
      </c>
      <c r="N776" s="661">
        <v>13</v>
      </c>
      <c r="O776" s="742">
        <v>4</v>
      </c>
      <c r="P776" s="662">
        <v>376.16</v>
      </c>
      <c r="Q776" s="677">
        <v>0.30769230769230765</v>
      </c>
      <c r="R776" s="661">
        <v>4</v>
      </c>
      <c r="S776" s="677">
        <v>0.30769230769230771</v>
      </c>
      <c r="T776" s="742">
        <v>1.5</v>
      </c>
      <c r="U776" s="700">
        <v>0.375</v>
      </c>
    </row>
    <row r="777" spans="1:21" ht="14.4" customHeight="1" x14ac:dyDescent="0.3">
      <c r="A777" s="660">
        <v>18</v>
      </c>
      <c r="B777" s="661" t="s">
        <v>534</v>
      </c>
      <c r="C777" s="661">
        <v>89301182</v>
      </c>
      <c r="D777" s="740" t="s">
        <v>2531</v>
      </c>
      <c r="E777" s="741" t="s">
        <v>1615</v>
      </c>
      <c r="F777" s="661" t="s">
        <v>1587</v>
      </c>
      <c r="G777" s="661" t="s">
        <v>1670</v>
      </c>
      <c r="H777" s="661" t="s">
        <v>535</v>
      </c>
      <c r="I777" s="661" t="s">
        <v>1671</v>
      </c>
      <c r="J777" s="661" t="s">
        <v>1672</v>
      </c>
      <c r="K777" s="661" t="s">
        <v>1673</v>
      </c>
      <c r="L777" s="662">
        <v>264</v>
      </c>
      <c r="M777" s="662">
        <v>2640</v>
      </c>
      <c r="N777" s="661">
        <v>10</v>
      </c>
      <c r="O777" s="742">
        <v>6</v>
      </c>
      <c r="P777" s="662">
        <v>528</v>
      </c>
      <c r="Q777" s="677">
        <v>0.2</v>
      </c>
      <c r="R777" s="661">
        <v>2</v>
      </c>
      <c r="S777" s="677">
        <v>0.2</v>
      </c>
      <c r="T777" s="742">
        <v>1.5</v>
      </c>
      <c r="U777" s="700">
        <v>0.25</v>
      </c>
    </row>
    <row r="778" spans="1:21" ht="14.4" customHeight="1" x14ac:dyDescent="0.3">
      <c r="A778" s="660">
        <v>18</v>
      </c>
      <c r="B778" s="661" t="s">
        <v>534</v>
      </c>
      <c r="C778" s="661">
        <v>89301182</v>
      </c>
      <c r="D778" s="740" t="s">
        <v>2531</v>
      </c>
      <c r="E778" s="741" t="s">
        <v>1615</v>
      </c>
      <c r="F778" s="661" t="s">
        <v>1587</v>
      </c>
      <c r="G778" s="661" t="s">
        <v>1670</v>
      </c>
      <c r="H778" s="661" t="s">
        <v>535</v>
      </c>
      <c r="I778" s="661" t="s">
        <v>2012</v>
      </c>
      <c r="J778" s="661" t="s">
        <v>1672</v>
      </c>
      <c r="K778" s="661" t="s">
        <v>2013</v>
      </c>
      <c r="L778" s="662">
        <v>0</v>
      </c>
      <c r="M778" s="662">
        <v>0</v>
      </c>
      <c r="N778" s="661">
        <v>3</v>
      </c>
      <c r="O778" s="742">
        <v>2.5</v>
      </c>
      <c r="P778" s="662">
        <v>0</v>
      </c>
      <c r="Q778" s="677"/>
      <c r="R778" s="661">
        <v>1</v>
      </c>
      <c r="S778" s="677">
        <v>0.33333333333333331</v>
      </c>
      <c r="T778" s="742">
        <v>1</v>
      </c>
      <c r="U778" s="700">
        <v>0.4</v>
      </c>
    </row>
    <row r="779" spans="1:21" ht="14.4" customHeight="1" x14ac:dyDescent="0.3">
      <c r="A779" s="660">
        <v>18</v>
      </c>
      <c r="B779" s="661" t="s">
        <v>534</v>
      </c>
      <c r="C779" s="661">
        <v>89301182</v>
      </c>
      <c r="D779" s="740" t="s">
        <v>2531</v>
      </c>
      <c r="E779" s="741" t="s">
        <v>1615</v>
      </c>
      <c r="F779" s="661" t="s">
        <v>1587</v>
      </c>
      <c r="G779" s="661" t="s">
        <v>1670</v>
      </c>
      <c r="H779" s="661" t="s">
        <v>535</v>
      </c>
      <c r="I779" s="661" t="s">
        <v>2014</v>
      </c>
      <c r="J779" s="661" t="s">
        <v>2015</v>
      </c>
      <c r="K779" s="661" t="s">
        <v>2016</v>
      </c>
      <c r="L779" s="662">
        <v>65.989999999999995</v>
      </c>
      <c r="M779" s="662">
        <v>65.989999999999995</v>
      </c>
      <c r="N779" s="661">
        <v>1</v>
      </c>
      <c r="O779" s="742">
        <v>0.5</v>
      </c>
      <c r="P779" s="662">
        <v>65.989999999999995</v>
      </c>
      <c r="Q779" s="677">
        <v>1</v>
      </c>
      <c r="R779" s="661">
        <v>1</v>
      </c>
      <c r="S779" s="677">
        <v>1</v>
      </c>
      <c r="T779" s="742">
        <v>0.5</v>
      </c>
      <c r="U779" s="700">
        <v>1</v>
      </c>
    </row>
    <row r="780" spans="1:21" ht="14.4" customHeight="1" x14ac:dyDescent="0.3">
      <c r="A780" s="660">
        <v>18</v>
      </c>
      <c r="B780" s="661" t="s">
        <v>534</v>
      </c>
      <c r="C780" s="661">
        <v>89301182</v>
      </c>
      <c r="D780" s="740" t="s">
        <v>2531</v>
      </c>
      <c r="E780" s="741" t="s">
        <v>1615</v>
      </c>
      <c r="F780" s="661" t="s">
        <v>1587</v>
      </c>
      <c r="G780" s="661" t="s">
        <v>1644</v>
      </c>
      <c r="H780" s="661" t="s">
        <v>535</v>
      </c>
      <c r="I780" s="661" t="s">
        <v>1022</v>
      </c>
      <c r="J780" s="661" t="s">
        <v>1023</v>
      </c>
      <c r="K780" s="661" t="s">
        <v>1024</v>
      </c>
      <c r="L780" s="662">
        <v>133.38999999999999</v>
      </c>
      <c r="M780" s="662">
        <v>533.55999999999995</v>
      </c>
      <c r="N780" s="661">
        <v>4</v>
      </c>
      <c r="O780" s="742">
        <v>1.5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18</v>
      </c>
      <c r="B781" s="661" t="s">
        <v>534</v>
      </c>
      <c r="C781" s="661">
        <v>89301182</v>
      </c>
      <c r="D781" s="740" t="s">
        <v>2531</v>
      </c>
      <c r="E781" s="741" t="s">
        <v>1615</v>
      </c>
      <c r="F781" s="661" t="s">
        <v>1587</v>
      </c>
      <c r="G781" s="661" t="s">
        <v>1644</v>
      </c>
      <c r="H781" s="661" t="s">
        <v>535</v>
      </c>
      <c r="I781" s="661" t="s">
        <v>1789</v>
      </c>
      <c r="J781" s="661" t="s">
        <v>1646</v>
      </c>
      <c r="K781" s="661" t="s">
        <v>1073</v>
      </c>
      <c r="L781" s="662">
        <v>177.82</v>
      </c>
      <c r="M781" s="662">
        <v>4267.68</v>
      </c>
      <c r="N781" s="661">
        <v>24</v>
      </c>
      <c r="O781" s="742">
        <v>6</v>
      </c>
      <c r="P781" s="662">
        <v>889.1</v>
      </c>
      <c r="Q781" s="677">
        <v>0.20833333333333331</v>
      </c>
      <c r="R781" s="661">
        <v>5</v>
      </c>
      <c r="S781" s="677">
        <v>0.20833333333333334</v>
      </c>
      <c r="T781" s="742">
        <v>1.5</v>
      </c>
      <c r="U781" s="700">
        <v>0.25</v>
      </c>
    </row>
    <row r="782" spans="1:21" ht="14.4" customHeight="1" x14ac:dyDescent="0.3">
      <c r="A782" s="660">
        <v>18</v>
      </c>
      <c r="B782" s="661" t="s">
        <v>534</v>
      </c>
      <c r="C782" s="661">
        <v>89301182</v>
      </c>
      <c r="D782" s="740" t="s">
        <v>2531</v>
      </c>
      <c r="E782" s="741" t="s">
        <v>1615</v>
      </c>
      <c r="F782" s="661" t="s">
        <v>1587</v>
      </c>
      <c r="G782" s="661" t="s">
        <v>1644</v>
      </c>
      <c r="H782" s="661" t="s">
        <v>535</v>
      </c>
      <c r="I782" s="661" t="s">
        <v>2019</v>
      </c>
      <c r="J782" s="661" t="s">
        <v>2020</v>
      </c>
      <c r="K782" s="661" t="s">
        <v>1837</v>
      </c>
      <c r="L782" s="662">
        <v>150.26</v>
      </c>
      <c r="M782" s="662">
        <v>450.78</v>
      </c>
      <c r="N782" s="661">
        <v>3</v>
      </c>
      <c r="O782" s="742">
        <v>1</v>
      </c>
      <c r="P782" s="662">
        <v>450.78</v>
      </c>
      <c r="Q782" s="677">
        <v>1</v>
      </c>
      <c r="R782" s="661">
        <v>3</v>
      </c>
      <c r="S782" s="677">
        <v>1</v>
      </c>
      <c r="T782" s="742">
        <v>1</v>
      </c>
      <c r="U782" s="700">
        <v>1</v>
      </c>
    </row>
    <row r="783" spans="1:21" ht="14.4" customHeight="1" x14ac:dyDescent="0.3">
      <c r="A783" s="660">
        <v>18</v>
      </c>
      <c r="B783" s="661" t="s">
        <v>534</v>
      </c>
      <c r="C783" s="661">
        <v>89301182</v>
      </c>
      <c r="D783" s="740" t="s">
        <v>2531</v>
      </c>
      <c r="E783" s="741" t="s">
        <v>1615</v>
      </c>
      <c r="F783" s="661" t="s">
        <v>1587</v>
      </c>
      <c r="G783" s="661" t="s">
        <v>1644</v>
      </c>
      <c r="H783" s="661" t="s">
        <v>535</v>
      </c>
      <c r="I783" s="661" t="s">
        <v>2325</v>
      </c>
      <c r="J783" s="661" t="s">
        <v>2154</v>
      </c>
      <c r="K783" s="661" t="s">
        <v>1024</v>
      </c>
      <c r="L783" s="662">
        <v>0</v>
      </c>
      <c r="M783" s="662">
        <v>0</v>
      </c>
      <c r="N783" s="661">
        <v>2</v>
      </c>
      <c r="O783" s="742">
        <v>0.5</v>
      </c>
      <c r="P783" s="662">
        <v>0</v>
      </c>
      <c r="Q783" s="677"/>
      <c r="R783" s="661">
        <v>2</v>
      </c>
      <c r="S783" s="677">
        <v>1</v>
      </c>
      <c r="T783" s="742">
        <v>0.5</v>
      </c>
      <c r="U783" s="700">
        <v>1</v>
      </c>
    </row>
    <row r="784" spans="1:21" ht="14.4" customHeight="1" x14ac:dyDescent="0.3">
      <c r="A784" s="660">
        <v>18</v>
      </c>
      <c r="B784" s="661" t="s">
        <v>534</v>
      </c>
      <c r="C784" s="661">
        <v>89301182</v>
      </c>
      <c r="D784" s="740" t="s">
        <v>2531</v>
      </c>
      <c r="E784" s="741" t="s">
        <v>1615</v>
      </c>
      <c r="F784" s="661" t="s">
        <v>1587</v>
      </c>
      <c r="G784" s="661" t="s">
        <v>1644</v>
      </c>
      <c r="H784" s="661" t="s">
        <v>535</v>
      </c>
      <c r="I784" s="661" t="s">
        <v>1328</v>
      </c>
      <c r="J784" s="661" t="s">
        <v>1329</v>
      </c>
      <c r="K784" s="661" t="s">
        <v>1330</v>
      </c>
      <c r="L784" s="662">
        <v>177.82</v>
      </c>
      <c r="M784" s="662">
        <v>533.46</v>
      </c>
      <c r="N784" s="661">
        <v>3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18</v>
      </c>
      <c r="B785" s="661" t="s">
        <v>534</v>
      </c>
      <c r="C785" s="661">
        <v>89301182</v>
      </c>
      <c r="D785" s="740" t="s">
        <v>2531</v>
      </c>
      <c r="E785" s="741" t="s">
        <v>1615</v>
      </c>
      <c r="F785" s="661" t="s">
        <v>1587</v>
      </c>
      <c r="G785" s="661" t="s">
        <v>1644</v>
      </c>
      <c r="H785" s="661" t="s">
        <v>535</v>
      </c>
      <c r="I785" s="661" t="s">
        <v>2023</v>
      </c>
      <c r="J785" s="661" t="s">
        <v>1735</v>
      </c>
      <c r="K785" s="661" t="s">
        <v>1024</v>
      </c>
      <c r="L785" s="662">
        <v>133.38999999999999</v>
      </c>
      <c r="M785" s="662">
        <v>266.77999999999997</v>
      </c>
      <c r="N785" s="661">
        <v>2</v>
      </c>
      <c r="O785" s="742">
        <v>0.5</v>
      </c>
      <c r="P785" s="662">
        <v>266.77999999999997</v>
      </c>
      <c r="Q785" s="677">
        <v>1</v>
      </c>
      <c r="R785" s="661">
        <v>2</v>
      </c>
      <c r="S785" s="677">
        <v>1</v>
      </c>
      <c r="T785" s="742">
        <v>0.5</v>
      </c>
      <c r="U785" s="700">
        <v>1</v>
      </c>
    </row>
    <row r="786" spans="1:21" ht="14.4" customHeight="1" x14ac:dyDescent="0.3">
      <c r="A786" s="660">
        <v>18</v>
      </c>
      <c r="B786" s="661" t="s">
        <v>534</v>
      </c>
      <c r="C786" s="661">
        <v>89301182</v>
      </c>
      <c r="D786" s="740" t="s">
        <v>2531</v>
      </c>
      <c r="E786" s="741" t="s">
        <v>1615</v>
      </c>
      <c r="F786" s="661" t="s">
        <v>1587</v>
      </c>
      <c r="G786" s="661" t="s">
        <v>1644</v>
      </c>
      <c r="H786" s="661" t="s">
        <v>535</v>
      </c>
      <c r="I786" s="661" t="s">
        <v>1071</v>
      </c>
      <c r="J786" s="661" t="s">
        <v>1072</v>
      </c>
      <c r="K786" s="661" t="s">
        <v>1073</v>
      </c>
      <c r="L786" s="662">
        <v>177.82</v>
      </c>
      <c r="M786" s="662">
        <v>1244.74</v>
      </c>
      <c r="N786" s="661">
        <v>7</v>
      </c>
      <c r="O786" s="742">
        <v>1.5</v>
      </c>
      <c r="P786" s="662">
        <v>711.28</v>
      </c>
      <c r="Q786" s="677">
        <v>0.5714285714285714</v>
      </c>
      <c r="R786" s="661">
        <v>4</v>
      </c>
      <c r="S786" s="677">
        <v>0.5714285714285714</v>
      </c>
      <c r="T786" s="742">
        <v>0.5</v>
      </c>
      <c r="U786" s="700">
        <v>0.33333333333333331</v>
      </c>
    </row>
    <row r="787" spans="1:21" ht="14.4" customHeight="1" x14ac:dyDescent="0.3">
      <c r="A787" s="660">
        <v>18</v>
      </c>
      <c r="B787" s="661" t="s">
        <v>534</v>
      </c>
      <c r="C787" s="661">
        <v>89301182</v>
      </c>
      <c r="D787" s="740" t="s">
        <v>2531</v>
      </c>
      <c r="E787" s="741" t="s">
        <v>1615</v>
      </c>
      <c r="F787" s="661" t="s">
        <v>1587</v>
      </c>
      <c r="G787" s="661" t="s">
        <v>1644</v>
      </c>
      <c r="H787" s="661" t="s">
        <v>535</v>
      </c>
      <c r="I787" s="661" t="s">
        <v>2155</v>
      </c>
      <c r="J787" s="661" t="s">
        <v>1023</v>
      </c>
      <c r="K787" s="661" t="s">
        <v>1736</v>
      </c>
      <c r="L787" s="662">
        <v>0</v>
      </c>
      <c r="M787" s="662">
        <v>0</v>
      </c>
      <c r="N787" s="661">
        <v>1</v>
      </c>
      <c r="O787" s="742">
        <v>0.5</v>
      </c>
      <c r="P787" s="662"/>
      <c r="Q787" s="677"/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18</v>
      </c>
      <c r="B788" s="661" t="s">
        <v>534</v>
      </c>
      <c r="C788" s="661">
        <v>89301182</v>
      </c>
      <c r="D788" s="740" t="s">
        <v>2531</v>
      </c>
      <c r="E788" s="741" t="s">
        <v>1615</v>
      </c>
      <c r="F788" s="661" t="s">
        <v>1587</v>
      </c>
      <c r="G788" s="661" t="s">
        <v>1644</v>
      </c>
      <c r="H788" s="661" t="s">
        <v>535</v>
      </c>
      <c r="I788" s="661" t="s">
        <v>2024</v>
      </c>
      <c r="J788" s="661" t="s">
        <v>2022</v>
      </c>
      <c r="K788" s="661" t="s">
        <v>1073</v>
      </c>
      <c r="L788" s="662">
        <v>0</v>
      </c>
      <c r="M788" s="662">
        <v>0</v>
      </c>
      <c r="N788" s="661">
        <v>5</v>
      </c>
      <c r="O788" s="742">
        <v>1.5</v>
      </c>
      <c r="P788" s="662">
        <v>0</v>
      </c>
      <c r="Q788" s="677"/>
      <c r="R788" s="661">
        <v>5</v>
      </c>
      <c r="S788" s="677">
        <v>1</v>
      </c>
      <c r="T788" s="742">
        <v>1.5</v>
      </c>
      <c r="U788" s="700">
        <v>1</v>
      </c>
    </row>
    <row r="789" spans="1:21" ht="14.4" customHeight="1" x14ac:dyDescent="0.3">
      <c r="A789" s="660">
        <v>18</v>
      </c>
      <c r="B789" s="661" t="s">
        <v>534</v>
      </c>
      <c r="C789" s="661">
        <v>89301182</v>
      </c>
      <c r="D789" s="740" t="s">
        <v>2531</v>
      </c>
      <c r="E789" s="741" t="s">
        <v>1615</v>
      </c>
      <c r="F789" s="661" t="s">
        <v>1587</v>
      </c>
      <c r="G789" s="661" t="s">
        <v>1644</v>
      </c>
      <c r="H789" s="661" t="s">
        <v>535</v>
      </c>
      <c r="I789" s="661" t="s">
        <v>1734</v>
      </c>
      <c r="J789" s="661" t="s">
        <v>1735</v>
      </c>
      <c r="K789" s="661" t="s">
        <v>1736</v>
      </c>
      <c r="L789" s="662">
        <v>0</v>
      </c>
      <c r="M789" s="662">
        <v>0</v>
      </c>
      <c r="N789" s="661">
        <v>2</v>
      </c>
      <c r="O789" s="742">
        <v>0.5</v>
      </c>
      <c r="P789" s="662"/>
      <c r="Q789" s="677"/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18</v>
      </c>
      <c r="B790" s="661" t="s">
        <v>534</v>
      </c>
      <c r="C790" s="661">
        <v>89301182</v>
      </c>
      <c r="D790" s="740" t="s">
        <v>2531</v>
      </c>
      <c r="E790" s="741" t="s">
        <v>1615</v>
      </c>
      <c r="F790" s="661" t="s">
        <v>1587</v>
      </c>
      <c r="G790" s="661" t="s">
        <v>1644</v>
      </c>
      <c r="H790" s="661" t="s">
        <v>535</v>
      </c>
      <c r="I790" s="661" t="s">
        <v>2279</v>
      </c>
      <c r="J790" s="661" t="s">
        <v>2026</v>
      </c>
      <c r="K790" s="661" t="s">
        <v>2280</v>
      </c>
      <c r="L790" s="662">
        <v>0</v>
      </c>
      <c r="M790" s="662">
        <v>0</v>
      </c>
      <c r="N790" s="661">
        <v>2</v>
      </c>
      <c r="O790" s="742">
        <v>1</v>
      </c>
      <c r="P790" s="662"/>
      <c r="Q790" s="677"/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18</v>
      </c>
      <c r="B791" s="661" t="s">
        <v>534</v>
      </c>
      <c r="C791" s="661">
        <v>89301182</v>
      </c>
      <c r="D791" s="740" t="s">
        <v>2531</v>
      </c>
      <c r="E791" s="741" t="s">
        <v>1615</v>
      </c>
      <c r="F791" s="661" t="s">
        <v>1587</v>
      </c>
      <c r="G791" s="661" t="s">
        <v>2177</v>
      </c>
      <c r="H791" s="661" t="s">
        <v>849</v>
      </c>
      <c r="I791" s="661" t="s">
        <v>2326</v>
      </c>
      <c r="J791" s="661" t="s">
        <v>2327</v>
      </c>
      <c r="K791" s="661" t="s">
        <v>2328</v>
      </c>
      <c r="L791" s="662">
        <v>0</v>
      </c>
      <c r="M791" s="662">
        <v>0</v>
      </c>
      <c r="N791" s="661">
        <v>3</v>
      </c>
      <c r="O791" s="742">
        <v>0.5</v>
      </c>
      <c r="P791" s="662">
        <v>0</v>
      </c>
      <c r="Q791" s="677"/>
      <c r="R791" s="661">
        <v>3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18</v>
      </c>
      <c r="B792" s="661" t="s">
        <v>534</v>
      </c>
      <c r="C792" s="661">
        <v>89301182</v>
      </c>
      <c r="D792" s="740" t="s">
        <v>2531</v>
      </c>
      <c r="E792" s="741" t="s">
        <v>1615</v>
      </c>
      <c r="F792" s="661" t="s">
        <v>1587</v>
      </c>
      <c r="G792" s="661" t="s">
        <v>1648</v>
      </c>
      <c r="H792" s="661" t="s">
        <v>535</v>
      </c>
      <c r="I792" s="661" t="s">
        <v>2156</v>
      </c>
      <c r="J792" s="661" t="s">
        <v>1650</v>
      </c>
      <c r="K792" s="661" t="s">
        <v>1274</v>
      </c>
      <c r="L792" s="662">
        <v>0</v>
      </c>
      <c r="M792" s="662">
        <v>0</v>
      </c>
      <c r="N792" s="661">
        <v>2</v>
      </c>
      <c r="O792" s="742">
        <v>2</v>
      </c>
      <c r="P792" s="662"/>
      <c r="Q792" s="677"/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18</v>
      </c>
      <c r="B793" s="661" t="s">
        <v>534</v>
      </c>
      <c r="C793" s="661">
        <v>89301182</v>
      </c>
      <c r="D793" s="740" t="s">
        <v>2531</v>
      </c>
      <c r="E793" s="741" t="s">
        <v>1615</v>
      </c>
      <c r="F793" s="661" t="s">
        <v>1587</v>
      </c>
      <c r="G793" s="661" t="s">
        <v>1648</v>
      </c>
      <c r="H793" s="661" t="s">
        <v>535</v>
      </c>
      <c r="I793" s="661" t="s">
        <v>2041</v>
      </c>
      <c r="J793" s="661" t="s">
        <v>2042</v>
      </c>
      <c r="K793" s="661" t="s">
        <v>1651</v>
      </c>
      <c r="L793" s="662">
        <v>0</v>
      </c>
      <c r="M793" s="662">
        <v>0</v>
      </c>
      <c r="N793" s="661">
        <v>1</v>
      </c>
      <c r="O793" s="742">
        <v>1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18</v>
      </c>
      <c r="B794" s="661" t="s">
        <v>534</v>
      </c>
      <c r="C794" s="661">
        <v>89301182</v>
      </c>
      <c r="D794" s="740" t="s">
        <v>2531</v>
      </c>
      <c r="E794" s="741" t="s">
        <v>1615</v>
      </c>
      <c r="F794" s="661" t="s">
        <v>1587</v>
      </c>
      <c r="G794" s="661" t="s">
        <v>1648</v>
      </c>
      <c r="H794" s="661" t="s">
        <v>535</v>
      </c>
      <c r="I794" s="661" t="s">
        <v>2043</v>
      </c>
      <c r="J794" s="661" t="s">
        <v>2042</v>
      </c>
      <c r="K794" s="661" t="s">
        <v>845</v>
      </c>
      <c r="L794" s="662">
        <v>0</v>
      </c>
      <c r="M794" s="662">
        <v>0</v>
      </c>
      <c r="N794" s="661">
        <v>1</v>
      </c>
      <c r="O794" s="742">
        <v>0.5</v>
      </c>
      <c r="P794" s="662"/>
      <c r="Q794" s="677"/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18</v>
      </c>
      <c r="B795" s="661" t="s">
        <v>534</v>
      </c>
      <c r="C795" s="661">
        <v>89301182</v>
      </c>
      <c r="D795" s="740" t="s">
        <v>2531</v>
      </c>
      <c r="E795" s="741" t="s">
        <v>1615</v>
      </c>
      <c r="F795" s="661" t="s">
        <v>1587</v>
      </c>
      <c r="G795" s="661" t="s">
        <v>1648</v>
      </c>
      <c r="H795" s="661" t="s">
        <v>535</v>
      </c>
      <c r="I795" s="661" t="s">
        <v>2046</v>
      </c>
      <c r="J795" s="661" t="s">
        <v>2047</v>
      </c>
      <c r="K795" s="661" t="s">
        <v>1651</v>
      </c>
      <c r="L795" s="662">
        <v>0</v>
      </c>
      <c r="M795" s="662">
        <v>0</v>
      </c>
      <c r="N795" s="661">
        <v>1</v>
      </c>
      <c r="O795" s="742">
        <v>0.5</v>
      </c>
      <c r="P795" s="662"/>
      <c r="Q795" s="677"/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18</v>
      </c>
      <c r="B796" s="661" t="s">
        <v>534</v>
      </c>
      <c r="C796" s="661">
        <v>89301182</v>
      </c>
      <c r="D796" s="740" t="s">
        <v>2531</v>
      </c>
      <c r="E796" s="741" t="s">
        <v>1615</v>
      </c>
      <c r="F796" s="661" t="s">
        <v>1587</v>
      </c>
      <c r="G796" s="661" t="s">
        <v>1648</v>
      </c>
      <c r="H796" s="661" t="s">
        <v>535</v>
      </c>
      <c r="I796" s="661" t="s">
        <v>2329</v>
      </c>
      <c r="J796" s="661" t="s">
        <v>1650</v>
      </c>
      <c r="K796" s="661" t="s">
        <v>886</v>
      </c>
      <c r="L796" s="662">
        <v>0</v>
      </c>
      <c r="M796" s="662">
        <v>0</v>
      </c>
      <c r="N796" s="661">
        <v>2</v>
      </c>
      <c r="O796" s="742">
        <v>2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18</v>
      </c>
      <c r="B797" s="661" t="s">
        <v>534</v>
      </c>
      <c r="C797" s="661">
        <v>89301182</v>
      </c>
      <c r="D797" s="740" t="s">
        <v>2531</v>
      </c>
      <c r="E797" s="741" t="s">
        <v>1615</v>
      </c>
      <c r="F797" s="661" t="s">
        <v>1587</v>
      </c>
      <c r="G797" s="661" t="s">
        <v>1648</v>
      </c>
      <c r="H797" s="661" t="s">
        <v>535</v>
      </c>
      <c r="I797" s="661" t="s">
        <v>2102</v>
      </c>
      <c r="J797" s="661" t="s">
        <v>1650</v>
      </c>
      <c r="K797" s="661" t="s">
        <v>845</v>
      </c>
      <c r="L797" s="662">
        <v>0</v>
      </c>
      <c r="M797" s="662">
        <v>0</v>
      </c>
      <c r="N797" s="661">
        <v>1</v>
      </c>
      <c r="O797" s="742">
        <v>0.5</v>
      </c>
      <c r="P797" s="662"/>
      <c r="Q797" s="677"/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18</v>
      </c>
      <c r="B798" s="661" t="s">
        <v>534</v>
      </c>
      <c r="C798" s="661">
        <v>89301182</v>
      </c>
      <c r="D798" s="740" t="s">
        <v>2531</v>
      </c>
      <c r="E798" s="741" t="s">
        <v>1616</v>
      </c>
      <c r="F798" s="661" t="s">
        <v>1587</v>
      </c>
      <c r="G798" s="661" t="s">
        <v>1695</v>
      </c>
      <c r="H798" s="661" t="s">
        <v>849</v>
      </c>
      <c r="I798" s="661" t="s">
        <v>1354</v>
      </c>
      <c r="J798" s="661" t="s">
        <v>1574</v>
      </c>
      <c r="K798" s="661" t="s">
        <v>1575</v>
      </c>
      <c r="L798" s="662">
        <v>6.68</v>
      </c>
      <c r="M798" s="662">
        <v>6.68</v>
      </c>
      <c r="N798" s="661">
        <v>1</v>
      </c>
      <c r="O798" s="742">
        <v>0.5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18</v>
      </c>
      <c r="B799" s="661" t="s">
        <v>534</v>
      </c>
      <c r="C799" s="661">
        <v>89301182</v>
      </c>
      <c r="D799" s="740" t="s">
        <v>2531</v>
      </c>
      <c r="E799" s="741" t="s">
        <v>1616</v>
      </c>
      <c r="F799" s="661" t="s">
        <v>1587</v>
      </c>
      <c r="G799" s="661" t="s">
        <v>1660</v>
      </c>
      <c r="H799" s="661" t="s">
        <v>535</v>
      </c>
      <c r="I799" s="661" t="s">
        <v>1749</v>
      </c>
      <c r="J799" s="661" t="s">
        <v>1750</v>
      </c>
      <c r="K799" s="661" t="s">
        <v>814</v>
      </c>
      <c r="L799" s="662">
        <v>0</v>
      </c>
      <c r="M799" s="662">
        <v>0</v>
      </c>
      <c r="N799" s="661">
        <v>2</v>
      </c>
      <c r="O799" s="742">
        <v>0.5</v>
      </c>
      <c r="P799" s="662">
        <v>0</v>
      </c>
      <c r="Q799" s="677"/>
      <c r="R799" s="661">
        <v>2</v>
      </c>
      <c r="S799" s="677">
        <v>1</v>
      </c>
      <c r="T799" s="742">
        <v>0.5</v>
      </c>
      <c r="U799" s="700">
        <v>1</v>
      </c>
    </row>
    <row r="800" spans="1:21" ht="14.4" customHeight="1" x14ac:dyDescent="0.3">
      <c r="A800" s="660">
        <v>18</v>
      </c>
      <c r="B800" s="661" t="s">
        <v>534</v>
      </c>
      <c r="C800" s="661">
        <v>89301182</v>
      </c>
      <c r="D800" s="740" t="s">
        <v>2531</v>
      </c>
      <c r="E800" s="741" t="s">
        <v>1616</v>
      </c>
      <c r="F800" s="661" t="s">
        <v>1587</v>
      </c>
      <c r="G800" s="661" t="s">
        <v>1674</v>
      </c>
      <c r="H800" s="661" t="s">
        <v>535</v>
      </c>
      <c r="I800" s="661" t="s">
        <v>1675</v>
      </c>
      <c r="J800" s="661" t="s">
        <v>1676</v>
      </c>
      <c r="K800" s="661" t="s">
        <v>1677</v>
      </c>
      <c r="L800" s="662">
        <v>66.17</v>
      </c>
      <c r="M800" s="662">
        <v>132.34</v>
      </c>
      <c r="N800" s="661">
        <v>2</v>
      </c>
      <c r="O800" s="742">
        <v>1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18</v>
      </c>
      <c r="B801" s="661" t="s">
        <v>534</v>
      </c>
      <c r="C801" s="661">
        <v>89301182</v>
      </c>
      <c r="D801" s="740" t="s">
        <v>2531</v>
      </c>
      <c r="E801" s="741" t="s">
        <v>1616</v>
      </c>
      <c r="F801" s="661" t="s">
        <v>1587</v>
      </c>
      <c r="G801" s="661" t="s">
        <v>1712</v>
      </c>
      <c r="H801" s="661" t="s">
        <v>535</v>
      </c>
      <c r="I801" s="661" t="s">
        <v>646</v>
      </c>
      <c r="J801" s="661" t="s">
        <v>1713</v>
      </c>
      <c r="K801" s="661" t="s">
        <v>1714</v>
      </c>
      <c r="L801" s="662">
        <v>0</v>
      </c>
      <c r="M801" s="662">
        <v>0</v>
      </c>
      <c r="N801" s="661">
        <v>3</v>
      </c>
      <c r="O801" s="742">
        <v>1.5</v>
      </c>
      <c r="P801" s="662">
        <v>0</v>
      </c>
      <c r="Q801" s="677"/>
      <c r="R801" s="661">
        <v>3</v>
      </c>
      <c r="S801" s="677">
        <v>1</v>
      </c>
      <c r="T801" s="742">
        <v>1.5</v>
      </c>
      <c r="U801" s="700">
        <v>1</v>
      </c>
    </row>
    <row r="802" spans="1:21" ht="14.4" customHeight="1" x14ac:dyDescent="0.3">
      <c r="A802" s="660">
        <v>18</v>
      </c>
      <c r="B802" s="661" t="s">
        <v>534</v>
      </c>
      <c r="C802" s="661">
        <v>89301182</v>
      </c>
      <c r="D802" s="740" t="s">
        <v>2531</v>
      </c>
      <c r="E802" s="741" t="s">
        <v>1616</v>
      </c>
      <c r="F802" s="661" t="s">
        <v>1587</v>
      </c>
      <c r="G802" s="661" t="s">
        <v>1684</v>
      </c>
      <c r="H802" s="661" t="s">
        <v>535</v>
      </c>
      <c r="I802" s="661" t="s">
        <v>592</v>
      </c>
      <c r="J802" s="661" t="s">
        <v>1685</v>
      </c>
      <c r="K802" s="661" t="s">
        <v>1686</v>
      </c>
      <c r="L802" s="662">
        <v>18.11</v>
      </c>
      <c r="M802" s="662">
        <v>54.33</v>
      </c>
      <c r="N802" s="661">
        <v>3</v>
      </c>
      <c r="O802" s="742">
        <v>1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18</v>
      </c>
      <c r="B803" s="661" t="s">
        <v>534</v>
      </c>
      <c r="C803" s="661">
        <v>89301182</v>
      </c>
      <c r="D803" s="740" t="s">
        <v>2531</v>
      </c>
      <c r="E803" s="741" t="s">
        <v>1616</v>
      </c>
      <c r="F803" s="661" t="s">
        <v>1587</v>
      </c>
      <c r="G803" s="661" t="s">
        <v>1863</v>
      </c>
      <c r="H803" s="661" t="s">
        <v>535</v>
      </c>
      <c r="I803" s="661" t="s">
        <v>1876</v>
      </c>
      <c r="J803" s="661" t="s">
        <v>1869</v>
      </c>
      <c r="K803" s="661" t="s">
        <v>1877</v>
      </c>
      <c r="L803" s="662">
        <v>3823.28</v>
      </c>
      <c r="M803" s="662">
        <v>7646.56</v>
      </c>
      <c r="N803" s="661">
        <v>2</v>
      </c>
      <c r="O803" s="742">
        <v>2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18</v>
      </c>
      <c r="B804" s="661" t="s">
        <v>534</v>
      </c>
      <c r="C804" s="661">
        <v>89301182</v>
      </c>
      <c r="D804" s="740" t="s">
        <v>2531</v>
      </c>
      <c r="E804" s="741" t="s">
        <v>1616</v>
      </c>
      <c r="F804" s="661" t="s">
        <v>1587</v>
      </c>
      <c r="G804" s="661" t="s">
        <v>1719</v>
      </c>
      <c r="H804" s="661" t="s">
        <v>535</v>
      </c>
      <c r="I804" s="661" t="s">
        <v>2293</v>
      </c>
      <c r="J804" s="661" t="s">
        <v>1889</v>
      </c>
      <c r="K804" s="661" t="s">
        <v>2294</v>
      </c>
      <c r="L804" s="662">
        <v>726.27</v>
      </c>
      <c r="M804" s="662">
        <v>726.27</v>
      </c>
      <c r="N804" s="661">
        <v>1</v>
      </c>
      <c r="O804" s="742">
        <v>1</v>
      </c>
      <c r="P804" s="662">
        <v>726.27</v>
      </c>
      <c r="Q804" s="677">
        <v>1</v>
      </c>
      <c r="R804" s="661">
        <v>1</v>
      </c>
      <c r="S804" s="677">
        <v>1</v>
      </c>
      <c r="T804" s="742">
        <v>1</v>
      </c>
      <c r="U804" s="700">
        <v>1</v>
      </c>
    </row>
    <row r="805" spans="1:21" ht="14.4" customHeight="1" x14ac:dyDescent="0.3">
      <c r="A805" s="660">
        <v>18</v>
      </c>
      <c r="B805" s="661" t="s">
        <v>534</v>
      </c>
      <c r="C805" s="661">
        <v>89301182</v>
      </c>
      <c r="D805" s="740" t="s">
        <v>2531</v>
      </c>
      <c r="E805" s="741" t="s">
        <v>1616</v>
      </c>
      <c r="F805" s="661" t="s">
        <v>1587</v>
      </c>
      <c r="G805" s="661" t="s">
        <v>1719</v>
      </c>
      <c r="H805" s="661" t="s">
        <v>849</v>
      </c>
      <c r="I805" s="661" t="s">
        <v>884</v>
      </c>
      <c r="J805" s="661" t="s">
        <v>885</v>
      </c>
      <c r="K805" s="661" t="s">
        <v>886</v>
      </c>
      <c r="L805" s="662">
        <v>132</v>
      </c>
      <c r="M805" s="662">
        <v>2244</v>
      </c>
      <c r="N805" s="661">
        <v>17</v>
      </c>
      <c r="O805" s="742">
        <v>6.5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18</v>
      </c>
      <c r="B806" s="661" t="s">
        <v>534</v>
      </c>
      <c r="C806" s="661">
        <v>89301182</v>
      </c>
      <c r="D806" s="740" t="s">
        <v>2531</v>
      </c>
      <c r="E806" s="741" t="s">
        <v>1616</v>
      </c>
      <c r="F806" s="661" t="s">
        <v>1587</v>
      </c>
      <c r="G806" s="661" t="s">
        <v>1773</v>
      </c>
      <c r="H806" s="661" t="s">
        <v>535</v>
      </c>
      <c r="I806" s="661" t="s">
        <v>2078</v>
      </c>
      <c r="J806" s="661" t="s">
        <v>2079</v>
      </c>
      <c r="K806" s="661" t="s">
        <v>568</v>
      </c>
      <c r="L806" s="662">
        <v>132</v>
      </c>
      <c r="M806" s="662">
        <v>660</v>
      </c>
      <c r="N806" s="661">
        <v>5</v>
      </c>
      <c r="O806" s="742">
        <v>0.5</v>
      </c>
      <c r="P806" s="662">
        <v>660</v>
      </c>
      <c r="Q806" s="677">
        <v>1</v>
      </c>
      <c r="R806" s="661">
        <v>5</v>
      </c>
      <c r="S806" s="677">
        <v>1</v>
      </c>
      <c r="T806" s="742">
        <v>0.5</v>
      </c>
      <c r="U806" s="700">
        <v>1</v>
      </c>
    </row>
    <row r="807" spans="1:21" ht="14.4" customHeight="1" x14ac:dyDescent="0.3">
      <c r="A807" s="660">
        <v>18</v>
      </c>
      <c r="B807" s="661" t="s">
        <v>534</v>
      </c>
      <c r="C807" s="661">
        <v>89301182</v>
      </c>
      <c r="D807" s="740" t="s">
        <v>2531</v>
      </c>
      <c r="E807" s="741" t="s">
        <v>1616</v>
      </c>
      <c r="F807" s="661" t="s">
        <v>1587</v>
      </c>
      <c r="G807" s="661" t="s">
        <v>2330</v>
      </c>
      <c r="H807" s="661" t="s">
        <v>535</v>
      </c>
      <c r="I807" s="661" t="s">
        <v>2331</v>
      </c>
      <c r="J807" s="661" t="s">
        <v>2332</v>
      </c>
      <c r="K807" s="661" t="s">
        <v>2333</v>
      </c>
      <c r="L807" s="662">
        <v>0</v>
      </c>
      <c r="M807" s="662">
        <v>0</v>
      </c>
      <c r="N807" s="661">
        <v>1</v>
      </c>
      <c r="O807" s="742">
        <v>0.5</v>
      </c>
      <c r="P807" s="662">
        <v>0</v>
      </c>
      <c r="Q807" s="677"/>
      <c r="R807" s="661">
        <v>1</v>
      </c>
      <c r="S807" s="677">
        <v>1</v>
      </c>
      <c r="T807" s="742">
        <v>0.5</v>
      </c>
      <c r="U807" s="700">
        <v>1</v>
      </c>
    </row>
    <row r="808" spans="1:21" ht="14.4" customHeight="1" x14ac:dyDescent="0.3">
      <c r="A808" s="660">
        <v>18</v>
      </c>
      <c r="B808" s="661" t="s">
        <v>534</v>
      </c>
      <c r="C808" s="661">
        <v>89301182</v>
      </c>
      <c r="D808" s="740" t="s">
        <v>2531</v>
      </c>
      <c r="E808" s="741" t="s">
        <v>1616</v>
      </c>
      <c r="F808" s="661" t="s">
        <v>1587</v>
      </c>
      <c r="G808" s="661" t="s">
        <v>1902</v>
      </c>
      <c r="H808" s="661" t="s">
        <v>535</v>
      </c>
      <c r="I808" s="661" t="s">
        <v>1174</v>
      </c>
      <c r="J808" s="661" t="s">
        <v>1175</v>
      </c>
      <c r="K808" s="661" t="s">
        <v>1903</v>
      </c>
      <c r="L808" s="662">
        <v>156.77000000000001</v>
      </c>
      <c r="M808" s="662">
        <v>1567.7000000000003</v>
      </c>
      <c r="N808" s="661">
        <v>10</v>
      </c>
      <c r="O808" s="742">
        <v>2.5</v>
      </c>
      <c r="P808" s="662">
        <v>1097.3900000000001</v>
      </c>
      <c r="Q808" s="677">
        <v>0.7</v>
      </c>
      <c r="R808" s="661">
        <v>7</v>
      </c>
      <c r="S808" s="677">
        <v>0.7</v>
      </c>
      <c r="T808" s="742">
        <v>2</v>
      </c>
      <c r="U808" s="700">
        <v>0.8</v>
      </c>
    </row>
    <row r="809" spans="1:21" ht="14.4" customHeight="1" x14ac:dyDescent="0.3">
      <c r="A809" s="660">
        <v>18</v>
      </c>
      <c r="B809" s="661" t="s">
        <v>534</v>
      </c>
      <c r="C809" s="661">
        <v>89301182</v>
      </c>
      <c r="D809" s="740" t="s">
        <v>2531</v>
      </c>
      <c r="E809" s="741" t="s">
        <v>1616</v>
      </c>
      <c r="F809" s="661" t="s">
        <v>1587</v>
      </c>
      <c r="G809" s="661" t="s">
        <v>1631</v>
      </c>
      <c r="H809" s="661" t="s">
        <v>535</v>
      </c>
      <c r="I809" s="661" t="s">
        <v>1034</v>
      </c>
      <c r="J809" s="661" t="s">
        <v>1664</v>
      </c>
      <c r="K809" s="661" t="s">
        <v>1720</v>
      </c>
      <c r="L809" s="662">
        <v>36.35</v>
      </c>
      <c r="M809" s="662">
        <v>36.35</v>
      </c>
      <c r="N809" s="661">
        <v>1</v>
      </c>
      <c r="O809" s="742">
        <v>1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18</v>
      </c>
      <c r="B810" s="661" t="s">
        <v>534</v>
      </c>
      <c r="C810" s="661">
        <v>89301182</v>
      </c>
      <c r="D810" s="740" t="s">
        <v>2531</v>
      </c>
      <c r="E810" s="741" t="s">
        <v>1616</v>
      </c>
      <c r="F810" s="661" t="s">
        <v>1587</v>
      </c>
      <c r="G810" s="661" t="s">
        <v>1699</v>
      </c>
      <c r="H810" s="661" t="s">
        <v>535</v>
      </c>
      <c r="I810" s="661" t="s">
        <v>1001</v>
      </c>
      <c r="J810" s="661" t="s">
        <v>1002</v>
      </c>
      <c r="K810" s="661" t="s">
        <v>1880</v>
      </c>
      <c r="L810" s="662">
        <v>24.68</v>
      </c>
      <c r="M810" s="662">
        <v>148.07999999999998</v>
      </c>
      <c r="N810" s="661">
        <v>6</v>
      </c>
      <c r="O810" s="742">
        <v>0.5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18</v>
      </c>
      <c r="B811" s="661" t="s">
        <v>534</v>
      </c>
      <c r="C811" s="661">
        <v>89301182</v>
      </c>
      <c r="D811" s="740" t="s">
        <v>2531</v>
      </c>
      <c r="E811" s="741" t="s">
        <v>1616</v>
      </c>
      <c r="F811" s="661" t="s">
        <v>1587</v>
      </c>
      <c r="G811" s="661" t="s">
        <v>1678</v>
      </c>
      <c r="H811" s="661" t="s">
        <v>535</v>
      </c>
      <c r="I811" s="661" t="s">
        <v>804</v>
      </c>
      <c r="J811" s="661" t="s">
        <v>805</v>
      </c>
      <c r="K811" s="661" t="s">
        <v>1914</v>
      </c>
      <c r="L811" s="662">
        <v>153.31</v>
      </c>
      <c r="M811" s="662">
        <v>306.62</v>
      </c>
      <c r="N811" s="661">
        <v>2</v>
      </c>
      <c r="O811" s="742">
        <v>0.5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18</v>
      </c>
      <c r="B812" s="661" t="s">
        <v>534</v>
      </c>
      <c r="C812" s="661">
        <v>89301182</v>
      </c>
      <c r="D812" s="740" t="s">
        <v>2531</v>
      </c>
      <c r="E812" s="741" t="s">
        <v>1616</v>
      </c>
      <c r="F812" s="661" t="s">
        <v>1587</v>
      </c>
      <c r="G812" s="661" t="s">
        <v>1678</v>
      </c>
      <c r="H812" s="661" t="s">
        <v>535</v>
      </c>
      <c r="I812" s="661" t="s">
        <v>2334</v>
      </c>
      <c r="J812" s="661" t="s">
        <v>1680</v>
      </c>
      <c r="K812" s="661" t="s">
        <v>2008</v>
      </c>
      <c r="L812" s="662">
        <v>613.24</v>
      </c>
      <c r="M812" s="662">
        <v>613.24</v>
      </c>
      <c r="N812" s="661">
        <v>1</v>
      </c>
      <c r="O812" s="742">
        <v>0.5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18</v>
      </c>
      <c r="B813" s="661" t="s">
        <v>534</v>
      </c>
      <c r="C813" s="661">
        <v>89301182</v>
      </c>
      <c r="D813" s="740" t="s">
        <v>2531</v>
      </c>
      <c r="E813" s="741" t="s">
        <v>1616</v>
      </c>
      <c r="F813" s="661" t="s">
        <v>1587</v>
      </c>
      <c r="G813" s="661" t="s">
        <v>1635</v>
      </c>
      <c r="H813" s="661" t="s">
        <v>849</v>
      </c>
      <c r="I813" s="661" t="s">
        <v>1920</v>
      </c>
      <c r="J813" s="661" t="s">
        <v>1921</v>
      </c>
      <c r="K813" s="661" t="s">
        <v>955</v>
      </c>
      <c r="L813" s="662">
        <v>393.63</v>
      </c>
      <c r="M813" s="662">
        <v>1180.8899999999999</v>
      </c>
      <c r="N813" s="661">
        <v>3</v>
      </c>
      <c r="O813" s="742">
        <v>2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18</v>
      </c>
      <c r="B814" s="661" t="s">
        <v>534</v>
      </c>
      <c r="C814" s="661">
        <v>89301182</v>
      </c>
      <c r="D814" s="740" t="s">
        <v>2531</v>
      </c>
      <c r="E814" s="741" t="s">
        <v>1616</v>
      </c>
      <c r="F814" s="661" t="s">
        <v>1587</v>
      </c>
      <c r="G814" s="661" t="s">
        <v>1635</v>
      </c>
      <c r="H814" s="661" t="s">
        <v>849</v>
      </c>
      <c r="I814" s="661" t="s">
        <v>1638</v>
      </c>
      <c r="J814" s="661" t="s">
        <v>1639</v>
      </c>
      <c r="K814" s="661" t="s">
        <v>561</v>
      </c>
      <c r="L814" s="662">
        <v>36.909999999999997</v>
      </c>
      <c r="M814" s="662">
        <v>110.72999999999999</v>
      </c>
      <c r="N814" s="661">
        <v>3</v>
      </c>
      <c r="O814" s="742">
        <v>0.5</v>
      </c>
      <c r="P814" s="662">
        <v>110.72999999999999</v>
      </c>
      <c r="Q814" s="677">
        <v>1</v>
      </c>
      <c r="R814" s="661">
        <v>3</v>
      </c>
      <c r="S814" s="677">
        <v>1</v>
      </c>
      <c r="T814" s="742">
        <v>0.5</v>
      </c>
      <c r="U814" s="700">
        <v>1</v>
      </c>
    </row>
    <row r="815" spans="1:21" ht="14.4" customHeight="1" x14ac:dyDescent="0.3">
      <c r="A815" s="660">
        <v>18</v>
      </c>
      <c r="B815" s="661" t="s">
        <v>534</v>
      </c>
      <c r="C815" s="661">
        <v>89301182</v>
      </c>
      <c r="D815" s="740" t="s">
        <v>2531</v>
      </c>
      <c r="E815" s="741" t="s">
        <v>1616</v>
      </c>
      <c r="F815" s="661" t="s">
        <v>1587</v>
      </c>
      <c r="G815" s="661" t="s">
        <v>1642</v>
      </c>
      <c r="H815" s="661" t="s">
        <v>849</v>
      </c>
      <c r="I815" s="661" t="s">
        <v>1389</v>
      </c>
      <c r="J815" s="661" t="s">
        <v>1577</v>
      </c>
      <c r="K815" s="661" t="s">
        <v>1391</v>
      </c>
      <c r="L815" s="662">
        <v>210.5</v>
      </c>
      <c r="M815" s="662">
        <v>631.5</v>
      </c>
      <c r="N815" s="661">
        <v>3</v>
      </c>
      <c r="O815" s="742">
        <v>0.5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18</v>
      </c>
      <c r="B816" s="661" t="s">
        <v>534</v>
      </c>
      <c r="C816" s="661">
        <v>89301182</v>
      </c>
      <c r="D816" s="740" t="s">
        <v>2531</v>
      </c>
      <c r="E816" s="741" t="s">
        <v>1616</v>
      </c>
      <c r="F816" s="661" t="s">
        <v>1587</v>
      </c>
      <c r="G816" s="661" t="s">
        <v>1642</v>
      </c>
      <c r="H816" s="661" t="s">
        <v>849</v>
      </c>
      <c r="I816" s="661" t="s">
        <v>914</v>
      </c>
      <c r="J816" s="661" t="s">
        <v>1535</v>
      </c>
      <c r="K816" s="661" t="s">
        <v>916</v>
      </c>
      <c r="L816" s="662">
        <v>177.82</v>
      </c>
      <c r="M816" s="662">
        <v>533.46</v>
      </c>
      <c r="N816" s="661">
        <v>3</v>
      </c>
      <c r="O816" s="742">
        <v>2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18</v>
      </c>
      <c r="B817" s="661" t="s">
        <v>534</v>
      </c>
      <c r="C817" s="661">
        <v>89301182</v>
      </c>
      <c r="D817" s="740" t="s">
        <v>2531</v>
      </c>
      <c r="E817" s="741" t="s">
        <v>1616</v>
      </c>
      <c r="F817" s="661" t="s">
        <v>1587</v>
      </c>
      <c r="G817" s="661" t="s">
        <v>1643</v>
      </c>
      <c r="H817" s="661" t="s">
        <v>535</v>
      </c>
      <c r="I817" s="661" t="s">
        <v>812</v>
      </c>
      <c r="J817" s="661" t="s">
        <v>813</v>
      </c>
      <c r="K817" s="661" t="s">
        <v>814</v>
      </c>
      <c r="L817" s="662">
        <v>282.60000000000002</v>
      </c>
      <c r="M817" s="662">
        <v>847.80000000000007</v>
      </c>
      <c r="N817" s="661">
        <v>3</v>
      </c>
      <c r="O817" s="742">
        <v>0.5</v>
      </c>
      <c r="P817" s="662">
        <v>847.80000000000007</v>
      </c>
      <c r="Q817" s="677">
        <v>1</v>
      </c>
      <c r="R817" s="661">
        <v>3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18</v>
      </c>
      <c r="B818" s="661" t="s">
        <v>534</v>
      </c>
      <c r="C818" s="661">
        <v>89301182</v>
      </c>
      <c r="D818" s="740" t="s">
        <v>2531</v>
      </c>
      <c r="E818" s="741" t="s">
        <v>1616</v>
      </c>
      <c r="F818" s="661" t="s">
        <v>1587</v>
      </c>
      <c r="G818" s="661" t="s">
        <v>1822</v>
      </c>
      <c r="H818" s="661" t="s">
        <v>535</v>
      </c>
      <c r="I818" s="661" t="s">
        <v>1261</v>
      </c>
      <c r="J818" s="661" t="s">
        <v>1823</v>
      </c>
      <c r="K818" s="661" t="s">
        <v>1686</v>
      </c>
      <c r="L818" s="662">
        <v>18.809999999999999</v>
      </c>
      <c r="M818" s="662">
        <v>37.619999999999997</v>
      </c>
      <c r="N818" s="661">
        <v>2</v>
      </c>
      <c r="O818" s="742">
        <v>1</v>
      </c>
      <c r="P818" s="662">
        <v>37.619999999999997</v>
      </c>
      <c r="Q818" s="677">
        <v>1</v>
      </c>
      <c r="R818" s="661">
        <v>2</v>
      </c>
      <c r="S818" s="677">
        <v>1</v>
      </c>
      <c r="T818" s="742">
        <v>1</v>
      </c>
      <c r="U818" s="700">
        <v>1</v>
      </c>
    </row>
    <row r="819" spans="1:21" ht="14.4" customHeight="1" x14ac:dyDescent="0.3">
      <c r="A819" s="660">
        <v>18</v>
      </c>
      <c r="B819" s="661" t="s">
        <v>534</v>
      </c>
      <c r="C819" s="661">
        <v>89301182</v>
      </c>
      <c r="D819" s="740" t="s">
        <v>2531</v>
      </c>
      <c r="E819" s="741" t="s">
        <v>1616</v>
      </c>
      <c r="F819" s="661" t="s">
        <v>1587</v>
      </c>
      <c r="G819" s="661" t="s">
        <v>1656</v>
      </c>
      <c r="H819" s="661" t="s">
        <v>849</v>
      </c>
      <c r="I819" s="661" t="s">
        <v>898</v>
      </c>
      <c r="J819" s="661" t="s">
        <v>960</v>
      </c>
      <c r="K819" s="661" t="s">
        <v>1530</v>
      </c>
      <c r="L819" s="662">
        <v>123.2</v>
      </c>
      <c r="M819" s="662">
        <v>369.6</v>
      </c>
      <c r="N819" s="661">
        <v>3</v>
      </c>
      <c r="O819" s="742">
        <v>0.5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18</v>
      </c>
      <c r="B820" s="661" t="s">
        <v>534</v>
      </c>
      <c r="C820" s="661">
        <v>89301182</v>
      </c>
      <c r="D820" s="740" t="s">
        <v>2531</v>
      </c>
      <c r="E820" s="741" t="s">
        <v>1616</v>
      </c>
      <c r="F820" s="661" t="s">
        <v>1587</v>
      </c>
      <c r="G820" s="661" t="s">
        <v>1656</v>
      </c>
      <c r="H820" s="661" t="s">
        <v>849</v>
      </c>
      <c r="I820" s="661" t="s">
        <v>894</v>
      </c>
      <c r="J820" s="661" t="s">
        <v>1531</v>
      </c>
      <c r="K820" s="661" t="s">
        <v>1532</v>
      </c>
      <c r="L820" s="662">
        <v>246.39</v>
      </c>
      <c r="M820" s="662">
        <v>739.17</v>
      </c>
      <c r="N820" s="661">
        <v>3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18</v>
      </c>
      <c r="B821" s="661" t="s">
        <v>534</v>
      </c>
      <c r="C821" s="661">
        <v>89301182</v>
      </c>
      <c r="D821" s="740" t="s">
        <v>2531</v>
      </c>
      <c r="E821" s="741" t="s">
        <v>1616</v>
      </c>
      <c r="F821" s="661" t="s">
        <v>1587</v>
      </c>
      <c r="G821" s="661" t="s">
        <v>1656</v>
      </c>
      <c r="H821" s="661" t="s">
        <v>535</v>
      </c>
      <c r="I821" s="661" t="s">
        <v>2335</v>
      </c>
      <c r="J821" s="661" t="s">
        <v>2336</v>
      </c>
      <c r="K821" s="661" t="s">
        <v>2337</v>
      </c>
      <c r="L821" s="662">
        <v>0</v>
      </c>
      <c r="M821" s="662">
        <v>0</v>
      </c>
      <c r="N821" s="661">
        <v>3</v>
      </c>
      <c r="O821" s="742">
        <v>3</v>
      </c>
      <c r="P821" s="662"/>
      <c r="Q821" s="677"/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18</v>
      </c>
      <c r="B822" s="661" t="s">
        <v>534</v>
      </c>
      <c r="C822" s="661">
        <v>89301182</v>
      </c>
      <c r="D822" s="740" t="s">
        <v>2531</v>
      </c>
      <c r="E822" s="741" t="s">
        <v>1616</v>
      </c>
      <c r="F822" s="661" t="s">
        <v>1587</v>
      </c>
      <c r="G822" s="661" t="s">
        <v>1656</v>
      </c>
      <c r="H822" s="661" t="s">
        <v>535</v>
      </c>
      <c r="I822" s="661" t="s">
        <v>2338</v>
      </c>
      <c r="J822" s="661" t="s">
        <v>2336</v>
      </c>
      <c r="K822" s="661" t="s">
        <v>2339</v>
      </c>
      <c r="L822" s="662">
        <v>0</v>
      </c>
      <c r="M822" s="662">
        <v>0</v>
      </c>
      <c r="N822" s="661">
        <v>1</v>
      </c>
      <c r="O822" s="742">
        <v>1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18</v>
      </c>
      <c r="B823" s="661" t="s">
        <v>534</v>
      </c>
      <c r="C823" s="661">
        <v>89301182</v>
      </c>
      <c r="D823" s="740" t="s">
        <v>2531</v>
      </c>
      <c r="E823" s="741" t="s">
        <v>1616</v>
      </c>
      <c r="F823" s="661" t="s">
        <v>1587</v>
      </c>
      <c r="G823" s="661" t="s">
        <v>1656</v>
      </c>
      <c r="H823" s="661" t="s">
        <v>535</v>
      </c>
      <c r="I823" s="661" t="s">
        <v>2340</v>
      </c>
      <c r="J823" s="661" t="s">
        <v>1996</v>
      </c>
      <c r="K823" s="661" t="s">
        <v>2149</v>
      </c>
      <c r="L823" s="662">
        <v>0</v>
      </c>
      <c r="M823" s="662">
        <v>0</v>
      </c>
      <c r="N823" s="661">
        <v>1</v>
      </c>
      <c r="O823" s="742">
        <v>1</v>
      </c>
      <c r="P823" s="662">
        <v>0</v>
      </c>
      <c r="Q823" s="677"/>
      <c r="R823" s="661">
        <v>1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18</v>
      </c>
      <c r="B824" s="661" t="s">
        <v>534</v>
      </c>
      <c r="C824" s="661">
        <v>89301182</v>
      </c>
      <c r="D824" s="740" t="s">
        <v>2531</v>
      </c>
      <c r="E824" s="741" t="s">
        <v>1616</v>
      </c>
      <c r="F824" s="661" t="s">
        <v>1587</v>
      </c>
      <c r="G824" s="661" t="s">
        <v>1670</v>
      </c>
      <c r="H824" s="661" t="s">
        <v>535</v>
      </c>
      <c r="I824" s="661" t="s">
        <v>1671</v>
      </c>
      <c r="J824" s="661" t="s">
        <v>1672</v>
      </c>
      <c r="K824" s="661" t="s">
        <v>1673</v>
      </c>
      <c r="L824" s="662">
        <v>264</v>
      </c>
      <c r="M824" s="662">
        <v>792</v>
      </c>
      <c r="N824" s="661">
        <v>3</v>
      </c>
      <c r="O824" s="742">
        <v>1.5</v>
      </c>
      <c r="P824" s="662">
        <v>528</v>
      </c>
      <c r="Q824" s="677">
        <v>0.66666666666666663</v>
      </c>
      <c r="R824" s="661">
        <v>2</v>
      </c>
      <c r="S824" s="677">
        <v>0.66666666666666663</v>
      </c>
      <c r="T824" s="742">
        <v>0.5</v>
      </c>
      <c r="U824" s="700">
        <v>0.33333333333333331</v>
      </c>
    </row>
    <row r="825" spans="1:21" ht="14.4" customHeight="1" x14ac:dyDescent="0.3">
      <c r="A825" s="660">
        <v>18</v>
      </c>
      <c r="B825" s="661" t="s">
        <v>534</v>
      </c>
      <c r="C825" s="661">
        <v>89301182</v>
      </c>
      <c r="D825" s="740" t="s">
        <v>2531</v>
      </c>
      <c r="E825" s="741" t="s">
        <v>1616</v>
      </c>
      <c r="F825" s="661" t="s">
        <v>1587</v>
      </c>
      <c r="G825" s="661" t="s">
        <v>1644</v>
      </c>
      <c r="H825" s="661" t="s">
        <v>535</v>
      </c>
      <c r="I825" s="661" t="s">
        <v>1789</v>
      </c>
      <c r="J825" s="661" t="s">
        <v>1646</v>
      </c>
      <c r="K825" s="661" t="s">
        <v>1073</v>
      </c>
      <c r="L825" s="662">
        <v>177.82</v>
      </c>
      <c r="M825" s="662">
        <v>177.82</v>
      </c>
      <c r="N825" s="661">
        <v>1</v>
      </c>
      <c r="O825" s="742">
        <v>1</v>
      </c>
      <c r="P825" s="662">
        <v>177.82</v>
      </c>
      <c r="Q825" s="677">
        <v>1</v>
      </c>
      <c r="R825" s="661">
        <v>1</v>
      </c>
      <c r="S825" s="677">
        <v>1</v>
      </c>
      <c r="T825" s="742">
        <v>1</v>
      </c>
      <c r="U825" s="700">
        <v>1</v>
      </c>
    </row>
    <row r="826" spans="1:21" ht="14.4" customHeight="1" x14ac:dyDescent="0.3">
      <c r="A826" s="660">
        <v>18</v>
      </c>
      <c r="B826" s="661" t="s">
        <v>534</v>
      </c>
      <c r="C826" s="661">
        <v>89301182</v>
      </c>
      <c r="D826" s="740" t="s">
        <v>2531</v>
      </c>
      <c r="E826" s="741" t="s">
        <v>1616</v>
      </c>
      <c r="F826" s="661" t="s">
        <v>1587</v>
      </c>
      <c r="G826" s="661" t="s">
        <v>1644</v>
      </c>
      <c r="H826" s="661" t="s">
        <v>535</v>
      </c>
      <c r="I826" s="661" t="s">
        <v>1645</v>
      </c>
      <c r="J826" s="661" t="s">
        <v>1646</v>
      </c>
      <c r="K826" s="661" t="s">
        <v>1647</v>
      </c>
      <c r="L826" s="662">
        <v>0</v>
      </c>
      <c r="M826" s="662">
        <v>0</v>
      </c>
      <c r="N826" s="661">
        <v>2</v>
      </c>
      <c r="O826" s="742">
        <v>0.5</v>
      </c>
      <c r="P826" s="662">
        <v>0</v>
      </c>
      <c r="Q826" s="677"/>
      <c r="R826" s="661">
        <v>2</v>
      </c>
      <c r="S826" s="677">
        <v>1</v>
      </c>
      <c r="T826" s="742">
        <v>0.5</v>
      </c>
      <c r="U826" s="700">
        <v>1</v>
      </c>
    </row>
    <row r="827" spans="1:21" ht="14.4" customHeight="1" x14ac:dyDescent="0.3">
      <c r="A827" s="660">
        <v>18</v>
      </c>
      <c r="B827" s="661" t="s">
        <v>534</v>
      </c>
      <c r="C827" s="661">
        <v>89301182</v>
      </c>
      <c r="D827" s="740" t="s">
        <v>2531</v>
      </c>
      <c r="E827" s="741" t="s">
        <v>1616</v>
      </c>
      <c r="F827" s="661" t="s">
        <v>1587</v>
      </c>
      <c r="G827" s="661" t="s">
        <v>1644</v>
      </c>
      <c r="H827" s="661" t="s">
        <v>535</v>
      </c>
      <c r="I827" s="661" t="s">
        <v>2341</v>
      </c>
      <c r="J827" s="661" t="s">
        <v>1023</v>
      </c>
      <c r="K827" s="661" t="s">
        <v>2342</v>
      </c>
      <c r="L827" s="662">
        <v>0</v>
      </c>
      <c r="M827" s="662">
        <v>0</v>
      </c>
      <c r="N827" s="661">
        <v>1</v>
      </c>
      <c r="O827" s="742">
        <v>0.5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18</v>
      </c>
      <c r="B828" s="661" t="s">
        <v>534</v>
      </c>
      <c r="C828" s="661">
        <v>89301182</v>
      </c>
      <c r="D828" s="740" t="s">
        <v>2531</v>
      </c>
      <c r="E828" s="741" t="s">
        <v>1616</v>
      </c>
      <c r="F828" s="661" t="s">
        <v>1587</v>
      </c>
      <c r="G828" s="661" t="s">
        <v>1644</v>
      </c>
      <c r="H828" s="661" t="s">
        <v>535</v>
      </c>
      <c r="I828" s="661" t="s">
        <v>2343</v>
      </c>
      <c r="J828" s="661" t="s">
        <v>1646</v>
      </c>
      <c r="K828" s="661" t="s">
        <v>2344</v>
      </c>
      <c r="L828" s="662">
        <v>0</v>
      </c>
      <c r="M828" s="662">
        <v>0</v>
      </c>
      <c r="N828" s="661">
        <v>1</v>
      </c>
      <c r="O828" s="742">
        <v>0.5</v>
      </c>
      <c r="P828" s="662"/>
      <c r="Q828" s="677"/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18</v>
      </c>
      <c r="B829" s="661" t="s">
        <v>534</v>
      </c>
      <c r="C829" s="661">
        <v>89301182</v>
      </c>
      <c r="D829" s="740" t="s">
        <v>2531</v>
      </c>
      <c r="E829" s="741" t="s">
        <v>1616</v>
      </c>
      <c r="F829" s="661" t="s">
        <v>1587</v>
      </c>
      <c r="G829" s="661" t="s">
        <v>1648</v>
      </c>
      <c r="H829" s="661" t="s">
        <v>535</v>
      </c>
      <c r="I829" s="661" t="s">
        <v>2039</v>
      </c>
      <c r="J829" s="661" t="s">
        <v>2040</v>
      </c>
      <c r="K829" s="661" t="s">
        <v>1651</v>
      </c>
      <c r="L829" s="662">
        <v>0</v>
      </c>
      <c r="M829" s="662">
        <v>0</v>
      </c>
      <c r="N829" s="661">
        <v>1</v>
      </c>
      <c r="O829" s="742">
        <v>0.5</v>
      </c>
      <c r="P829" s="662"/>
      <c r="Q829" s="677"/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18</v>
      </c>
      <c r="B830" s="661" t="s">
        <v>534</v>
      </c>
      <c r="C830" s="661">
        <v>89301182</v>
      </c>
      <c r="D830" s="740" t="s">
        <v>2531</v>
      </c>
      <c r="E830" s="741" t="s">
        <v>1616</v>
      </c>
      <c r="F830" s="661" t="s">
        <v>1587</v>
      </c>
      <c r="G830" s="661" t="s">
        <v>1648</v>
      </c>
      <c r="H830" s="661" t="s">
        <v>535</v>
      </c>
      <c r="I830" s="661" t="s">
        <v>2043</v>
      </c>
      <c r="J830" s="661" t="s">
        <v>2042</v>
      </c>
      <c r="K830" s="661" t="s">
        <v>845</v>
      </c>
      <c r="L830" s="662">
        <v>0</v>
      </c>
      <c r="M830" s="662">
        <v>0</v>
      </c>
      <c r="N830" s="661">
        <v>1</v>
      </c>
      <c r="O830" s="742">
        <v>1</v>
      </c>
      <c r="P830" s="662"/>
      <c r="Q830" s="677"/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18</v>
      </c>
      <c r="B831" s="661" t="s">
        <v>534</v>
      </c>
      <c r="C831" s="661">
        <v>89301182</v>
      </c>
      <c r="D831" s="740" t="s">
        <v>2531</v>
      </c>
      <c r="E831" s="741" t="s">
        <v>1617</v>
      </c>
      <c r="F831" s="661" t="s">
        <v>1587</v>
      </c>
      <c r="G831" s="661" t="s">
        <v>1695</v>
      </c>
      <c r="H831" s="661" t="s">
        <v>849</v>
      </c>
      <c r="I831" s="661" t="s">
        <v>1354</v>
      </c>
      <c r="J831" s="661" t="s">
        <v>1574</v>
      </c>
      <c r="K831" s="661" t="s">
        <v>1575</v>
      </c>
      <c r="L831" s="662">
        <v>6.68</v>
      </c>
      <c r="M831" s="662">
        <v>20.04</v>
      </c>
      <c r="N831" s="661">
        <v>3</v>
      </c>
      <c r="O831" s="742">
        <v>2</v>
      </c>
      <c r="P831" s="662">
        <v>13.36</v>
      </c>
      <c r="Q831" s="677">
        <v>0.66666666666666663</v>
      </c>
      <c r="R831" s="661">
        <v>2</v>
      </c>
      <c r="S831" s="677">
        <v>0.66666666666666663</v>
      </c>
      <c r="T831" s="742">
        <v>1.5</v>
      </c>
      <c r="U831" s="700">
        <v>0.75</v>
      </c>
    </row>
    <row r="832" spans="1:21" ht="14.4" customHeight="1" x14ac:dyDescent="0.3">
      <c r="A832" s="660">
        <v>18</v>
      </c>
      <c r="B832" s="661" t="s">
        <v>534</v>
      </c>
      <c r="C832" s="661">
        <v>89301182</v>
      </c>
      <c r="D832" s="740" t="s">
        <v>2531</v>
      </c>
      <c r="E832" s="741" t="s">
        <v>1617</v>
      </c>
      <c r="F832" s="661" t="s">
        <v>1587</v>
      </c>
      <c r="G832" s="661" t="s">
        <v>1695</v>
      </c>
      <c r="H832" s="661" t="s">
        <v>849</v>
      </c>
      <c r="I832" s="661" t="s">
        <v>1811</v>
      </c>
      <c r="J832" s="661" t="s">
        <v>1812</v>
      </c>
      <c r="K832" s="661" t="s">
        <v>1813</v>
      </c>
      <c r="L832" s="662">
        <v>16.920000000000002</v>
      </c>
      <c r="M832" s="662">
        <v>16.920000000000002</v>
      </c>
      <c r="N832" s="661">
        <v>1</v>
      </c>
      <c r="O832" s="742">
        <v>1</v>
      </c>
      <c r="P832" s="662">
        <v>16.920000000000002</v>
      </c>
      <c r="Q832" s="677">
        <v>1</v>
      </c>
      <c r="R832" s="661">
        <v>1</v>
      </c>
      <c r="S832" s="677">
        <v>1</v>
      </c>
      <c r="T832" s="742">
        <v>1</v>
      </c>
      <c r="U832" s="700">
        <v>1</v>
      </c>
    </row>
    <row r="833" spans="1:21" ht="14.4" customHeight="1" x14ac:dyDescent="0.3">
      <c r="A833" s="660">
        <v>18</v>
      </c>
      <c r="B833" s="661" t="s">
        <v>534</v>
      </c>
      <c r="C833" s="661">
        <v>89301182</v>
      </c>
      <c r="D833" s="740" t="s">
        <v>2531</v>
      </c>
      <c r="E833" s="741" t="s">
        <v>1617</v>
      </c>
      <c r="F833" s="661" t="s">
        <v>1587</v>
      </c>
      <c r="G833" s="661" t="s">
        <v>1703</v>
      </c>
      <c r="H833" s="661" t="s">
        <v>849</v>
      </c>
      <c r="I833" s="661" t="s">
        <v>928</v>
      </c>
      <c r="J833" s="661" t="s">
        <v>929</v>
      </c>
      <c r="K833" s="661" t="s">
        <v>1526</v>
      </c>
      <c r="L833" s="662">
        <v>1107.51</v>
      </c>
      <c r="M833" s="662">
        <v>1107.51</v>
      </c>
      <c r="N833" s="661">
        <v>1</v>
      </c>
      <c r="O833" s="742">
        <v>1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18</v>
      </c>
      <c r="B834" s="661" t="s">
        <v>534</v>
      </c>
      <c r="C834" s="661">
        <v>89301182</v>
      </c>
      <c r="D834" s="740" t="s">
        <v>2531</v>
      </c>
      <c r="E834" s="741" t="s">
        <v>1617</v>
      </c>
      <c r="F834" s="661" t="s">
        <v>1587</v>
      </c>
      <c r="G834" s="661" t="s">
        <v>1860</v>
      </c>
      <c r="H834" s="661" t="s">
        <v>849</v>
      </c>
      <c r="I834" s="661" t="s">
        <v>1365</v>
      </c>
      <c r="J834" s="661" t="s">
        <v>1366</v>
      </c>
      <c r="K834" s="661" t="s">
        <v>1576</v>
      </c>
      <c r="L834" s="662">
        <v>65.989999999999995</v>
      </c>
      <c r="M834" s="662">
        <v>65.989999999999995</v>
      </c>
      <c r="N834" s="661">
        <v>1</v>
      </c>
      <c r="O834" s="742">
        <v>0.5</v>
      </c>
      <c r="P834" s="662">
        <v>65.989999999999995</v>
      </c>
      <c r="Q834" s="677">
        <v>1</v>
      </c>
      <c r="R834" s="661">
        <v>1</v>
      </c>
      <c r="S834" s="677">
        <v>1</v>
      </c>
      <c r="T834" s="742">
        <v>0.5</v>
      </c>
      <c r="U834" s="700">
        <v>1</v>
      </c>
    </row>
    <row r="835" spans="1:21" ht="14.4" customHeight="1" x14ac:dyDescent="0.3">
      <c r="A835" s="660">
        <v>18</v>
      </c>
      <c r="B835" s="661" t="s">
        <v>534</v>
      </c>
      <c r="C835" s="661">
        <v>89301182</v>
      </c>
      <c r="D835" s="740" t="s">
        <v>2531</v>
      </c>
      <c r="E835" s="741" t="s">
        <v>1617</v>
      </c>
      <c r="F835" s="661" t="s">
        <v>1587</v>
      </c>
      <c r="G835" s="661" t="s">
        <v>1776</v>
      </c>
      <c r="H835" s="661" t="s">
        <v>535</v>
      </c>
      <c r="I835" s="661" t="s">
        <v>731</v>
      </c>
      <c r="J835" s="661" t="s">
        <v>732</v>
      </c>
      <c r="K835" s="661" t="s">
        <v>1777</v>
      </c>
      <c r="L835" s="662">
        <v>0</v>
      </c>
      <c r="M835" s="662">
        <v>0</v>
      </c>
      <c r="N835" s="661">
        <v>1</v>
      </c>
      <c r="O835" s="742">
        <v>1</v>
      </c>
      <c r="P835" s="662">
        <v>0</v>
      </c>
      <c r="Q835" s="677"/>
      <c r="R835" s="661">
        <v>1</v>
      </c>
      <c r="S835" s="677">
        <v>1</v>
      </c>
      <c r="T835" s="742">
        <v>1</v>
      </c>
      <c r="U835" s="700">
        <v>1</v>
      </c>
    </row>
    <row r="836" spans="1:21" ht="14.4" customHeight="1" x14ac:dyDescent="0.3">
      <c r="A836" s="660">
        <v>18</v>
      </c>
      <c r="B836" s="661" t="s">
        <v>534</v>
      </c>
      <c r="C836" s="661">
        <v>89301182</v>
      </c>
      <c r="D836" s="740" t="s">
        <v>2531</v>
      </c>
      <c r="E836" s="741" t="s">
        <v>1617</v>
      </c>
      <c r="F836" s="661" t="s">
        <v>1587</v>
      </c>
      <c r="G836" s="661" t="s">
        <v>1656</v>
      </c>
      <c r="H836" s="661" t="s">
        <v>849</v>
      </c>
      <c r="I836" s="661" t="s">
        <v>898</v>
      </c>
      <c r="J836" s="661" t="s">
        <v>960</v>
      </c>
      <c r="K836" s="661" t="s">
        <v>1530</v>
      </c>
      <c r="L836" s="662">
        <v>123.2</v>
      </c>
      <c r="M836" s="662">
        <v>123.2</v>
      </c>
      <c r="N836" s="661">
        <v>1</v>
      </c>
      <c r="O836" s="742">
        <v>0.5</v>
      </c>
      <c r="P836" s="662"/>
      <c r="Q836" s="677">
        <v>0</v>
      </c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18</v>
      </c>
      <c r="B837" s="661" t="s">
        <v>534</v>
      </c>
      <c r="C837" s="661">
        <v>89301182</v>
      </c>
      <c r="D837" s="740" t="s">
        <v>2531</v>
      </c>
      <c r="E837" s="741" t="s">
        <v>1617</v>
      </c>
      <c r="F837" s="661" t="s">
        <v>1587</v>
      </c>
      <c r="G837" s="661" t="s">
        <v>1644</v>
      </c>
      <c r="H837" s="661" t="s">
        <v>535</v>
      </c>
      <c r="I837" s="661" t="s">
        <v>2345</v>
      </c>
      <c r="J837" s="661" t="s">
        <v>1735</v>
      </c>
      <c r="K837" s="661" t="s">
        <v>2346</v>
      </c>
      <c r="L837" s="662">
        <v>0</v>
      </c>
      <c r="M837" s="662">
        <v>0</v>
      </c>
      <c r="N837" s="661">
        <v>1</v>
      </c>
      <c r="O837" s="742">
        <v>1</v>
      </c>
      <c r="P837" s="662"/>
      <c r="Q837" s="677"/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18</v>
      </c>
      <c r="B838" s="661" t="s">
        <v>534</v>
      </c>
      <c r="C838" s="661">
        <v>89301182</v>
      </c>
      <c r="D838" s="740" t="s">
        <v>2531</v>
      </c>
      <c r="E838" s="741" t="s">
        <v>1617</v>
      </c>
      <c r="F838" s="661" t="s">
        <v>1587</v>
      </c>
      <c r="G838" s="661" t="s">
        <v>1648</v>
      </c>
      <c r="H838" s="661" t="s">
        <v>535</v>
      </c>
      <c r="I838" s="661" t="s">
        <v>2347</v>
      </c>
      <c r="J838" s="661" t="s">
        <v>2040</v>
      </c>
      <c r="K838" s="661" t="s">
        <v>1702</v>
      </c>
      <c r="L838" s="662">
        <v>0</v>
      </c>
      <c r="M838" s="662">
        <v>0</v>
      </c>
      <c r="N838" s="661">
        <v>1</v>
      </c>
      <c r="O838" s="742">
        <v>1</v>
      </c>
      <c r="P838" s="662">
        <v>0</v>
      </c>
      <c r="Q838" s="677"/>
      <c r="R838" s="661">
        <v>1</v>
      </c>
      <c r="S838" s="677">
        <v>1</v>
      </c>
      <c r="T838" s="742">
        <v>1</v>
      </c>
      <c r="U838" s="700">
        <v>1</v>
      </c>
    </row>
    <row r="839" spans="1:21" ht="14.4" customHeight="1" x14ac:dyDescent="0.3">
      <c r="A839" s="660">
        <v>18</v>
      </c>
      <c r="B839" s="661" t="s">
        <v>534</v>
      </c>
      <c r="C839" s="661">
        <v>89301182</v>
      </c>
      <c r="D839" s="740" t="s">
        <v>2531</v>
      </c>
      <c r="E839" s="741" t="s">
        <v>1617</v>
      </c>
      <c r="F839" s="661" t="s">
        <v>1587</v>
      </c>
      <c r="G839" s="661" t="s">
        <v>2348</v>
      </c>
      <c r="H839" s="661" t="s">
        <v>535</v>
      </c>
      <c r="I839" s="661" t="s">
        <v>2349</v>
      </c>
      <c r="J839" s="661" t="s">
        <v>2350</v>
      </c>
      <c r="K839" s="661" t="s">
        <v>2351</v>
      </c>
      <c r="L839" s="662">
        <v>0</v>
      </c>
      <c r="M839" s="662">
        <v>0</v>
      </c>
      <c r="N839" s="661">
        <v>1</v>
      </c>
      <c r="O839" s="742">
        <v>1</v>
      </c>
      <c r="P839" s="662"/>
      <c r="Q839" s="677"/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18</v>
      </c>
      <c r="B840" s="661" t="s">
        <v>534</v>
      </c>
      <c r="C840" s="661">
        <v>89301182</v>
      </c>
      <c r="D840" s="740" t="s">
        <v>2531</v>
      </c>
      <c r="E840" s="741" t="s">
        <v>1618</v>
      </c>
      <c r="F840" s="661" t="s">
        <v>1587</v>
      </c>
      <c r="G840" s="661" t="s">
        <v>1746</v>
      </c>
      <c r="H840" s="661" t="s">
        <v>535</v>
      </c>
      <c r="I840" s="661" t="s">
        <v>1030</v>
      </c>
      <c r="J840" s="661" t="s">
        <v>1031</v>
      </c>
      <c r="K840" s="661" t="s">
        <v>1032</v>
      </c>
      <c r="L840" s="662">
        <v>1048.3499999999999</v>
      </c>
      <c r="M840" s="662">
        <v>1048.3499999999999</v>
      </c>
      <c r="N840" s="661">
        <v>1</v>
      </c>
      <c r="O840" s="742">
        <v>0.5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18</v>
      </c>
      <c r="B841" s="661" t="s">
        <v>534</v>
      </c>
      <c r="C841" s="661">
        <v>89301182</v>
      </c>
      <c r="D841" s="740" t="s">
        <v>2531</v>
      </c>
      <c r="E841" s="741" t="s">
        <v>1618</v>
      </c>
      <c r="F841" s="661" t="s">
        <v>1587</v>
      </c>
      <c r="G841" s="661" t="s">
        <v>1746</v>
      </c>
      <c r="H841" s="661" t="s">
        <v>535</v>
      </c>
      <c r="I841" s="661" t="s">
        <v>2352</v>
      </c>
      <c r="J841" s="661" t="s">
        <v>1031</v>
      </c>
      <c r="K841" s="661" t="s">
        <v>2353</v>
      </c>
      <c r="L841" s="662">
        <v>0</v>
      </c>
      <c r="M841" s="662">
        <v>0</v>
      </c>
      <c r="N841" s="661">
        <v>2</v>
      </c>
      <c r="O841" s="742">
        <v>0.5</v>
      </c>
      <c r="P841" s="662">
        <v>0</v>
      </c>
      <c r="Q841" s="677"/>
      <c r="R841" s="661">
        <v>2</v>
      </c>
      <c r="S841" s="677">
        <v>1</v>
      </c>
      <c r="T841" s="742">
        <v>0.5</v>
      </c>
      <c r="U841" s="700">
        <v>1</v>
      </c>
    </row>
    <row r="842" spans="1:21" ht="14.4" customHeight="1" x14ac:dyDescent="0.3">
      <c r="A842" s="660">
        <v>18</v>
      </c>
      <c r="B842" s="661" t="s">
        <v>534</v>
      </c>
      <c r="C842" s="661">
        <v>89301182</v>
      </c>
      <c r="D842" s="740" t="s">
        <v>2531</v>
      </c>
      <c r="E842" s="741" t="s">
        <v>1618</v>
      </c>
      <c r="F842" s="661" t="s">
        <v>1587</v>
      </c>
      <c r="G842" s="661" t="s">
        <v>1695</v>
      </c>
      <c r="H842" s="661" t="s">
        <v>849</v>
      </c>
      <c r="I842" s="661" t="s">
        <v>1696</v>
      </c>
      <c r="J842" s="661" t="s">
        <v>1697</v>
      </c>
      <c r="K842" s="661" t="s">
        <v>1698</v>
      </c>
      <c r="L842" s="662">
        <v>10.26</v>
      </c>
      <c r="M842" s="662">
        <v>20.52</v>
      </c>
      <c r="N842" s="661">
        <v>2</v>
      </c>
      <c r="O842" s="742">
        <v>1.5</v>
      </c>
      <c r="P842" s="662">
        <v>20.52</v>
      </c>
      <c r="Q842" s="677">
        <v>1</v>
      </c>
      <c r="R842" s="661">
        <v>2</v>
      </c>
      <c r="S842" s="677">
        <v>1</v>
      </c>
      <c r="T842" s="742">
        <v>1.5</v>
      </c>
      <c r="U842" s="700">
        <v>1</v>
      </c>
    </row>
    <row r="843" spans="1:21" ht="14.4" customHeight="1" x14ac:dyDescent="0.3">
      <c r="A843" s="660">
        <v>18</v>
      </c>
      <c r="B843" s="661" t="s">
        <v>534</v>
      </c>
      <c r="C843" s="661">
        <v>89301182</v>
      </c>
      <c r="D843" s="740" t="s">
        <v>2531</v>
      </c>
      <c r="E843" s="741" t="s">
        <v>1618</v>
      </c>
      <c r="F843" s="661" t="s">
        <v>1587</v>
      </c>
      <c r="G843" s="661" t="s">
        <v>1712</v>
      </c>
      <c r="H843" s="661" t="s">
        <v>535</v>
      </c>
      <c r="I843" s="661" t="s">
        <v>646</v>
      </c>
      <c r="J843" s="661" t="s">
        <v>1713</v>
      </c>
      <c r="K843" s="661" t="s">
        <v>1714</v>
      </c>
      <c r="L843" s="662">
        <v>0</v>
      </c>
      <c r="M843" s="662">
        <v>0</v>
      </c>
      <c r="N843" s="661">
        <v>1</v>
      </c>
      <c r="O843" s="742">
        <v>0.5</v>
      </c>
      <c r="P843" s="662">
        <v>0</v>
      </c>
      <c r="Q843" s="677"/>
      <c r="R843" s="661">
        <v>1</v>
      </c>
      <c r="S843" s="677">
        <v>1</v>
      </c>
      <c r="T843" s="742">
        <v>0.5</v>
      </c>
      <c r="U843" s="700">
        <v>1</v>
      </c>
    </row>
    <row r="844" spans="1:21" ht="14.4" customHeight="1" x14ac:dyDescent="0.3">
      <c r="A844" s="660">
        <v>18</v>
      </c>
      <c r="B844" s="661" t="s">
        <v>534</v>
      </c>
      <c r="C844" s="661">
        <v>89301182</v>
      </c>
      <c r="D844" s="740" t="s">
        <v>2531</v>
      </c>
      <c r="E844" s="741" t="s">
        <v>1618</v>
      </c>
      <c r="F844" s="661" t="s">
        <v>1587</v>
      </c>
      <c r="G844" s="661" t="s">
        <v>1715</v>
      </c>
      <c r="H844" s="661" t="s">
        <v>535</v>
      </c>
      <c r="I844" s="661" t="s">
        <v>1814</v>
      </c>
      <c r="J844" s="661" t="s">
        <v>1717</v>
      </c>
      <c r="K844" s="661" t="s">
        <v>1330</v>
      </c>
      <c r="L844" s="662">
        <v>88.91</v>
      </c>
      <c r="M844" s="662">
        <v>88.91</v>
      </c>
      <c r="N844" s="661">
        <v>1</v>
      </c>
      <c r="O844" s="742">
        <v>1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18</v>
      </c>
      <c r="B845" s="661" t="s">
        <v>534</v>
      </c>
      <c r="C845" s="661">
        <v>89301182</v>
      </c>
      <c r="D845" s="740" t="s">
        <v>2531</v>
      </c>
      <c r="E845" s="741" t="s">
        <v>1618</v>
      </c>
      <c r="F845" s="661" t="s">
        <v>1587</v>
      </c>
      <c r="G845" s="661" t="s">
        <v>1860</v>
      </c>
      <c r="H845" s="661" t="s">
        <v>849</v>
      </c>
      <c r="I845" s="661" t="s">
        <v>1365</v>
      </c>
      <c r="J845" s="661" t="s">
        <v>1366</v>
      </c>
      <c r="K845" s="661" t="s">
        <v>1576</v>
      </c>
      <c r="L845" s="662">
        <v>65.989999999999995</v>
      </c>
      <c r="M845" s="662">
        <v>65.989999999999995</v>
      </c>
      <c r="N845" s="661">
        <v>1</v>
      </c>
      <c r="O845" s="742">
        <v>0.5</v>
      </c>
      <c r="P845" s="662">
        <v>65.989999999999995</v>
      </c>
      <c r="Q845" s="677">
        <v>1</v>
      </c>
      <c r="R845" s="661">
        <v>1</v>
      </c>
      <c r="S845" s="677">
        <v>1</v>
      </c>
      <c r="T845" s="742">
        <v>0.5</v>
      </c>
      <c r="U845" s="700">
        <v>1</v>
      </c>
    </row>
    <row r="846" spans="1:21" ht="14.4" customHeight="1" x14ac:dyDescent="0.3">
      <c r="A846" s="660">
        <v>18</v>
      </c>
      <c r="B846" s="661" t="s">
        <v>534</v>
      </c>
      <c r="C846" s="661">
        <v>89301182</v>
      </c>
      <c r="D846" s="740" t="s">
        <v>2531</v>
      </c>
      <c r="E846" s="741" t="s">
        <v>1618</v>
      </c>
      <c r="F846" s="661" t="s">
        <v>1587</v>
      </c>
      <c r="G846" s="661" t="s">
        <v>1878</v>
      </c>
      <c r="H846" s="661" t="s">
        <v>535</v>
      </c>
      <c r="I846" s="661" t="s">
        <v>1015</v>
      </c>
      <c r="J846" s="661" t="s">
        <v>1879</v>
      </c>
      <c r="K846" s="661" t="s">
        <v>1880</v>
      </c>
      <c r="L846" s="662">
        <v>24.68</v>
      </c>
      <c r="M846" s="662">
        <v>24.68</v>
      </c>
      <c r="N846" s="661">
        <v>1</v>
      </c>
      <c r="O846" s="742">
        <v>0.5</v>
      </c>
      <c r="P846" s="662">
        <v>24.68</v>
      </c>
      <c r="Q846" s="677">
        <v>1</v>
      </c>
      <c r="R846" s="661">
        <v>1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18</v>
      </c>
      <c r="B847" s="661" t="s">
        <v>534</v>
      </c>
      <c r="C847" s="661">
        <v>89301182</v>
      </c>
      <c r="D847" s="740" t="s">
        <v>2531</v>
      </c>
      <c r="E847" s="741" t="s">
        <v>1618</v>
      </c>
      <c r="F847" s="661" t="s">
        <v>1587</v>
      </c>
      <c r="G847" s="661" t="s">
        <v>1878</v>
      </c>
      <c r="H847" s="661" t="s">
        <v>535</v>
      </c>
      <c r="I847" s="661" t="s">
        <v>1311</v>
      </c>
      <c r="J847" s="661" t="s">
        <v>1312</v>
      </c>
      <c r="K847" s="661" t="s">
        <v>1881</v>
      </c>
      <c r="L847" s="662">
        <v>74.06</v>
      </c>
      <c r="M847" s="662">
        <v>148.12</v>
      </c>
      <c r="N847" s="661">
        <v>2</v>
      </c>
      <c r="O847" s="742">
        <v>1</v>
      </c>
      <c r="P847" s="662">
        <v>148.12</v>
      </c>
      <c r="Q847" s="677">
        <v>1</v>
      </c>
      <c r="R847" s="661">
        <v>2</v>
      </c>
      <c r="S847" s="677">
        <v>1</v>
      </c>
      <c r="T847" s="742">
        <v>1</v>
      </c>
      <c r="U847" s="700">
        <v>1</v>
      </c>
    </row>
    <row r="848" spans="1:21" ht="14.4" customHeight="1" x14ac:dyDescent="0.3">
      <c r="A848" s="660">
        <v>18</v>
      </c>
      <c r="B848" s="661" t="s">
        <v>534</v>
      </c>
      <c r="C848" s="661">
        <v>89301182</v>
      </c>
      <c r="D848" s="740" t="s">
        <v>2531</v>
      </c>
      <c r="E848" s="741" t="s">
        <v>1618</v>
      </c>
      <c r="F848" s="661" t="s">
        <v>1587</v>
      </c>
      <c r="G848" s="661" t="s">
        <v>2354</v>
      </c>
      <c r="H848" s="661" t="s">
        <v>535</v>
      </c>
      <c r="I848" s="661" t="s">
        <v>2355</v>
      </c>
      <c r="J848" s="661" t="s">
        <v>2356</v>
      </c>
      <c r="K848" s="661" t="s">
        <v>2357</v>
      </c>
      <c r="L848" s="662">
        <v>136.55000000000001</v>
      </c>
      <c r="M848" s="662">
        <v>136.55000000000001</v>
      </c>
      <c r="N848" s="661">
        <v>1</v>
      </c>
      <c r="O848" s="742">
        <v>0.5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18</v>
      </c>
      <c r="B849" s="661" t="s">
        <v>534</v>
      </c>
      <c r="C849" s="661">
        <v>89301182</v>
      </c>
      <c r="D849" s="740" t="s">
        <v>2531</v>
      </c>
      <c r="E849" s="741" t="s">
        <v>1618</v>
      </c>
      <c r="F849" s="661" t="s">
        <v>1587</v>
      </c>
      <c r="G849" s="661" t="s">
        <v>1719</v>
      </c>
      <c r="H849" s="661" t="s">
        <v>849</v>
      </c>
      <c r="I849" s="661" t="s">
        <v>884</v>
      </c>
      <c r="J849" s="661" t="s">
        <v>885</v>
      </c>
      <c r="K849" s="661" t="s">
        <v>886</v>
      </c>
      <c r="L849" s="662">
        <v>132</v>
      </c>
      <c r="M849" s="662">
        <v>396</v>
      </c>
      <c r="N849" s="661">
        <v>3</v>
      </c>
      <c r="O849" s="742">
        <v>2</v>
      </c>
      <c r="P849" s="662">
        <v>396</v>
      </c>
      <c r="Q849" s="677">
        <v>1</v>
      </c>
      <c r="R849" s="661">
        <v>3</v>
      </c>
      <c r="S849" s="677">
        <v>1</v>
      </c>
      <c r="T849" s="742">
        <v>2</v>
      </c>
      <c r="U849" s="700">
        <v>1</v>
      </c>
    </row>
    <row r="850" spans="1:21" ht="14.4" customHeight="1" x14ac:dyDescent="0.3">
      <c r="A850" s="660">
        <v>18</v>
      </c>
      <c r="B850" s="661" t="s">
        <v>534</v>
      </c>
      <c r="C850" s="661">
        <v>89301182</v>
      </c>
      <c r="D850" s="740" t="s">
        <v>2531</v>
      </c>
      <c r="E850" s="741" t="s">
        <v>1618</v>
      </c>
      <c r="F850" s="661" t="s">
        <v>1587</v>
      </c>
      <c r="G850" s="661" t="s">
        <v>1687</v>
      </c>
      <c r="H850" s="661" t="s">
        <v>535</v>
      </c>
      <c r="I850" s="661" t="s">
        <v>599</v>
      </c>
      <c r="J850" s="661" t="s">
        <v>1706</v>
      </c>
      <c r="K850" s="661" t="s">
        <v>1707</v>
      </c>
      <c r="L850" s="662">
        <v>48.74</v>
      </c>
      <c r="M850" s="662">
        <v>48.74</v>
      </c>
      <c r="N850" s="661">
        <v>1</v>
      </c>
      <c r="O850" s="742">
        <v>1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18</v>
      </c>
      <c r="B851" s="661" t="s">
        <v>534</v>
      </c>
      <c r="C851" s="661">
        <v>89301182</v>
      </c>
      <c r="D851" s="740" t="s">
        <v>2531</v>
      </c>
      <c r="E851" s="741" t="s">
        <v>1618</v>
      </c>
      <c r="F851" s="661" t="s">
        <v>1587</v>
      </c>
      <c r="G851" s="661" t="s">
        <v>2358</v>
      </c>
      <c r="H851" s="661" t="s">
        <v>535</v>
      </c>
      <c r="I851" s="661" t="s">
        <v>2359</v>
      </c>
      <c r="J851" s="661" t="s">
        <v>2360</v>
      </c>
      <c r="K851" s="661" t="s">
        <v>2361</v>
      </c>
      <c r="L851" s="662">
        <v>0</v>
      </c>
      <c r="M851" s="662">
        <v>0</v>
      </c>
      <c r="N851" s="661">
        <v>1</v>
      </c>
      <c r="O851" s="742">
        <v>0.5</v>
      </c>
      <c r="P851" s="662"/>
      <c r="Q851" s="677"/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18</v>
      </c>
      <c r="B852" s="661" t="s">
        <v>534</v>
      </c>
      <c r="C852" s="661">
        <v>89301182</v>
      </c>
      <c r="D852" s="740" t="s">
        <v>2531</v>
      </c>
      <c r="E852" s="741" t="s">
        <v>1618</v>
      </c>
      <c r="F852" s="661" t="s">
        <v>1587</v>
      </c>
      <c r="G852" s="661" t="s">
        <v>1666</v>
      </c>
      <c r="H852" s="661" t="s">
        <v>535</v>
      </c>
      <c r="I852" s="661" t="s">
        <v>610</v>
      </c>
      <c r="J852" s="661" t="s">
        <v>1667</v>
      </c>
      <c r="K852" s="661" t="s">
        <v>1668</v>
      </c>
      <c r="L852" s="662">
        <v>23.61</v>
      </c>
      <c r="M852" s="662">
        <v>47.22</v>
      </c>
      <c r="N852" s="661">
        <v>2</v>
      </c>
      <c r="O852" s="742">
        <v>0.5</v>
      </c>
      <c r="P852" s="662">
        <v>47.22</v>
      </c>
      <c r="Q852" s="677">
        <v>1</v>
      </c>
      <c r="R852" s="661">
        <v>2</v>
      </c>
      <c r="S852" s="677">
        <v>1</v>
      </c>
      <c r="T852" s="742">
        <v>0.5</v>
      </c>
      <c r="U852" s="700">
        <v>1</v>
      </c>
    </row>
    <row r="853" spans="1:21" ht="14.4" customHeight="1" x14ac:dyDescent="0.3">
      <c r="A853" s="660">
        <v>18</v>
      </c>
      <c r="B853" s="661" t="s">
        <v>534</v>
      </c>
      <c r="C853" s="661">
        <v>89301182</v>
      </c>
      <c r="D853" s="740" t="s">
        <v>2531</v>
      </c>
      <c r="E853" s="741" t="s">
        <v>1618</v>
      </c>
      <c r="F853" s="661" t="s">
        <v>1587</v>
      </c>
      <c r="G853" s="661" t="s">
        <v>1635</v>
      </c>
      <c r="H853" s="661" t="s">
        <v>849</v>
      </c>
      <c r="I853" s="661" t="s">
        <v>1920</v>
      </c>
      <c r="J853" s="661" t="s">
        <v>1921</v>
      </c>
      <c r="K853" s="661" t="s">
        <v>955</v>
      </c>
      <c r="L853" s="662">
        <v>393.63</v>
      </c>
      <c r="M853" s="662">
        <v>393.63</v>
      </c>
      <c r="N853" s="661">
        <v>1</v>
      </c>
      <c r="O853" s="742">
        <v>0.5</v>
      </c>
      <c r="P853" s="662">
        <v>393.63</v>
      </c>
      <c r="Q853" s="677">
        <v>1</v>
      </c>
      <c r="R853" s="661">
        <v>1</v>
      </c>
      <c r="S853" s="677">
        <v>1</v>
      </c>
      <c r="T853" s="742">
        <v>0.5</v>
      </c>
      <c r="U853" s="700">
        <v>1</v>
      </c>
    </row>
    <row r="854" spans="1:21" ht="14.4" customHeight="1" x14ac:dyDescent="0.3">
      <c r="A854" s="660">
        <v>18</v>
      </c>
      <c r="B854" s="661" t="s">
        <v>534</v>
      </c>
      <c r="C854" s="661">
        <v>89301182</v>
      </c>
      <c r="D854" s="740" t="s">
        <v>2531</v>
      </c>
      <c r="E854" s="741" t="s">
        <v>1618</v>
      </c>
      <c r="F854" s="661" t="s">
        <v>1587</v>
      </c>
      <c r="G854" s="661" t="s">
        <v>1635</v>
      </c>
      <c r="H854" s="661" t="s">
        <v>849</v>
      </c>
      <c r="I854" s="661" t="s">
        <v>1638</v>
      </c>
      <c r="J854" s="661" t="s">
        <v>1639</v>
      </c>
      <c r="K854" s="661" t="s">
        <v>561</v>
      </c>
      <c r="L854" s="662">
        <v>36.909999999999997</v>
      </c>
      <c r="M854" s="662">
        <v>258.37</v>
      </c>
      <c r="N854" s="661">
        <v>7</v>
      </c>
      <c r="O854" s="742">
        <v>1.5</v>
      </c>
      <c r="P854" s="662">
        <v>221.45999999999998</v>
      </c>
      <c r="Q854" s="677">
        <v>0.8571428571428571</v>
      </c>
      <c r="R854" s="661">
        <v>6</v>
      </c>
      <c r="S854" s="677">
        <v>0.8571428571428571</v>
      </c>
      <c r="T854" s="742">
        <v>0.5</v>
      </c>
      <c r="U854" s="700">
        <v>0.33333333333333331</v>
      </c>
    </row>
    <row r="855" spans="1:21" ht="14.4" customHeight="1" x14ac:dyDescent="0.3">
      <c r="A855" s="660">
        <v>18</v>
      </c>
      <c r="B855" s="661" t="s">
        <v>534</v>
      </c>
      <c r="C855" s="661">
        <v>89301182</v>
      </c>
      <c r="D855" s="740" t="s">
        <v>2531</v>
      </c>
      <c r="E855" s="741" t="s">
        <v>1618</v>
      </c>
      <c r="F855" s="661" t="s">
        <v>1587</v>
      </c>
      <c r="G855" s="661" t="s">
        <v>1640</v>
      </c>
      <c r="H855" s="661" t="s">
        <v>849</v>
      </c>
      <c r="I855" s="661" t="s">
        <v>1381</v>
      </c>
      <c r="J855" s="661" t="s">
        <v>1382</v>
      </c>
      <c r="K855" s="661" t="s">
        <v>1383</v>
      </c>
      <c r="L855" s="662">
        <v>87.11</v>
      </c>
      <c r="M855" s="662">
        <v>87.11</v>
      </c>
      <c r="N855" s="661">
        <v>1</v>
      </c>
      <c r="O855" s="742">
        <v>1</v>
      </c>
      <c r="P855" s="662">
        <v>87.11</v>
      </c>
      <c r="Q855" s="677">
        <v>1</v>
      </c>
      <c r="R855" s="661">
        <v>1</v>
      </c>
      <c r="S855" s="677">
        <v>1</v>
      </c>
      <c r="T855" s="742">
        <v>1</v>
      </c>
      <c r="U855" s="700">
        <v>1</v>
      </c>
    </row>
    <row r="856" spans="1:21" ht="14.4" customHeight="1" x14ac:dyDescent="0.3">
      <c r="A856" s="660">
        <v>18</v>
      </c>
      <c r="B856" s="661" t="s">
        <v>534</v>
      </c>
      <c r="C856" s="661">
        <v>89301182</v>
      </c>
      <c r="D856" s="740" t="s">
        <v>2531</v>
      </c>
      <c r="E856" s="741" t="s">
        <v>1618</v>
      </c>
      <c r="F856" s="661" t="s">
        <v>1587</v>
      </c>
      <c r="G856" s="661" t="s">
        <v>1682</v>
      </c>
      <c r="H856" s="661" t="s">
        <v>535</v>
      </c>
      <c r="I856" s="661" t="s">
        <v>680</v>
      </c>
      <c r="J856" s="661" t="s">
        <v>681</v>
      </c>
      <c r="K856" s="661" t="s">
        <v>1683</v>
      </c>
      <c r="L856" s="662">
        <v>57.6</v>
      </c>
      <c r="M856" s="662">
        <v>57.6</v>
      </c>
      <c r="N856" s="661">
        <v>1</v>
      </c>
      <c r="O856" s="742">
        <v>0.5</v>
      </c>
      <c r="P856" s="662">
        <v>57.6</v>
      </c>
      <c r="Q856" s="677">
        <v>1</v>
      </c>
      <c r="R856" s="661">
        <v>1</v>
      </c>
      <c r="S856" s="677">
        <v>1</v>
      </c>
      <c r="T856" s="742">
        <v>0.5</v>
      </c>
      <c r="U856" s="700">
        <v>1</v>
      </c>
    </row>
    <row r="857" spans="1:21" ht="14.4" customHeight="1" x14ac:dyDescent="0.3">
      <c r="A857" s="660">
        <v>18</v>
      </c>
      <c r="B857" s="661" t="s">
        <v>534</v>
      </c>
      <c r="C857" s="661">
        <v>89301182</v>
      </c>
      <c r="D857" s="740" t="s">
        <v>2531</v>
      </c>
      <c r="E857" s="741" t="s">
        <v>1618</v>
      </c>
      <c r="F857" s="661" t="s">
        <v>1587</v>
      </c>
      <c r="G857" s="661" t="s">
        <v>1690</v>
      </c>
      <c r="H857" s="661" t="s">
        <v>535</v>
      </c>
      <c r="I857" s="661" t="s">
        <v>1691</v>
      </c>
      <c r="J857" s="661" t="s">
        <v>746</v>
      </c>
      <c r="K857" s="661" t="s">
        <v>747</v>
      </c>
      <c r="L857" s="662">
        <v>94.04</v>
      </c>
      <c r="M857" s="662">
        <v>94.04</v>
      </c>
      <c r="N857" s="661">
        <v>1</v>
      </c>
      <c r="O857" s="742">
        <v>1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18</v>
      </c>
      <c r="B858" s="661" t="s">
        <v>534</v>
      </c>
      <c r="C858" s="661">
        <v>89301182</v>
      </c>
      <c r="D858" s="740" t="s">
        <v>2531</v>
      </c>
      <c r="E858" s="741" t="s">
        <v>1618</v>
      </c>
      <c r="F858" s="661" t="s">
        <v>1587</v>
      </c>
      <c r="G858" s="661" t="s">
        <v>2362</v>
      </c>
      <c r="H858" s="661" t="s">
        <v>535</v>
      </c>
      <c r="I858" s="661" t="s">
        <v>2363</v>
      </c>
      <c r="J858" s="661" t="s">
        <v>1296</v>
      </c>
      <c r="K858" s="661" t="s">
        <v>2364</v>
      </c>
      <c r="L858" s="662">
        <v>316.11</v>
      </c>
      <c r="M858" s="662">
        <v>316.11</v>
      </c>
      <c r="N858" s="661">
        <v>1</v>
      </c>
      <c r="O858" s="742">
        <v>0.5</v>
      </c>
      <c r="P858" s="662">
        <v>316.11</v>
      </c>
      <c r="Q858" s="677">
        <v>1</v>
      </c>
      <c r="R858" s="661">
        <v>1</v>
      </c>
      <c r="S858" s="677">
        <v>1</v>
      </c>
      <c r="T858" s="742">
        <v>0.5</v>
      </c>
      <c r="U858" s="700">
        <v>1</v>
      </c>
    </row>
    <row r="859" spans="1:21" ht="14.4" customHeight="1" x14ac:dyDescent="0.3">
      <c r="A859" s="660">
        <v>18</v>
      </c>
      <c r="B859" s="661" t="s">
        <v>534</v>
      </c>
      <c r="C859" s="661">
        <v>89301182</v>
      </c>
      <c r="D859" s="740" t="s">
        <v>2531</v>
      </c>
      <c r="E859" s="741" t="s">
        <v>1618</v>
      </c>
      <c r="F859" s="661" t="s">
        <v>1587</v>
      </c>
      <c r="G859" s="661" t="s">
        <v>1726</v>
      </c>
      <c r="H859" s="661" t="s">
        <v>535</v>
      </c>
      <c r="I859" s="661" t="s">
        <v>676</v>
      </c>
      <c r="J859" s="661" t="s">
        <v>677</v>
      </c>
      <c r="K859" s="661" t="s">
        <v>678</v>
      </c>
      <c r="L859" s="662">
        <v>54.55</v>
      </c>
      <c r="M859" s="662">
        <v>54.55</v>
      </c>
      <c r="N859" s="661">
        <v>1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18</v>
      </c>
      <c r="B860" s="661" t="s">
        <v>534</v>
      </c>
      <c r="C860" s="661">
        <v>89301182</v>
      </c>
      <c r="D860" s="740" t="s">
        <v>2531</v>
      </c>
      <c r="E860" s="741" t="s">
        <v>1618</v>
      </c>
      <c r="F860" s="661" t="s">
        <v>1587</v>
      </c>
      <c r="G860" s="661" t="s">
        <v>1656</v>
      </c>
      <c r="H860" s="661" t="s">
        <v>849</v>
      </c>
      <c r="I860" s="661" t="s">
        <v>894</v>
      </c>
      <c r="J860" s="661" t="s">
        <v>1531</v>
      </c>
      <c r="K860" s="661" t="s">
        <v>1532</v>
      </c>
      <c r="L860" s="662">
        <v>246.39</v>
      </c>
      <c r="M860" s="662">
        <v>1231.9499999999998</v>
      </c>
      <c r="N860" s="661">
        <v>5</v>
      </c>
      <c r="O860" s="742">
        <v>3.5</v>
      </c>
      <c r="P860" s="662">
        <v>739.17</v>
      </c>
      <c r="Q860" s="677">
        <v>0.60000000000000009</v>
      </c>
      <c r="R860" s="661">
        <v>3</v>
      </c>
      <c r="S860" s="677">
        <v>0.6</v>
      </c>
      <c r="T860" s="742">
        <v>2.5</v>
      </c>
      <c r="U860" s="700">
        <v>0.7142857142857143</v>
      </c>
    </row>
    <row r="861" spans="1:21" ht="14.4" customHeight="1" x14ac:dyDescent="0.3">
      <c r="A861" s="660">
        <v>18</v>
      </c>
      <c r="B861" s="661" t="s">
        <v>534</v>
      </c>
      <c r="C861" s="661">
        <v>89301182</v>
      </c>
      <c r="D861" s="740" t="s">
        <v>2531</v>
      </c>
      <c r="E861" s="741" t="s">
        <v>1618</v>
      </c>
      <c r="F861" s="661" t="s">
        <v>1587</v>
      </c>
      <c r="G861" s="661" t="s">
        <v>1657</v>
      </c>
      <c r="H861" s="661" t="s">
        <v>535</v>
      </c>
      <c r="I861" s="661" t="s">
        <v>626</v>
      </c>
      <c r="J861" s="661" t="s">
        <v>627</v>
      </c>
      <c r="K861" s="661" t="s">
        <v>2008</v>
      </c>
      <c r="L861" s="662">
        <v>94.04</v>
      </c>
      <c r="M861" s="662">
        <v>470.20000000000005</v>
      </c>
      <c r="N861" s="661">
        <v>5</v>
      </c>
      <c r="O861" s="742">
        <v>3.5</v>
      </c>
      <c r="P861" s="662">
        <v>376.16</v>
      </c>
      <c r="Q861" s="677">
        <v>0.79999999999999993</v>
      </c>
      <c r="R861" s="661">
        <v>4</v>
      </c>
      <c r="S861" s="677">
        <v>0.8</v>
      </c>
      <c r="T861" s="742">
        <v>2.5</v>
      </c>
      <c r="U861" s="700">
        <v>0.7142857142857143</v>
      </c>
    </row>
    <row r="862" spans="1:21" ht="14.4" customHeight="1" x14ac:dyDescent="0.3">
      <c r="A862" s="660">
        <v>18</v>
      </c>
      <c r="B862" s="661" t="s">
        <v>534</v>
      </c>
      <c r="C862" s="661">
        <v>89301182</v>
      </c>
      <c r="D862" s="740" t="s">
        <v>2531</v>
      </c>
      <c r="E862" s="741" t="s">
        <v>1618</v>
      </c>
      <c r="F862" s="661" t="s">
        <v>1587</v>
      </c>
      <c r="G862" s="661" t="s">
        <v>1670</v>
      </c>
      <c r="H862" s="661" t="s">
        <v>535</v>
      </c>
      <c r="I862" s="661" t="s">
        <v>1671</v>
      </c>
      <c r="J862" s="661" t="s">
        <v>1672</v>
      </c>
      <c r="K862" s="661" t="s">
        <v>1673</v>
      </c>
      <c r="L862" s="662">
        <v>264</v>
      </c>
      <c r="M862" s="662">
        <v>792</v>
      </c>
      <c r="N862" s="661">
        <v>3</v>
      </c>
      <c r="O862" s="742">
        <v>2</v>
      </c>
      <c r="P862" s="662">
        <v>528</v>
      </c>
      <c r="Q862" s="677">
        <v>0.66666666666666663</v>
      </c>
      <c r="R862" s="661">
        <v>2</v>
      </c>
      <c r="S862" s="677">
        <v>0.66666666666666663</v>
      </c>
      <c r="T862" s="742">
        <v>1</v>
      </c>
      <c r="U862" s="700">
        <v>0.5</v>
      </c>
    </row>
    <row r="863" spans="1:21" ht="14.4" customHeight="1" x14ac:dyDescent="0.3">
      <c r="A863" s="660">
        <v>18</v>
      </c>
      <c r="B863" s="661" t="s">
        <v>534</v>
      </c>
      <c r="C863" s="661">
        <v>89301182</v>
      </c>
      <c r="D863" s="740" t="s">
        <v>2531</v>
      </c>
      <c r="E863" s="741" t="s">
        <v>1618</v>
      </c>
      <c r="F863" s="661" t="s">
        <v>1587</v>
      </c>
      <c r="G863" s="661" t="s">
        <v>1644</v>
      </c>
      <c r="H863" s="661" t="s">
        <v>535</v>
      </c>
      <c r="I863" s="661" t="s">
        <v>2325</v>
      </c>
      <c r="J863" s="661" t="s">
        <v>2154</v>
      </c>
      <c r="K863" s="661" t="s">
        <v>1024</v>
      </c>
      <c r="L863" s="662">
        <v>0</v>
      </c>
      <c r="M863" s="662">
        <v>0</v>
      </c>
      <c r="N863" s="661">
        <v>1</v>
      </c>
      <c r="O863" s="742">
        <v>0.5</v>
      </c>
      <c r="P863" s="662">
        <v>0</v>
      </c>
      <c r="Q863" s="677"/>
      <c r="R863" s="661">
        <v>1</v>
      </c>
      <c r="S863" s="677">
        <v>1</v>
      </c>
      <c r="T863" s="742">
        <v>0.5</v>
      </c>
      <c r="U863" s="700">
        <v>1</v>
      </c>
    </row>
    <row r="864" spans="1:21" ht="14.4" customHeight="1" x14ac:dyDescent="0.3">
      <c r="A864" s="660">
        <v>18</v>
      </c>
      <c r="B864" s="661" t="s">
        <v>534</v>
      </c>
      <c r="C864" s="661">
        <v>89301182</v>
      </c>
      <c r="D864" s="740" t="s">
        <v>2531</v>
      </c>
      <c r="E864" s="741" t="s">
        <v>1618</v>
      </c>
      <c r="F864" s="661" t="s">
        <v>1587</v>
      </c>
      <c r="G864" s="661" t="s">
        <v>1644</v>
      </c>
      <c r="H864" s="661" t="s">
        <v>535</v>
      </c>
      <c r="I864" s="661" t="s">
        <v>2023</v>
      </c>
      <c r="J864" s="661" t="s">
        <v>1735</v>
      </c>
      <c r="K864" s="661" t="s">
        <v>1024</v>
      </c>
      <c r="L864" s="662">
        <v>133.38999999999999</v>
      </c>
      <c r="M864" s="662">
        <v>400.16999999999996</v>
      </c>
      <c r="N864" s="661">
        <v>3</v>
      </c>
      <c r="O864" s="742">
        <v>0.5</v>
      </c>
      <c r="P864" s="662">
        <v>400.16999999999996</v>
      </c>
      <c r="Q864" s="677">
        <v>1</v>
      </c>
      <c r="R864" s="661">
        <v>3</v>
      </c>
      <c r="S864" s="677">
        <v>1</v>
      </c>
      <c r="T864" s="742">
        <v>0.5</v>
      </c>
      <c r="U864" s="700">
        <v>1</v>
      </c>
    </row>
    <row r="865" spans="1:21" ht="14.4" customHeight="1" x14ac:dyDescent="0.3">
      <c r="A865" s="660">
        <v>18</v>
      </c>
      <c r="B865" s="661" t="s">
        <v>534</v>
      </c>
      <c r="C865" s="661">
        <v>89301182</v>
      </c>
      <c r="D865" s="740" t="s">
        <v>2531</v>
      </c>
      <c r="E865" s="741" t="s">
        <v>1618</v>
      </c>
      <c r="F865" s="661" t="s">
        <v>1587</v>
      </c>
      <c r="G865" s="661" t="s">
        <v>1644</v>
      </c>
      <c r="H865" s="661" t="s">
        <v>535</v>
      </c>
      <c r="I865" s="661" t="s">
        <v>1071</v>
      </c>
      <c r="J865" s="661" t="s">
        <v>1072</v>
      </c>
      <c r="K865" s="661" t="s">
        <v>1073</v>
      </c>
      <c r="L865" s="662">
        <v>177.82</v>
      </c>
      <c r="M865" s="662">
        <v>533.46</v>
      </c>
      <c r="N865" s="661">
        <v>3</v>
      </c>
      <c r="O865" s="742">
        <v>0.5</v>
      </c>
      <c r="P865" s="662">
        <v>533.46</v>
      </c>
      <c r="Q865" s="677">
        <v>1</v>
      </c>
      <c r="R865" s="661">
        <v>3</v>
      </c>
      <c r="S865" s="677">
        <v>1</v>
      </c>
      <c r="T865" s="742">
        <v>0.5</v>
      </c>
      <c r="U865" s="700">
        <v>1</v>
      </c>
    </row>
    <row r="866" spans="1:21" ht="14.4" customHeight="1" x14ac:dyDescent="0.3">
      <c r="A866" s="660">
        <v>18</v>
      </c>
      <c r="B866" s="661" t="s">
        <v>534</v>
      </c>
      <c r="C866" s="661">
        <v>89301182</v>
      </c>
      <c r="D866" s="740" t="s">
        <v>2531</v>
      </c>
      <c r="E866" s="741" t="s">
        <v>1618</v>
      </c>
      <c r="F866" s="661" t="s">
        <v>1587</v>
      </c>
      <c r="G866" s="661" t="s">
        <v>1648</v>
      </c>
      <c r="H866" s="661" t="s">
        <v>535</v>
      </c>
      <c r="I866" s="661" t="s">
        <v>843</v>
      </c>
      <c r="J866" s="661" t="s">
        <v>844</v>
      </c>
      <c r="K866" s="661" t="s">
        <v>845</v>
      </c>
      <c r="L866" s="662">
        <v>0</v>
      </c>
      <c r="M866" s="662">
        <v>0</v>
      </c>
      <c r="N866" s="661">
        <v>1</v>
      </c>
      <c r="O866" s="742">
        <v>0.5</v>
      </c>
      <c r="P866" s="662">
        <v>0</v>
      </c>
      <c r="Q866" s="677"/>
      <c r="R866" s="661">
        <v>1</v>
      </c>
      <c r="S866" s="677">
        <v>1</v>
      </c>
      <c r="T866" s="742">
        <v>0.5</v>
      </c>
      <c r="U866" s="700">
        <v>1</v>
      </c>
    </row>
    <row r="867" spans="1:21" ht="14.4" customHeight="1" x14ac:dyDescent="0.3">
      <c r="A867" s="660">
        <v>18</v>
      </c>
      <c r="B867" s="661" t="s">
        <v>534</v>
      </c>
      <c r="C867" s="661">
        <v>89301182</v>
      </c>
      <c r="D867" s="740" t="s">
        <v>2531</v>
      </c>
      <c r="E867" s="741" t="s">
        <v>1618</v>
      </c>
      <c r="F867" s="661" t="s">
        <v>1588</v>
      </c>
      <c r="G867" s="661" t="s">
        <v>1808</v>
      </c>
      <c r="H867" s="661" t="s">
        <v>535</v>
      </c>
      <c r="I867" s="661" t="s">
        <v>1809</v>
      </c>
      <c r="J867" s="661" t="s">
        <v>1810</v>
      </c>
      <c r="K867" s="661"/>
      <c r="L867" s="662">
        <v>0</v>
      </c>
      <c r="M867" s="662">
        <v>0</v>
      </c>
      <c r="N867" s="661">
        <v>2</v>
      </c>
      <c r="O867" s="742">
        <v>2</v>
      </c>
      <c r="P867" s="662">
        <v>0</v>
      </c>
      <c r="Q867" s="677"/>
      <c r="R867" s="661">
        <v>2</v>
      </c>
      <c r="S867" s="677">
        <v>1</v>
      </c>
      <c r="T867" s="742">
        <v>2</v>
      </c>
      <c r="U867" s="700">
        <v>1</v>
      </c>
    </row>
    <row r="868" spans="1:21" ht="14.4" customHeight="1" x14ac:dyDescent="0.3">
      <c r="A868" s="660">
        <v>18</v>
      </c>
      <c r="B868" s="661" t="s">
        <v>534</v>
      </c>
      <c r="C868" s="661">
        <v>89301184</v>
      </c>
      <c r="D868" s="740" t="s">
        <v>2533</v>
      </c>
      <c r="E868" s="741" t="s">
        <v>1604</v>
      </c>
      <c r="F868" s="661" t="s">
        <v>1587</v>
      </c>
      <c r="G868" s="661" t="s">
        <v>1792</v>
      </c>
      <c r="H868" s="661" t="s">
        <v>535</v>
      </c>
      <c r="I868" s="661" t="s">
        <v>2365</v>
      </c>
      <c r="J868" s="661" t="s">
        <v>2366</v>
      </c>
      <c r="K868" s="661" t="s">
        <v>2367</v>
      </c>
      <c r="L868" s="662">
        <v>540.26</v>
      </c>
      <c r="M868" s="662">
        <v>540.26</v>
      </c>
      <c r="N868" s="661">
        <v>1</v>
      </c>
      <c r="O868" s="742">
        <v>0.5</v>
      </c>
      <c r="P868" s="662">
        <v>540.26</v>
      </c>
      <c r="Q868" s="677">
        <v>1</v>
      </c>
      <c r="R868" s="661">
        <v>1</v>
      </c>
      <c r="S868" s="677">
        <v>1</v>
      </c>
      <c r="T868" s="742">
        <v>0.5</v>
      </c>
      <c r="U868" s="700">
        <v>1</v>
      </c>
    </row>
    <row r="869" spans="1:21" ht="14.4" customHeight="1" x14ac:dyDescent="0.3">
      <c r="A869" s="660">
        <v>18</v>
      </c>
      <c r="B869" s="661" t="s">
        <v>534</v>
      </c>
      <c r="C869" s="661">
        <v>89301184</v>
      </c>
      <c r="D869" s="740" t="s">
        <v>2533</v>
      </c>
      <c r="E869" s="741" t="s">
        <v>1604</v>
      </c>
      <c r="F869" s="661" t="s">
        <v>1587</v>
      </c>
      <c r="G869" s="661" t="s">
        <v>1792</v>
      </c>
      <c r="H869" s="661" t="s">
        <v>535</v>
      </c>
      <c r="I869" s="661" t="s">
        <v>2368</v>
      </c>
      <c r="J869" s="661" t="s">
        <v>2366</v>
      </c>
      <c r="K869" s="661" t="s">
        <v>2369</v>
      </c>
      <c r="L869" s="662">
        <v>2161.0100000000002</v>
      </c>
      <c r="M869" s="662">
        <v>17288.080000000002</v>
      </c>
      <c r="N869" s="661">
        <v>8</v>
      </c>
      <c r="O869" s="742">
        <v>2</v>
      </c>
      <c r="P869" s="662">
        <v>12966.060000000001</v>
      </c>
      <c r="Q869" s="677">
        <v>0.75</v>
      </c>
      <c r="R869" s="661">
        <v>6</v>
      </c>
      <c r="S869" s="677">
        <v>0.75</v>
      </c>
      <c r="T869" s="742">
        <v>1.5</v>
      </c>
      <c r="U869" s="700">
        <v>0.75</v>
      </c>
    </row>
    <row r="870" spans="1:21" ht="14.4" customHeight="1" x14ac:dyDescent="0.3">
      <c r="A870" s="660">
        <v>18</v>
      </c>
      <c r="B870" s="661" t="s">
        <v>534</v>
      </c>
      <c r="C870" s="661">
        <v>89301184</v>
      </c>
      <c r="D870" s="740" t="s">
        <v>2533</v>
      </c>
      <c r="E870" s="741" t="s">
        <v>1604</v>
      </c>
      <c r="F870" s="661" t="s">
        <v>1587</v>
      </c>
      <c r="G870" s="661" t="s">
        <v>1792</v>
      </c>
      <c r="H870" s="661" t="s">
        <v>535</v>
      </c>
      <c r="I870" s="661" t="s">
        <v>2370</v>
      </c>
      <c r="J870" s="661" t="s">
        <v>2371</v>
      </c>
      <c r="K870" s="661" t="s">
        <v>2372</v>
      </c>
      <c r="L870" s="662">
        <v>540.25</v>
      </c>
      <c r="M870" s="662">
        <v>540.25</v>
      </c>
      <c r="N870" s="661">
        <v>1</v>
      </c>
      <c r="O870" s="742">
        <v>0.5</v>
      </c>
      <c r="P870" s="662">
        <v>540.25</v>
      </c>
      <c r="Q870" s="677">
        <v>1</v>
      </c>
      <c r="R870" s="661">
        <v>1</v>
      </c>
      <c r="S870" s="677">
        <v>1</v>
      </c>
      <c r="T870" s="742">
        <v>0.5</v>
      </c>
      <c r="U870" s="700">
        <v>1</v>
      </c>
    </row>
    <row r="871" spans="1:21" ht="14.4" customHeight="1" x14ac:dyDescent="0.3">
      <c r="A871" s="660">
        <v>18</v>
      </c>
      <c r="B871" s="661" t="s">
        <v>534</v>
      </c>
      <c r="C871" s="661">
        <v>89301184</v>
      </c>
      <c r="D871" s="740" t="s">
        <v>2533</v>
      </c>
      <c r="E871" s="741" t="s">
        <v>1604</v>
      </c>
      <c r="F871" s="661" t="s">
        <v>1587</v>
      </c>
      <c r="G871" s="661" t="s">
        <v>1792</v>
      </c>
      <c r="H871" s="661" t="s">
        <v>535</v>
      </c>
      <c r="I871" s="661" t="s">
        <v>2373</v>
      </c>
      <c r="J871" s="661" t="s">
        <v>2371</v>
      </c>
      <c r="K871" s="661" t="s">
        <v>2374</v>
      </c>
      <c r="L871" s="662">
        <v>2161.0100000000002</v>
      </c>
      <c r="M871" s="662">
        <v>51864.240000000005</v>
      </c>
      <c r="N871" s="661">
        <v>24</v>
      </c>
      <c r="O871" s="742">
        <v>9.5</v>
      </c>
      <c r="P871" s="662">
        <v>41059.19</v>
      </c>
      <c r="Q871" s="677">
        <v>0.79166666666666663</v>
      </c>
      <c r="R871" s="661">
        <v>19</v>
      </c>
      <c r="S871" s="677">
        <v>0.79166666666666663</v>
      </c>
      <c r="T871" s="742">
        <v>8</v>
      </c>
      <c r="U871" s="700">
        <v>0.84210526315789469</v>
      </c>
    </row>
    <row r="872" spans="1:21" ht="14.4" customHeight="1" x14ac:dyDescent="0.3">
      <c r="A872" s="660">
        <v>18</v>
      </c>
      <c r="B872" s="661" t="s">
        <v>534</v>
      </c>
      <c r="C872" s="661">
        <v>89301184</v>
      </c>
      <c r="D872" s="740" t="s">
        <v>2533</v>
      </c>
      <c r="E872" s="741" t="s">
        <v>1604</v>
      </c>
      <c r="F872" s="661" t="s">
        <v>1587</v>
      </c>
      <c r="G872" s="661" t="s">
        <v>1792</v>
      </c>
      <c r="H872" s="661" t="s">
        <v>535</v>
      </c>
      <c r="I872" s="661" t="s">
        <v>2107</v>
      </c>
      <c r="J872" s="661" t="s">
        <v>2108</v>
      </c>
      <c r="K872" s="661" t="s">
        <v>2109</v>
      </c>
      <c r="L872" s="662">
        <v>2161</v>
      </c>
      <c r="M872" s="662">
        <v>25932</v>
      </c>
      <c r="N872" s="661">
        <v>12</v>
      </c>
      <c r="O872" s="742">
        <v>5</v>
      </c>
      <c r="P872" s="662">
        <v>19449</v>
      </c>
      <c r="Q872" s="677">
        <v>0.75</v>
      </c>
      <c r="R872" s="661">
        <v>9</v>
      </c>
      <c r="S872" s="677">
        <v>0.75</v>
      </c>
      <c r="T872" s="742">
        <v>3.5</v>
      </c>
      <c r="U872" s="700">
        <v>0.7</v>
      </c>
    </row>
    <row r="873" spans="1:21" ht="14.4" customHeight="1" x14ac:dyDescent="0.3">
      <c r="A873" s="660">
        <v>18</v>
      </c>
      <c r="B873" s="661" t="s">
        <v>534</v>
      </c>
      <c r="C873" s="661">
        <v>89301184</v>
      </c>
      <c r="D873" s="740" t="s">
        <v>2533</v>
      </c>
      <c r="E873" s="741" t="s">
        <v>1604</v>
      </c>
      <c r="F873" s="661" t="s">
        <v>1587</v>
      </c>
      <c r="G873" s="661" t="s">
        <v>1792</v>
      </c>
      <c r="H873" s="661" t="s">
        <v>535</v>
      </c>
      <c r="I873" s="661" t="s">
        <v>1793</v>
      </c>
      <c r="J873" s="661" t="s">
        <v>1794</v>
      </c>
      <c r="K873" s="661" t="s">
        <v>1795</v>
      </c>
      <c r="L873" s="662">
        <v>2161.0100000000002</v>
      </c>
      <c r="M873" s="662">
        <v>47542.220000000008</v>
      </c>
      <c r="N873" s="661">
        <v>22</v>
      </c>
      <c r="O873" s="742">
        <v>8</v>
      </c>
      <c r="P873" s="662">
        <v>19449.090000000004</v>
      </c>
      <c r="Q873" s="677">
        <v>0.40909090909090912</v>
      </c>
      <c r="R873" s="661">
        <v>9</v>
      </c>
      <c r="S873" s="677">
        <v>0.40909090909090912</v>
      </c>
      <c r="T873" s="742">
        <v>3</v>
      </c>
      <c r="U873" s="700">
        <v>0.375</v>
      </c>
    </row>
    <row r="874" spans="1:21" ht="14.4" customHeight="1" x14ac:dyDescent="0.3">
      <c r="A874" s="660">
        <v>18</v>
      </c>
      <c r="B874" s="661" t="s">
        <v>534</v>
      </c>
      <c r="C874" s="661">
        <v>89301184</v>
      </c>
      <c r="D874" s="740" t="s">
        <v>2533</v>
      </c>
      <c r="E874" s="741" t="s">
        <v>1604</v>
      </c>
      <c r="F874" s="661" t="s">
        <v>1587</v>
      </c>
      <c r="G874" s="661" t="s">
        <v>1792</v>
      </c>
      <c r="H874" s="661" t="s">
        <v>535</v>
      </c>
      <c r="I874" s="661" t="s">
        <v>2110</v>
      </c>
      <c r="J874" s="661" t="s">
        <v>2111</v>
      </c>
      <c r="K874" s="661" t="s">
        <v>2112</v>
      </c>
      <c r="L874" s="662">
        <v>2160.9699999999998</v>
      </c>
      <c r="M874" s="662">
        <v>4321.9399999999996</v>
      </c>
      <c r="N874" s="661">
        <v>2</v>
      </c>
      <c r="O874" s="742">
        <v>0.5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18</v>
      </c>
      <c r="B875" s="661" t="s">
        <v>534</v>
      </c>
      <c r="C875" s="661">
        <v>89301184</v>
      </c>
      <c r="D875" s="740" t="s">
        <v>2533</v>
      </c>
      <c r="E875" s="741" t="s">
        <v>1604</v>
      </c>
      <c r="F875" s="661" t="s">
        <v>1587</v>
      </c>
      <c r="G875" s="661" t="s">
        <v>1792</v>
      </c>
      <c r="H875" s="661" t="s">
        <v>535</v>
      </c>
      <c r="I875" s="661" t="s">
        <v>2375</v>
      </c>
      <c r="J875" s="661" t="s">
        <v>2111</v>
      </c>
      <c r="K875" s="661" t="s">
        <v>2376</v>
      </c>
      <c r="L875" s="662">
        <v>540.26</v>
      </c>
      <c r="M875" s="662">
        <v>540.26</v>
      </c>
      <c r="N875" s="661">
        <v>1</v>
      </c>
      <c r="O875" s="742">
        <v>0.5</v>
      </c>
      <c r="P875" s="662">
        <v>540.26</v>
      </c>
      <c r="Q875" s="677">
        <v>1</v>
      </c>
      <c r="R875" s="661">
        <v>1</v>
      </c>
      <c r="S875" s="677">
        <v>1</v>
      </c>
      <c r="T875" s="742">
        <v>0.5</v>
      </c>
      <c r="U875" s="700">
        <v>1</v>
      </c>
    </row>
    <row r="876" spans="1:21" ht="14.4" customHeight="1" x14ac:dyDescent="0.3">
      <c r="A876" s="660">
        <v>18</v>
      </c>
      <c r="B876" s="661" t="s">
        <v>534</v>
      </c>
      <c r="C876" s="661">
        <v>89301184</v>
      </c>
      <c r="D876" s="740" t="s">
        <v>2533</v>
      </c>
      <c r="E876" s="741" t="s">
        <v>1604</v>
      </c>
      <c r="F876" s="661" t="s">
        <v>1587</v>
      </c>
      <c r="G876" s="661" t="s">
        <v>1674</v>
      </c>
      <c r="H876" s="661" t="s">
        <v>535</v>
      </c>
      <c r="I876" s="661" t="s">
        <v>1675</v>
      </c>
      <c r="J876" s="661" t="s">
        <v>1676</v>
      </c>
      <c r="K876" s="661" t="s">
        <v>1677</v>
      </c>
      <c r="L876" s="662">
        <v>66.17</v>
      </c>
      <c r="M876" s="662">
        <v>132.34</v>
      </c>
      <c r="N876" s="661">
        <v>2</v>
      </c>
      <c r="O876" s="742">
        <v>1</v>
      </c>
      <c r="P876" s="662">
        <v>132.34</v>
      </c>
      <c r="Q876" s="677">
        <v>1</v>
      </c>
      <c r="R876" s="661">
        <v>2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18</v>
      </c>
      <c r="B877" s="661" t="s">
        <v>534</v>
      </c>
      <c r="C877" s="661">
        <v>89301184</v>
      </c>
      <c r="D877" s="740" t="s">
        <v>2533</v>
      </c>
      <c r="E877" s="741" t="s">
        <v>1604</v>
      </c>
      <c r="F877" s="661" t="s">
        <v>1587</v>
      </c>
      <c r="G877" s="661" t="s">
        <v>1712</v>
      </c>
      <c r="H877" s="661" t="s">
        <v>535</v>
      </c>
      <c r="I877" s="661" t="s">
        <v>2377</v>
      </c>
      <c r="J877" s="661" t="s">
        <v>1713</v>
      </c>
      <c r="K877" s="661" t="s">
        <v>1714</v>
      </c>
      <c r="L877" s="662">
        <v>0</v>
      </c>
      <c r="M877" s="662">
        <v>0</v>
      </c>
      <c r="N877" s="661">
        <v>1</v>
      </c>
      <c r="O877" s="742">
        <v>1</v>
      </c>
      <c r="P877" s="662"/>
      <c r="Q877" s="677"/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18</v>
      </c>
      <c r="B878" s="661" t="s">
        <v>534</v>
      </c>
      <c r="C878" s="661">
        <v>89301184</v>
      </c>
      <c r="D878" s="740" t="s">
        <v>2533</v>
      </c>
      <c r="E878" s="741" t="s">
        <v>1604</v>
      </c>
      <c r="F878" s="661" t="s">
        <v>1587</v>
      </c>
      <c r="G878" s="661" t="s">
        <v>1684</v>
      </c>
      <c r="H878" s="661" t="s">
        <v>535</v>
      </c>
      <c r="I878" s="661" t="s">
        <v>588</v>
      </c>
      <c r="J878" s="661" t="s">
        <v>1704</v>
      </c>
      <c r="K878" s="661" t="s">
        <v>1705</v>
      </c>
      <c r="L878" s="662">
        <v>13.58</v>
      </c>
      <c r="M878" s="662">
        <v>13.58</v>
      </c>
      <c r="N878" s="661">
        <v>1</v>
      </c>
      <c r="O878" s="742">
        <v>1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18</v>
      </c>
      <c r="B879" s="661" t="s">
        <v>534</v>
      </c>
      <c r="C879" s="661">
        <v>89301184</v>
      </c>
      <c r="D879" s="740" t="s">
        <v>2533</v>
      </c>
      <c r="E879" s="741" t="s">
        <v>1604</v>
      </c>
      <c r="F879" s="661" t="s">
        <v>1587</v>
      </c>
      <c r="G879" s="661" t="s">
        <v>1719</v>
      </c>
      <c r="H879" s="661" t="s">
        <v>849</v>
      </c>
      <c r="I879" s="661" t="s">
        <v>884</v>
      </c>
      <c r="J879" s="661" t="s">
        <v>885</v>
      </c>
      <c r="K879" s="661" t="s">
        <v>886</v>
      </c>
      <c r="L879" s="662">
        <v>132</v>
      </c>
      <c r="M879" s="662">
        <v>264</v>
      </c>
      <c r="N879" s="661">
        <v>2</v>
      </c>
      <c r="O879" s="742">
        <v>0.5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18</v>
      </c>
      <c r="B880" s="661" t="s">
        <v>534</v>
      </c>
      <c r="C880" s="661">
        <v>89301184</v>
      </c>
      <c r="D880" s="740" t="s">
        <v>2533</v>
      </c>
      <c r="E880" s="741" t="s">
        <v>1604</v>
      </c>
      <c r="F880" s="661" t="s">
        <v>1587</v>
      </c>
      <c r="G880" s="661" t="s">
        <v>1773</v>
      </c>
      <c r="H880" s="661" t="s">
        <v>535</v>
      </c>
      <c r="I880" s="661" t="s">
        <v>1774</v>
      </c>
      <c r="J880" s="661" t="s">
        <v>1775</v>
      </c>
      <c r="K880" s="661" t="s">
        <v>1720</v>
      </c>
      <c r="L880" s="662">
        <v>65.989999999999995</v>
      </c>
      <c r="M880" s="662">
        <v>1385.79</v>
      </c>
      <c r="N880" s="661">
        <v>21</v>
      </c>
      <c r="O880" s="742">
        <v>6</v>
      </c>
      <c r="P880" s="662">
        <v>197.96999999999997</v>
      </c>
      <c r="Q880" s="677">
        <v>0.14285714285714285</v>
      </c>
      <c r="R880" s="661">
        <v>3</v>
      </c>
      <c r="S880" s="677">
        <v>0.14285714285714285</v>
      </c>
      <c r="T880" s="742">
        <v>0.5</v>
      </c>
      <c r="U880" s="700">
        <v>8.3333333333333329E-2</v>
      </c>
    </row>
    <row r="881" spans="1:21" ht="14.4" customHeight="1" x14ac:dyDescent="0.3">
      <c r="A881" s="660">
        <v>18</v>
      </c>
      <c r="B881" s="661" t="s">
        <v>534</v>
      </c>
      <c r="C881" s="661">
        <v>89301184</v>
      </c>
      <c r="D881" s="740" t="s">
        <v>2533</v>
      </c>
      <c r="E881" s="741" t="s">
        <v>1604</v>
      </c>
      <c r="F881" s="661" t="s">
        <v>1587</v>
      </c>
      <c r="G881" s="661" t="s">
        <v>1773</v>
      </c>
      <c r="H881" s="661" t="s">
        <v>535</v>
      </c>
      <c r="I881" s="661" t="s">
        <v>2078</v>
      </c>
      <c r="J881" s="661" t="s">
        <v>2079</v>
      </c>
      <c r="K881" s="661" t="s">
        <v>568</v>
      </c>
      <c r="L881" s="662">
        <v>132</v>
      </c>
      <c r="M881" s="662">
        <v>264</v>
      </c>
      <c r="N881" s="661">
        <v>2</v>
      </c>
      <c r="O881" s="742">
        <v>1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18</v>
      </c>
      <c r="B882" s="661" t="s">
        <v>534</v>
      </c>
      <c r="C882" s="661">
        <v>89301184</v>
      </c>
      <c r="D882" s="740" t="s">
        <v>2533</v>
      </c>
      <c r="E882" s="741" t="s">
        <v>1604</v>
      </c>
      <c r="F882" s="661" t="s">
        <v>1587</v>
      </c>
      <c r="G882" s="661" t="s">
        <v>1902</v>
      </c>
      <c r="H882" s="661" t="s">
        <v>535</v>
      </c>
      <c r="I882" s="661" t="s">
        <v>1174</v>
      </c>
      <c r="J882" s="661" t="s">
        <v>1175</v>
      </c>
      <c r="K882" s="661" t="s">
        <v>1903</v>
      </c>
      <c r="L882" s="662">
        <v>156.77000000000001</v>
      </c>
      <c r="M882" s="662">
        <v>156.77000000000001</v>
      </c>
      <c r="N882" s="661">
        <v>1</v>
      </c>
      <c r="O882" s="742">
        <v>1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18</v>
      </c>
      <c r="B883" s="661" t="s">
        <v>534</v>
      </c>
      <c r="C883" s="661">
        <v>89301184</v>
      </c>
      <c r="D883" s="740" t="s">
        <v>2533</v>
      </c>
      <c r="E883" s="741" t="s">
        <v>1604</v>
      </c>
      <c r="F883" s="661" t="s">
        <v>1587</v>
      </c>
      <c r="G883" s="661" t="s">
        <v>1776</v>
      </c>
      <c r="H883" s="661" t="s">
        <v>535</v>
      </c>
      <c r="I883" s="661" t="s">
        <v>731</v>
      </c>
      <c r="J883" s="661" t="s">
        <v>732</v>
      </c>
      <c r="K883" s="661" t="s">
        <v>1777</v>
      </c>
      <c r="L883" s="662">
        <v>0</v>
      </c>
      <c r="M883" s="662">
        <v>0</v>
      </c>
      <c r="N883" s="661">
        <v>9</v>
      </c>
      <c r="O883" s="742">
        <v>1.5</v>
      </c>
      <c r="P883" s="662"/>
      <c r="Q883" s="677"/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18</v>
      </c>
      <c r="B884" s="661" t="s">
        <v>534</v>
      </c>
      <c r="C884" s="661">
        <v>89301184</v>
      </c>
      <c r="D884" s="740" t="s">
        <v>2533</v>
      </c>
      <c r="E884" s="741" t="s">
        <v>1604</v>
      </c>
      <c r="F884" s="661" t="s">
        <v>1587</v>
      </c>
      <c r="G884" s="661" t="s">
        <v>1631</v>
      </c>
      <c r="H884" s="661" t="s">
        <v>535</v>
      </c>
      <c r="I884" s="661" t="s">
        <v>1632</v>
      </c>
      <c r="J884" s="661" t="s">
        <v>1633</v>
      </c>
      <c r="K884" s="661" t="s">
        <v>1634</v>
      </c>
      <c r="L884" s="662">
        <v>0</v>
      </c>
      <c r="M884" s="662">
        <v>0</v>
      </c>
      <c r="N884" s="661">
        <v>1</v>
      </c>
      <c r="O884" s="742">
        <v>0.5</v>
      </c>
      <c r="P884" s="662">
        <v>0</v>
      </c>
      <c r="Q884" s="677"/>
      <c r="R884" s="661">
        <v>1</v>
      </c>
      <c r="S884" s="677">
        <v>1</v>
      </c>
      <c r="T884" s="742">
        <v>0.5</v>
      </c>
      <c r="U884" s="700">
        <v>1</v>
      </c>
    </row>
    <row r="885" spans="1:21" ht="14.4" customHeight="1" x14ac:dyDescent="0.3">
      <c r="A885" s="660">
        <v>18</v>
      </c>
      <c r="B885" s="661" t="s">
        <v>534</v>
      </c>
      <c r="C885" s="661">
        <v>89301184</v>
      </c>
      <c r="D885" s="740" t="s">
        <v>2533</v>
      </c>
      <c r="E885" s="741" t="s">
        <v>1604</v>
      </c>
      <c r="F885" s="661" t="s">
        <v>1587</v>
      </c>
      <c r="G885" s="661" t="s">
        <v>1631</v>
      </c>
      <c r="H885" s="661" t="s">
        <v>535</v>
      </c>
      <c r="I885" s="661" t="s">
        <v>757</v>
      </c>
      <c r="J885" s="661" t="s">
        <v>1633</v>
      </c>
      <c r="K885" s="661" t="s">
        <v>1799</v>
      </c>
      <c r="L885" s="662">
        <v>22.06</v>
      </c>
      <c r="M885" s="662">
        <v>441.19999999999993</v>
      </c>
      <c r="N885" s="661">
        <v>20</v>
      </c>
      <c r="O885" s="742">
        <v>4</v>
      </c>
      <c r="P885" s="662">
        <v>242.66</v>
      </c>
      <c r="Q885" s="677">
        <v>0.55000000000000004</v>
      </c>
      <c r="R885" s="661">
        <v>11</v>
      </c>
      <c r="S885" s="677">
        <v>0.55000000000000004</v>
      </c>
      <c r="T885" s="742">
        <v>2</v>
      </c>
      <c r="U885" s="700">
        <v>0.5</v>
      </c>
    </row>
    <row r="886" spans="1:21" ht="14.4" customHeight="1" x14ac:dyDescent="0.3">
      <c r="A886" s="660">
        <v>18</v>
      </c>
      <c r="B886" s="661" t="s">
        <v>534</v>
      </c>
      <c r="C886" s="661">
        <v>89301184</v>
      </c>
      <c r="D886" s="740" t="s">
        <v>2533</v>
      </c>
      <c r="E886" s="741" t="s">
        <v>1604</v>
      </c>
      <c r="F886" s="661" t="s">
        <v>1587</v>
      </c>
      <c r="G886" s="661" t="s">
        <v>1631</v>
      </c>
      <c r="H886" s="661" t="s">
        <v>535</v>
      </c>
      <c r="I886" s="661" t="s">
        <v>2378</v>
      </c>
      <c r="J886" s="661" t="s">
        <v>1633</v>
      </c>
      <c r="K886" s="661" t="s">
        <v>2379</v>
      </c>
      <c r="L886" s="662">
        <v>0</v>
      </c>
      <c r="M886" s="662">
        <v>0</v>
      </c>
      <c r="N886" s="661">
        <v>1</v>
      </c>
      <c r="O886" s="742">
        <v>1</v>
      </c>
      <c r="P886" s="662"/>
      <c r="Q886" s="677"/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18</v>
      </c>
      <c r="B887" s="661" t="s">
        <v>534</v>
      </c>
      <c r="C887" s="661">
        <v>89301184</v>
      </c>
      <c r="D887" s="740" t="s">
        <v>2533</v>
      </c>
      <c r="E887" s="741" t="s">
        <v>1604</v>
      </c>
      <c r="F887" s="661" t="s">
        <v>1587</v>
      </c>
      <c r="G887" s="661" t="s">
        <v>1666</v>
      </c>
      <c r="H887" s="661" t="s">
        <v>535</v>
      </c>
      <c r="I887" s="661" t="s">
        <v>610</v>
      </c>
      <c r="J887" s="661" t="s">
        <v>1667</v>
      </c>
      <c r="K887" s="661" t="s">
        <v>1668</v>
      </c>
      <c r="L887" s="662">
        <v>23.61</v>
      </c>
      <c r="M887" s="662">
        <v>23.61</v>
      </c>
      <c r="N887" s="661">
        <v>1</v>
      </c>
      <c r="O887" s="742">
        <v>0.5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18</v>
      </c>
      <c r="B888" s="661" t="s">
        <v>534</v>
      </c>
      <c r="C888" s="661">
        <v>89301184</v>
      </c>
      <c r="D888" s="740" t="s">
        <v>2533</v>
      </c>
      <c r="E888" s="741" t="s">
        <v>1604</v>
      </c>
      <c r="F888" s="661" t="s">
        <v>1587</v>
      </c>
      <c r="G888" s="661" t="s">
        <v>1918</v>
      </c>
      <c r="H888" s="661" t="s">
        <v>535</v>
      </c>
      <c r="I888" s="661" t="s">
        <v>1407</v>
      </c>
      <c r="J888" s="661" t="s">
        <v>1408</v>
      </c>
      <c r="K888" s="661" t="s">
        <v>1919</v>
      </c>
      <c r="L888" s="662">
        <v>36.97</v>
      </c>
      <c r="M888" s="662">
        <v>36.97</v>
      </c>
      <c r="N888" s="661">
        <v>1</v>
      </c>
      <c r="O888" s="742">
        <v>1</v>
      </c>
      <c r="P888" s="662">
        <v>36.97</v>
      </c>
      <c r="Q888" s="677">
        <v>1</v>
      </c>
      <c r="R888" s="661">
        <v>1</v>
      </c>
      <c r="S888" s="677">
        <v>1</v>
      </c>
      <c r="T888" s="742">
        <v>1</v>
      </c>
      <c r="U888" s="700">
        <v>1</v>
      </c>
    </row>
    <row r="889" spans="1:21" ht="14.4" customHeight="1" x14ac:dyDescent="0.3">
      <c r="A889" s="660">
        <v>18</v>
      </c>
      <c r="B889" s="661" t="s">
        <v>534</v>
      </c>
      <c r="C889" s="661">
        <v>89301184</v>
      </c>
      <c r="D889" s="740" t="s">
        <v>2533</v>
      </c>
      <c r="E889" s="741" t="s">
        <v>1604</v>
      </c>
      <c r="F889" s="661" t="s">
        <v>1587</v>
      </c>
      <c r="G889" s="661" t="s">
        <v>1669</v>
      </c>
      <c r="H889" s="661" t="s">
        <v>535</v>
      </c>
      <c r="I889" s="661" t="s">
        <v>2380</v>
      </c>
      <c r="J889" s="661" t="s">
        <v>2381</v>
      </c>
      <c r="K889" s="661" t="s">
        <v>2382</v>
      </c>
      <c r="L889" s="662">
        <v>108.11</v>
      </c>
      <c r="M889" s="662">
        <v>432.44</v>
      </c>
      <c r="N889" s="661">
        <v>4</v>
      </c>
      <c r="O889" s="742">
        <v>0.5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18</v>
      </c>
      <c r="B890" s="661" t="s">
        <v>534</v>
      </c>
      <c r="C890" s="661">
        <v>89301184</v>
      </c>
      <c r="D890" s="740" t="s">
        <v>2533</v>
      </c>
      <c r="E890" s="741" t="s">
        <v>1604</v>
      </c>
      <c r="F890" s="661" t="s">
        <v>1587</v>
      </c>
      <c r="G890" s="661" t="s">
        <v>1640</v>
      </c>
      <c r="H890" s="661" t="s">
        <v>849</v>
      </c>
      <c r="I890" s="661" t="s">
        <v>1819</v>
      </c>
      <c r="J890" s="661" t="s">
        <v>1122</v>
      </c>
      <c r="K890" s="661" t="s">
        <v>965</v>
      </c>
      <c r="L890" s="662">
        <v>0</v>
      </c>
      <c r="M890" s="662">
        <v>0</v>
      </c>
      <c r="N890" s="661">
        <v>1</v>
      </c>
      <c r="O890" s="742">
        <v>0.5</v>
      </c>
      <c r="P890" s="662"/>
      <c r="Q890" s="677"/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18</v>
      </c>
      <c r="B891" s="661" t="s">
        <v>534</v>
      </c>
      <c r="C891" s="661">
        <v>89301184</v>
      </c>
      <c r="D891" s="740" t="s">
        <v>2533</v>
      </c>
      <c r="E891" s="741" t="s">
        <v>1604</v>
      </c>
      <c r="F891" s="661" t="s">
        <v>1587</v>
      </c>
      <c r="G891" s="661" t="s">
        <v>1682</v>
      </c>
      <c r="H891" s="661" t="s">
        <v>535</v>
      </c>
      <c r="I891" s="661" t="s">
        <v>680</v>
      </c>
      <c r="J891" s="661" t="s">
        <v>681</v>
      </c>
      <c r="K891" s="661" t="s">
        <v>1683</v>
      </c>
      <c r="L891" s="662">
        <v>57.6</v>
      </c>
      <c r="M891" s="662">
        <v>403.2</v>
      </c>
      <c r="N891" s="661">
        <v>7</v>
      </c>
      <c r="O891" s="742">
        <v>1.5</v>
      </c>
      <c r="P891" s="662">
        <v>115.2</v>
      </c>
      <c r="Q891" s="677">
        <v>0.28571428571428575</v>
      </c>
      <c r="R891" s="661">
        <v>2</v>
      </c>
      <c r="S891" s="677">
        <v>0.2857142857142857</v>
      </c>
      <c r="T891" s="742">
        <v>0.5</v>
      </c>
      <c r="U891" s="700">
        <v>0.33333333333333331</v>
      </c>
    </row>
    <row r="892" spans="1:21" ht="14.4" customHeight="1" x14ac:dyDescent="0.3">
      <c r="A892" s="660">
        <v>18</v>
      </c>
      <c r="B892" s="661" t="s">
        <v>534</v>
      </c>
      <c r="C892" s="661">
        <v>89301184</v>
      </c>
      <c r="D892" s="740" t="s">
        <v>2533</v>
      </c>
      <c r="E892" s="741" t="s">
        <v>1604</v>
      </c>
      <c r="F892" s="661" t="s">
        <v>1587</v>
      </c>
      <c r="G892" s="661" t="s">
        <v>2383</v>
      </c>
      <c r="H892" s="661" t="s">
        <v>535</v>
      </c>
      <c r="I892" s="661" t="s">
        <v>2384</v>
      </c>
      <c r="J892" s="661" t="s">
        <v>2385</v>
      </c>
      <c r="K892" s="661" t="s">
        <v>670</v>
      </c>
      <c r="L892" s="662">
        <v>84.27</v>
      </c>
      <c r="M892" s="662">
        <v>337.08</v>
      </c>
      <c r="N892" s="661">
        <v>4</v>
      </c>
      <c r="O892" s="742">
        <v>1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18</v>
      </c>
      <c r="B893" s="661" t="s">
        <v>534</v>
      </c>
      <c r="C893" s="661">
        <v>89301184</v>
      </c>
      <c r="D893" s="740" t="s">
        <v>2533</v>
      </c>
      <c r="E893" s="741" t="s">
        <v>1604</v>
      </c>
      <c r="F893" s="661" t="s">
        <v>1587</v>
      </c>
      <c r="G893" s="661" t="s">
        <v>2134</v>
      </c>
      <c r="H893" s="661" t="s">
        <v>849</v>
      </c>
      <c r="I893" s="661" t="s">
        <v>2135</v>
      </c>
      <c r="J893" s="661" t="s">
        <v>2136</v>
      </c>
      <c r="K893" s="661" t="s">
        <v>1917</v>
      </c>
      <c r="L893" s="662">
        <v>48.42</v>
      </c>
      <c r="M893" s="662">
        <v>48.42</v>
      </c>
      <c r="N893" s="661">
        <v>1</v>
      </c>
      <c r="O893" s="742">
        <v>1</v>
      </c>
      <c r="P893" s="662">
        <v>48.42</v>
      </c>
      <c r="Q893" s="677">
        <v>1</v>
      </c>
      <c r="R893" s="661">
        <v>1</v>
      </c>
      <c r="S893" s="677">
        <v>1</v>
      </c>
      <c r="T893" s="742">
        <v>1</v>
      </c>
      <c r="U893" s="700">
        <v>1</v>
      </c>
    </row>
    <row r="894" spans="1:21" ht="14.4" customHeight="1" x14ac:dyDescent="0.3">
      <c r="A894" s="660">
        <v>18</v>
      </c>
      <c r="B894" s="661" t="s">
        <v>534</v>
      </c>
      <c r="C894" s="661">
        <v>89301184</v>
      </c>
      <c r="D894" s="740" t="s">
        <v>2533</v>
      </c>
      <c r="E894" s="741" t="s">
        <v>1604</v>
      </c>
      <c r="F894" s="661" t="s">
        <v>1587</v>
      </c>
      <c r="G894" s="661" t="s">
        <v>1643</v>
      </c>
      <c r="H894" s="661" t="s">
        <v>535</v>
      </c>
      <c r="I894" s="661" t="s">
        <v>1965</v>
      </c>
      <c r="J894" s="661" t="s">
        <v>1966</v>
      </c>
      <c r="K894" s="661" t="s">
        <v>814</v>
      </c>
      <c r="L894" s="662">
        <v>934.66</v>
      </c>
      <c r="M894" s="662">
        <v>1869.32</v>
      </c>
      <c r="N894" s="661">
        <v>2</v>
      </c>
      <c r="O894" s="742">
        <v>1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18</v>
      </c>
      <c r="B895" s="661" t="s">
        <v>534</v>
      </c>
      <c r="C895" s="661">
        <v>89301184</v>
      </c>
      <c r="D895" s="740" t="s">
        <v>2533</v>
      </c>
      <c r="E895" s="741" t="s">
        <v>1604</v>
      </c>
      <c r="F895" s="661" t="s">
        <v>1587</v>
      </c>
      <c r="G895" s="661" t="s">
        <v>1692</v>
      </c>
      <c r="H895" s="661" t="s">
        <v>535</v>
      </c>
      <c r="I895" s="661" t="s">
        <v>2386</v>
      </c>
      <c r="J895" s="661" t="s">
        <v>2387</v>
      </c>
      <c r="K895" s="661" t="s">
        <v>2388</v>
      </c>
      <c r="L895" s="662">
        <v>189.89</v>
      </c>
      <c r="M895" s="662">
        <v>569.66999999999996</v>
      </c>
      <c r="N895" s="661">
        <v>3</v>
      </c>
      <c r="O895" s="742">
        <v>1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18</v>
      </c>
      <c r="B896" s="661" t="s">
        <v>534</v>
      </c>
      <c r="C896" s="661">
        <v>89301184</v>
      </c>
      <c r="D896" s="740" t="s">
        <v>2533</v>
      </c>
      <c r="E896" s="741" t="s">
        <v>1604</v>
      </c>
      <c r="F896" s="661" t="s">
        <v>1587</v>
      </c>
      <c r="G896" s="661" t="s">
        <v>1692</v>
      </c>
      <c r="H896" s="661" t="s">
        <v>849</v>
      </c>
      <c r="I896" s="661" t="s">
        <v>918</v>
      </c>
      <c r="J896" s="661" t="s">
        <v>919</v>
      </c>
      <c r="K896" s="661" t="s">
        <v>1528</v>
      </c>
      <c r="L896" s="662">
        <v>94.95</v>
      </c>
      <c r="M896" s="662">
        <v>5317.2</v>
      </c>
      <c r="N896" s="661">
        <v>56</v>
      </c>
      <c r="O896" s="742">
        <v>15.5</v>
      </c>
      <c r="P896" s="662">
        <v>1614.15</v>
      </c>
      <c r="Q896" s="677">
        <v>0.3035714285714286</v>
      </c>
      <c r="R896" s="661">
        <v>17</v>
      </c>
      <c r="S896" s="677">
        <v>0.30357142857142855</v>
      </c>
      <c r="T896" s="742">
        <v>5.5</v>
      </c>
      <c r="U896" s="700">
        <v>0.35483870967741937</v>
      </c>
    </row>
    <row r="897" spans="1:21" ht="14.4" customHeight="1" x14ac:dyDescent="0.3">
      <c r="A897" s="660">
        <v>18</v>
      </c>
      <c r="B897" s="661" t="s">
        <v>534</v>
      </c>
      <c r="C897" s="661">
        <v>89301184</v>
      </c>
      <c r="D897" s="740" t="s">
        <v>2533</v>
      </c>
      <c r="E897" s="741" t="s">
        <v>1604</v>
      </c>
      <c r="F897" s="661" t="s">
        <v>1587</v>
      </c>
      <c r="G897" s="661" t="s">
        <v>1692</v>
      </c>
      <c r="H897" s="661" t="s">
        <v>849</v>
      </c>
      <c r="I897" s="661" t="s">
        <v>1385</v>
      </c>
      <c r="J897" s="661" t="s">
        <v>1386</v>
      </c>
      <c r="K897" s="661" t="s">
        <v>1387</v>
      </c>
      <c r="L897" s="662">
        <v>126.6</v>
      </c>
      <c r="M897" s="662">
        <v>1392.6</v>
      </c>
      <c r="N897" s="661">
        <v>11</v>
      </c>
      <c r="O897" s="742">
        <v>3</v>
      </c>
      <c r="P897" s="662">
        <v>759.59999999999991</v>
      </c>
      <c r="Q897" s="677">
        <v>0.54545454545454541</v>
      </c>
      <c r="R897" s="661">
        <v>6</v>
      </c>
      <c r="S897" s="677">
        <v>0.54545454545454541</v>
      </c>
      <c r="T897" s="742">
        <v>1.5</v>
      </c>
      <c r="U897" s="700">
        <v>0.5</v>
      </c>
    </row>
    <row r="898" spans="1:21" ht="14.4" customHeight="1" x14ac:dyDescent="0.3">
      <c r="A898" s="660">
        <v>18</v>
      </c>
      <c r="B898" s="661" t="s">
        <v>534</v>
      </c>
      <c r="C898" s="661">
        <v>89301184</v>
      </c>
      <c r="D898" s="740" t="s">
        <v>2533</v>
      </c>
      <c r="E898" s="741" t="s">
        <v>1604</v>
      </c>
      <c r="F898" s="661" t="s">
        <v>1587</v>
      </c>
      <c r="G898" s="661" t="s">
        <v>1692</v>
      </c>
      <c r="H898" s="661" t="s">
        <v>535</v>
      </c>
      <c r="I898" s="661" t="s">
        <v>1727</v>
      </c>
      <c r="J898" s="661" t="s">
        <v>1728</v>
      </c>
      <c r="K898" s="661" t="s">
        <v>1729</v>
      </c>
      <c r="L898" s="662">
        <v>84.39</v>
      </c>
      <c r="M898" s="662">
        <v>253.17000000000002</v>
      </c>
      <c r="N898" s="661">
        <v>3</v>
      </c>
      <c r="O898" s="742">
        <v>3</v>
      </c>
      <c r="P898" s="662">
        <v>168.78</v>
      </c>
      <c r="Q898" s="677">
        <v>0.66666666666666663</v>
      </c>
      <c r="R898" s="661">
        <v>2</v>
      </c>
      <c r="S898" s="677">
        <v>0.66666666666666663</v>
      </c>
      <c r="T898" s="742">
        <v>2</v>
      </c>
      <c r="U898" s="700">
        <v>0.66666666666666663</v>
      </c>
    </row>
    <row r="899" spans="1:21" ht="14.4" customHeight="1" x14ac:dyDescent="0.3">
      <c r="A899" s="660">
        <v>18</v>
      </c>
      <c r="B899" s="661" t="s">
        <v>534</v>
      </c>
      <c r="C899" s="661">
        <v>89301184</v>
      </c>
      <c r="D899" s="740" t="s">
        <v>2533</v>
      </c>
      <c r="E899" s="741" t="s">
        <v>1604</v>
      </c>
      <c r="F899" s="661" t="s">
        <v>1587</v>
      </c>
      <c r="G899" s="661" t="s">
        <v>1692</v>
      </c>
      <c r="H899" s="661" t="s">
        <v>535</v>
      </c>
      <c r="I899" s="661" t="s">
        <v>1055</v>
      </c>
      <c r="J899" s="661" t="s">
        <v>1728</v>
      </c>
      <c r="K899" s="661" t="s">
        <v>1730</v>
      </c>
      <c r="L899" s="662">
        <v>253.18</v>
      </c>
      <c r="M899" s="662">
        <v>9874.02</v>
      </c>
      <c r="N899" s="661">
        <v>39</v>
      </c>
      <c r="O899" s="742">
        <v>25</v>
      </c>
      <c r="P899" s="662">
        <v>4304.0599999999995</v>
      </c>
      <c r="Q899" s="677">
        <v>0.43589743589743585</v>
      </c>
      <c r="R899" s="661">
        <v>17</v>
      </c>
      <c r="S899" s="677">
        <v>0.4358974358974359</v>
      </c>
      <c r="T899" s="742">
        <v>9</v>
      </c>
      <c r="U899" s="700">
        <v>0.36</v>
      </c>
    </row>
    <row r="900" spans="1:21" ht="14.4" customHeight="1" x14ac:dyDescent="0.3">
      <c r="A900" s="660">
        <v>18</v>
      </c>
      <c r="B900" s="661" t="s">
        <v>534</v>
      </c>
      <c r="C900" s="661">
        <v>89301184</v>
      </c>
      <c r="D900" s="740" t="s">
        <v>2533</v>
      </c>
      <c r="E900" s="741" t="s">
        <v>1604</v>
      </c>
      <c r="F900" s="661" t="s">
        <v>1587</v>
      </c>
      <c r="G900" s="661" t="s">
        <v>1692</v>
      </c>
      <c r="H900" s="661" t="s">
        <v>535</v>
      </c>
      <c r="I900" s="661" t="s">
        <v>2389</v>
      </c>
      <c r="J900" s="661" t="s">
        <v>2390</v>
      </c>
      <c r="K900" s="661" t="s">
        <v>2391</v>
      </c>
      <c r="L900" s="662">
        <v>84.5</v>
      </c>
      <c r="M900" s="662">
        <v>1014</v>
      </c>
      <c r="N900" s="661">
        <v>12</v>
      </c>
      <c r="O900" s="742">
        <v>5</v>
      </c>
      <c r="P900" s="662">
        <v>676</v>
      </c>
      <c r="Q900" s="677">
        <v>0.66666666666666663</v>
      </c>
      <c r="R900" s="661">
        <v>8</v>
      </c>
      <c r="S900" s="677">
        <v>0.66666666666666663</v>
      </c>
      <c r="T900" s="742">
        <v>3</v>
      </c>
      <c r="U900" s="700">
        <v>0.6</v>
      </c>
    </row>
    <row r="901" spans="1:21" ht="14.4" customHeight="1" x14ac:dyDescent="0.3">
      <c r="A901" s="660">
        <v>18</v>
      </c>
      <c r="B901" s="661" t="s">
        <v>534</v>
      </c>
      <c r="C901" s="661">
        <v>89301184</v>
      </c>
      <c r="D901" s="740" t="s">
        <v>2533</v>
      </c>
      <c r="E901" s="741" t="s">
        <v>1604</v>
      </c>
      <c r="F901" s="661" t="s">
        <v>1587</v>
      </c>
      <c r="G901" s="661" t="s">
        <v>1692</v>
      </c>
      <c r="H901" s="661" t="s">
        <v>535</v>
      </c>
      <c r="I901" s="661" t="s">
        <v>2392</v>
      </c>
      <c r="J901" s="661" t="s">
        <v>2393</v>
      </c>
      <c r="K901" s="661" t="s">
        <v>1730</v>
      </c>
      <c r="L901" s="662">
        <v>253.18</v>
      </c>
      <c r="M901" s="662">
        <v>253.18</v>
      </c>
      <c r="N901" s="661">
        <v>1</v>
      </c>
      <c r="O901" s="742">
        <v>1</v>
      </c>
      <c r="P901" s="662">
        <v>253.18</v>
      </c>
      <c r="Q901" s="677">
        <v>1</v>
      </c>
      <c r="R901" s="661">
        <v>1</v>
      </c>
      <c r="S901" s="677">
        <v>1</v>
      </c>
      <c r="T901" s="742">
        <v>1</v>
      </c>
      <c r="U901" s="700">
        <v>1</v>
      </c>
    </row>
    <row r="902" spans="1:21" ht="14.4" customHeight="1" x14ac:dyDescent="0.3">
      <c r="A902" s="660">
        <v>18</v>
      </c>
      <c r="B902" s="661" t="s">
        <v>534</v>
      </c>
      <c r="C902" s="661">
        <v>89301184</v>
      </c>
      <c r="D902" s="740" t="s">
        <v>2533</v>
      </c>
      <c r="E902" s="741" t="s">
        <v>1604</v>
      </c>
      <c r="F902" s="661" t="s">
        <v>1587</v>
      </c>
      <c r="G902" s="661" t="s">
        <v>1656</v>
      </c>
      <c r="H902" s="661" t="s">
        <v>849</v>
      </c>
      <c r="I902" s="661" t="s">
        <v>898</v>
      </c>
      <c r="J902" s="661" t="s">
        <v>960</v>
      </c>
      <c r="K902" s="661" t="s">
        <v>1530</v>
      </c>
      <c r="L902" s="662">
        <v>123.2</v>
      </c>
      <c r="M902" s="662">
        <v>6406.3999999999987</v>
      </c>
      <c r="N902" s="661">
        <v>52</v>
      </c>
      <c r="O902" s="742">
        <v>20.5</v>
      </c>
      <c r="P902" s="662">
        <v>1232</v>
      </c>
      <c r="Q902" s="677">
        <v>0.19230769230769235</v>
      </c>
      <c r="R902" s="661">
        <v>10</v>
      </c>
      <c r="S902" s="677">
        <v>0.19230769230769232</v>
      </c>
      <c r="T902" s="742">
        <v>3.5</v>
      </c>
      <c r="U902" s="700">
        <v>0.17073170731707318</v>
      </c>
    </row>
    <row r="903" spans="1:21" ht="14.4" customHeight="1" x14ac:dyDescent="0.3">
      <c r="A903" s="660">
        <v>18</v>
      </c>
      <c r="B903" s="661" t="s">
        <v>534</v>
      </c>
      <c r="C903" s="661">
        <v>89301184</v>
      </c>
      <c r="D903" s="740" t="s">
        <v>2533</v>
      </c>
      <c r="E903" s="741" t="s">
        <v>1604</v>
      </c>
      <c r="F903" s="661" t="s">
        <v>1587</v>
      </c>
      <c r="G903" s="661" t="s">
        <v>1656</v>
      </c>
      <c r="H903" s="661" t="s">
        <v>849</v>
      </c>
      <c r="I903" s="661" t="s">
        <v>894</v>
      </c>
      <c r="J903" s="661" t="s">
        <v>1531</v>
      </c>
      <c r="K903" s="661" t="s">
        <v>1532</v>
      </c>
      <c r="L903" s="662">
        <v>246.39</v>
      </c>
      <c r="M903" s="662">
        <v>2463.8999999999996</v>
      </c>
      <c r="N903" s="661">
        <v>10</v>
      </c>
      <c r="O903" s="742">
        <v>3</v>
      </c>
      <c r="P903" s="662"/>
      <c r="Q903" s="677">
        <v>0</v>
      </c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18</v>
      </c>
      <c r="B904" s="661" t="s">
        <v>534</v>
      </c>
      <c r="C904" s="661">
        <v>89301184</v>
      </c>
      <c r="D904" s="740" t="s">
        <v>2533</v>
      </c>
      <c r="E904" s="741" t="s">
        <v>1604</v>
      </c>
      <c r="F904" s="661" t="s">
        <v>1587</v>
      </c>
      <c r="G904" s="661" t="s">
        <v>1997</v>
      </c>
      <c r="H904" s="661" t="s">
        <v>535</v>
      </c>
      <c r="I904" s="661" t="s">
        <v>1068</v>
      </c>
      <c r="J904" s="661" t="s">
        <v>1998</v>
      </c>
      <c r="K904" s="661" t="s">
        <v>1837</v>
      </c>
      <c r="L904" s="662">
        <v>145.15</v>
      </c>
      <c r="M904" s="662">
        <v>145.15</v>
      </c>
      <c r="N904" s="661">
        <v>1</v>
      </c>
      <c r="O904" s="742">
        <v>0.5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18</v>
      </c>
      <c r="B905" s="661" t="s">
        <v>534</v>
      </c>
      <c r="C905" s="661">
        <v>89301184</v>
      </c>
      <c r="D905" s="740" t="s">
        <v>2533</v>
      </c>
      <c r="E905" s="741" t="s">
        <v>1604</v>
      </c>
      <c r="F905" s="661" t="s">
        <v>1587</v>
      </c>
      <c r="G905" s="661" t="s">
        <v>1657</v>
      </c>
      <c r="H905" s="661" t="s">
        <v>535</v>
      </c>
      <c r="I905" s="661" t="s">
        <v>2394</v>
      </c>
      <c r="J905" s="661" t="s">
        <v>627</v>
      </c>
      <c r="K905" s="661" t="s">
        <v>2395</v>
      </c>
      <c r="L905" s="662">
        <v>79</v>
      </c>
      <c r="M905" s="662">
        <v>158</v>
      </c>
      <c r="N905" s="661">
        <v>2</v>
      </c>
      <c r="O905" s="742">
        <v>1</v>
      </c>
      <c r="P905" s="662">
        <v>158</v>
      </c>
      <c r="Q905" s="677">
        <v>1</v>
      </c>
      <c r="R905" s="661">
        <v>2</v>
      </c>
      <c r="S905" s="677">
        <v>1</v>
      </c>
      <c r="T905" s="742">
        <v>1</v>
      </c>
      <c r="U905" s="700">
        <v>1</v>
      </c>
    </row>
    <row r="906" spans="1:21" ht="14.4" customHeight="1" x14ac:dyDescent="0.3">
      <c r="A906" s="660">
        <v>18</v>
      </c>
      <c r="B906" s="661" t="s">
        <v>534</v>
      </c>
      <c r="C906" s="661">
        <v>89301184</v>
      </c>
      <c r="D906" s="740" t="s">
        <v>2533</v>
      </c>
      <c r="E906" s="741" t="s">
        <v>1604</v>
      </c>
      <c r="F906" s="661" t="s">
        <v>1587</v>
      </c>
      <c r="G906" s="661" t="s">
        <v>1657</v>
      </c>
      <c r="H906" s="661" t="s">
        <v>535</v>
      </c>
      <c r="I906" s="661" t="s">
        <v>626</v>
      </c>
      <c r="J906" s="661" t="s">
        <v>627</v>
      </c>
      <c r="K906" s="661" t="s">
        <v>2008</v>
      </c>
      <c r="L906" s="662">
        <v>94.04</v>
      </c>
      <c r="M906" s="662">
        <v>846.36000000000013</v>
      </c>
      <c r="N906" s="661">
        <v>9</v>
      </c>
      <c r="O906" s="742">
        <v>5.5</v>
      </c>
      <c r="P906" s="662">
        <v>376.16</v>
      </c>
      <c r="Q906" s="677">
        <v>0.44444444444444442</v>
      </c>
      <c r="R906" s="661">
        <v>4</v>
      </c>
      <c r="S906" s="677">
        <v>0.44444444444444442</v>
      </c>
      <c r="T906" s="742">
        <v>2.5</v>
      </c>
      <c r="U906" s="700">
        <v>0.45454545454545453</v>
      </c>
    </row>
    <row r="907" spans="1:21" ht="14.4" customHeight="1" x14ac:dyDescent="0.3">
      <c r="A907" s="660">
        <v>18</v>
      </c>
      <c r="B907" s="661" t="s">
        <v>534</v>
      </c>
      <c r="C907" s="661">
        <v>89301184</v>
      </c>
      <c r="D907" s="740" t="s">
        <v>2533</v>
      </c>
      <c r="E907" s="741" t="s">
        <v>1604</v>
      </c>
      <c r="F907" s="661" t="s">
        <v>1587</v>
      </c>
      <c r="G907" s="661" t="s">
        <v>1657</v>
      </c>
      <c r="H907" s="661" t="s">
        <v>535</v>
      </c>
      <c r="I907" s="661" t="s">
        <v>2009</v>
      </c>
      <c r="J907" s="661" t="s">
        <v>627</v>
      </c>
      <c r="K907" s="661" t="s">
        <v>2008</v>
      </c>
      <c r="L907" s="662">
        <v>0</v>
      </c>
      <c r="M907" s="662">
        <v>0</v>
      </c>
      <c r="N907" s="661">
        <v>2</v>
      </c>
      <c r="O907" s="742">
        <v>1</v>
      </c>
      <c r="P907" s="662"/>
      <c r="Q907" s="677"/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18</v>
      </c>
      <c r="B908" s="661" t="s">
        <v>534</v>
      </c>
      <c r="C908" s="661">
        <v>89301184</v>
      </c>
      <c r="D908" s="740" t="s">
        <v>2533</v>
      </c>
      <c r="E908" s="741" t="s">
        <v>1604</v>
      </c>
      <c r="F908" s="661" t="s">
        <v>1587</v>
      </c>
      <c r="G908" s="661" t="s">
        <v>1644</v>
      </c>
      <c r="H908" s="661" t="s">
        <v>535</v>
      </c>
      <c r="I908" s="661" t="s">
        <v>1739</v>
      </c>
      <c r="J908" s="661" t="s">
        <v>1740</v>
      </c>
      <c r="K908" s="661" t="s">
        <v>1741</v>
      </c>
      <c r="L908" s="662">
        <v>133.38999999999999</v>
      </c>
      <c r="M908" s="662">
        <v>266.77999999999997</v>
      </c>
      <c r="N908" s="661">
        <v>2</v>
      </c>
      <c r="O908" s="742">
        <v>1</v>
      </c>
      <c r="P908" s="662"/>
      <c r="Q908" s="677">
        <v>0</v>
      </c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18</v>
      </c>
      <c r="B909" s="661" t="s">
        <v>534</v>
      </c>
      <c r="C909" s="661">
        <v>89301184</v>
      </c>
      <c r="D909" s="740" t="s">
        <v>2533</v>
      </c>
      <c r="E909" s="741" t="s">
        <v>1604</v>
      </c>
      <c r="F909" s="661" t="s">
        <v>1587</v>
      </c>
      <c r="G909" s="661" t="s">
        <v>2396</v>
      </c>
      <c r="H909" s="661" t="s">
        <v>535</v>
      </c>
      <c r="I909" s="661" t="s">
        <v>2397</v>
      </c>
      <c r="J909" s="661" t="s">
        <v>2398</v>
      </c>
      <c r="K909" s="661" t="s">
        <v>1880</v>
      </c>
      <c r="L909" s="662">
        <v>73.81</v>
      </c>
      <c r="M909" s="662">
        <v>295.24</v>
      </c>
      <c r="N909" s="661">
        <v>4</v>
      </c>
      <c r="O909" s="742">
        <v>0.5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18</v>
      </c>
      <c r="B910" s="661" t="s">
        <v>534</v>
      </c>
      <c r="C910" s="661">
        <v>89301184</v>
      </c>
      <c r="D910" s="740" t="s">
        <v>2533</v>
      </c>
      <c r="E910" s="741" t="s">
        <v>1604</v>
      </c>
      <c r="F910" s="661" t="s">
        <v>1587</v>
      </c>
      <c r="G910" s="661" t="s">
        <v>2057</v>
      </c>
      <c r="H910" s="661" t="s">
        <v>535</v>
      </c>
      <c r="I910" s="661" t="s">
        <v>796</v>
      </c>
      <c r="J910" s="661" t="s">
        <v>2059</v>
      </c>
      <c r="K910" s="661" t="s">
        <v>2037</v>
      </c>
      <c r="L910" s="662">
        <v>153.61000000000001</v>
      </c>
      <c r="M910" s="662">
        <v>307.22000000000003</v>
      </c>
      <c r="N910" s="661">
        <v>2</v>
      </c>
      <c r="O910" s="742">
        <v>0.5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18</v>
      </c>
      <c r="B911" s="661" t="s">
        <v>534</v>
      </c>
      <c r="C911" s="661">
        <v>89301184</v>
      </c>
      <c r="D911" s="740" t="s">
        <v>2533</v>
      </c>
      <c r="E911" s="741" t="s">
        <v>1605</v>
      </c>
      <c r="F911" s="661" t="s">
        <v>1587</v>
      </c>
      <c r="G911" s="661" t="s">
        <v>1660</v>
      </c>
      <c r="H911" s="661" t="s">
        <v>535</v>
      </c>
      <c r="I911" s="661" t="s">
        <v>1749</v>
      </c>
      <c r="J911" s="661" t="s">
        <v>1750</v>
      </c>
      <c r="K911" s="661" t="s">
        <v>814</v>
      </c>
      <c r="L911" s="662">
        <v>0</v>
      </c>
      <c r="M911" s="662">
        <v>0</v>
      </c>
      <c r="N911" s="661">
        <v>1</v>
      </c>
      <c r="O911" s="742">
        <v>1</v>
      </c>
      <c r="P911" s="662"/>
      <c r="Q911" s="677"/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18</v>
      </c>
      <c r="B912" s="661" t="s">
        <v>534</v>
      </c>
      <c r="C912" s="661">
        <v>89301184</v>
      </c>
      <c r="D912" s="740" t="s">
        <v>2533</v>
      </c>
      <c r="E912" s="741" t="s">
        <v>1605</v>
      </c>
      <c r="F912" s="661" t="s">
        <v>1587</v>
      </c>
      <c r="G912" s="661" t="s">
        <v>1792</v>
      </c>
      <c r="H912" s="661" t="s">
        <v>535</v>
      </c>
      <c r="I912" s="661" t="s">
        <v>2368</v>
      </c>
      <c r="J912" s="661" t="s">
        <v>2366</v>
      </c>
      <c r="K912" s="661" t="s">
        <v>2369</v>
      </c>
      <c r="L912" s="662">
        <v>2161.0100000000002</v>
      </c>
      <c r="M912" s="662">
        <v>38898.180000000008</v>
      </c>
      <c r="N912" s="661">
        <v>18</v>
      </c>
      <c r="O912" s="742">
        <v>6</v>
      </c>
      <c r="P912" s="662">
        <v>34576.160000000003</v>
      </c>
      <c r="Q912" s="677">
        <v>0.88888888888888884</v>
      </c>
      <c r="R912" s="661">
        <v>16</v>
      </c>
      <c r="S912" s="677">
        <v>0.88888888888888884</v>
      </c>
      <c r="T912" s="742">
        <v>5</v>
      </c>
      <c r="U912" s="700">
        <v>0.83333333333333337</v>
      </c>
    </row>
    <row r="913" spans="1:21" ht="14.4" customHeight="1" x14ac:dyDescent="0.3">
      <c r="A913" s="660">
        <v>18</v>
      </c>
      <c r="B913" s="661" t="s">
        <v>534</v>
      </c>
      <c r="C913" s="661">
        <v>89301184</v>
      </c>
      <c r="D913" s="740" t="s">
        <v>2533</v>
      </c>
      <c r="E913" s="741" t="s">
        <v>1605</v>
      </c>
      <c r="F913" s="661" t="s">
        <v>1587</v>
      </c>
      <c r="G913" s="661" t="s">
        <v>1792</v>
      </c>
      <c r="H913" s="661" t="s">
        <v>535</v>
      </c>
      <c r="I913" s="661" t="s">
        <v>2373</v>
      </c>
      <c r="J913" s="661" t="s">
        <v>2371</v>
      </c>
      <c r="K913" s="661" t="s">
        <v>2374</v>
      </c>
      <c r="L913" s="662">
        <v>2161.0100000000002</v>
      </c>
      <c r="M913" s="662">
        <v>28093.130000000005</v>
      </c>
      <c r="N913" s="661">
        <v>13</v>
      </c>
      <c r="O913" s="742">
        <v>4.5</v>
      </c>
      <c r="P913" s="662">
        <v>15127.070000000002</v>
      </c>
      <c r="Q913" s="677">
        <v>0.53846153846153844</v>
      </c>
      <c r="R913" s="661">
        <v>7</v>
      </c>
      <c r="S913" s="677">
        <v>0.53846153846153844</v>
      </c>
      <c r="T913" s="742">
        <v>2</v>
      </c>
      <c r="U913" s="700">
        <v>0.44444444444444442</v>
      </c>
    </row>
    <row r="914" spans="1:21" ht="14.4" customHeight="1" x14ac:dyDescent="0.3">
      <c r="A914" s="660">
        <v>18</v>
      </c>
      <c r="B914" s="661" t="s">
        <v>534</v>
      </c>
      <c r="C914" s="661">
        <v>89301184</v>
      </c>
      <c r="D914" s="740" t="s">
        <v>2533</v>
      </c>
      <c r="E914" s="741" t="s">
        <v>1605</v>
      </c>
      <c r="F914" s="661" t="s">
        <v>1587</v>
      </c>
      <c r="G914" s="661" t="s">
        <v>1792</v>
      </c>
      <c r="H914" s="661" t="s">
        <v>535</v>
      </c>
      <c r="I914" s="661" t="s">
        <v>2107</v>
      </c>
      <c r="J914" s="661" t="s">
        <v>2108</v>
      </c>
      <c r="K914" s="661" t="s">
        <v>2109</v>
      </c>
      <c r="L914" s="662">
        <v>2161</v>
      </c>
      <c r="M914" s="662">
        <v>34576</v>
      </c>
      <c r="N914" s="661">
        <v>16</v>
      </c>
      <c r="O914" s="742">
        <v>6</v>
      </c>
      <c r="P914" s="662">
        <v>10805</v>
      </c>
      <c r="Q914" s="677">
        <v>0.3125</v>
      </c>
      <c r="R914" s="661">
        <v>5</v>
      </c>
      <c r="S914" s="677">
        <v>0.3125</v>
      </c>
      <c r="T914" s="742">
        <v>2</v>
      </c>
      <c r="U914" s="700">
        <v>0.33333333333333331</v>
      </c>
    </row>
    <row r="915" spans="1:21" ht="14.4" customHeight="1" x14ac:dyDescent="0.3">
      <c r="A915" s="660">
        <v>18</v>
      </c>
      <c r="B915" s="661" t="s">
        <v>534</v>
      </c>
      <c r="C915" s="661">
        <v>89301184</v>
      </c>
      <c r="D915" s="740" t="s">
        <v>2533</v>
      </c>
      <c r="E915" s="741" t="s">
        <v>1605</v>
      </c>
      <c r="F915" s="661" t="s">
        <v>1587</v>
      </c>
      <c r="G915" s="661" t="s">
        <v>1792</v>
      </c>
      <c r="H915" s="661" t="s">
        <v>535</v>
      </c>
      <c r="I915" s="661" t="s">
        <v>1793</v>
      </c>
      <c r="J915" s="661" t="s">
        <v>1794</v>
      </c>
      <c r="K915" s="661" t="s">
        <v>1795</v>
      </c>
      <c r="L915" s="662">
        <v>2161.0100000000002</v>
      </c>
      <c r="M915" s="662">
        <v>15127.070000000002</v>
      </c>
      <c r="N915" s="661">
        <v>7</v>
      </c>
      <c r="O915" s="742">
        <v>2</v>
      </c>
      <c r="P915" s="662">
        <v>8644.0400000000009</v>
      </c>
      <c r="Q915" s="677">
        <v>0.5714285714285714</v>
      </c>
      <c r="R915" s="661">
        <v>4</v>
      </c>
      <c r="S915" s="677">
        <v>0.5714285714285714</v>
      </c>
      <c r="T915" s="742">
        <v>1.5</v>
      </c>
      <c r="U915" s="700">
        <v>0.75</v>
      </c>
    </row>
    <row r="916" spans="1:21" ht="14.4" customHeight="1" x14ac:dyDescent="0.3">
      <c r="A916" s="660">
        <v>18</v>
      </c>
      <c r="B916" s="661" t="s">
        <v>534</v>
      </c>
      <c r="C916" s="661">
        <v>89301184</v>
      </c>
      <c r="D916" s="740" t="s">
        <v>2533</v>
      </c>
      <c r="E916" s="741" t="s">
        <v>1605</v>
      </c>
      <c r="F916" s="661" t="s">
        <v>1587</v>
      </c>
      <c r="G916" s="661" t="s">
        <v>1792</v>
      </c>
      <c r="H916" s="661" t="s">
        <v>535</v>
      </c>
      <c r="I916" s="661" t="s">
        <v>2399</v>
      </c>
      <c r="J916" s="661" t="s">
        <v>2400</v>
      </c>
      <c r="K916" s="661" t="s">
        <v>2401</v>
      </c>
      <c r="L916" s="662">
        <v>2760.38</v>
      </c>
      <c r="M916" s="662">
        <v>8281.14</v>
      </c>
      <c r="N916" s="661">
        <v>3</v>
      </c>
      <c r="O916" s="742">
        <v>1</v>
      </c>
      <c r="P916" s="662">
        <v>8281.14</v>
      </c>
      <c r="Q916" s="677">
        <v>1</v>
      </c>
      <c r="R916" s="661">
        <v>3</v>
      </c>
      <c r="S916" s="677">
        <v>1</v>
      </c>
      <c r="T916" s="742">
        <v>1</v>
      </c>
      <c r="U916" s="700">
        <v>1</v>
      </c>
    </row>
    <row r="917" spans="1:21" ht="14.4" customHeight="1" x14ac:dyDescent="0.3">
      <c r="A917" s="660">
        <v>18</v>
      </c>
      <c r="B917" s="661" t="s">
        <v>534</v>
      </c>
      <c r="C917" s="661">
        <v>89301184</v>
      </c>
      <c r="D917" s="740" t="s">
        <v>2533</v>
      </c>
      <c r="E917" s="741" t="s">
        <v>1605</v>
      </c>
      <c r="F917" s="661" t="s">
        <v>1587</v>
      </c>
      <c r="G917" s="661" t="s">
        <v>1719</v>
      </c>
      <c r="H917" s="661" t="s">
        <v>849</v>
      </c>
      <c r="I917" s="661" t="s">
        <v>884</v>
      </c>
      <c r="J917" s="661" t="s">
        <v>885</v>
      </c>
      <c r="K917" s="661" t="s">
        <v>886</v>
      </c>
      <c r="L917" s="662">
        <v>132</v>
      </c>
      <c r="M917" s="662">
        <v>660</v>
      </c>
      <c r="N917" s="661">
        <v>5</v>
      </c>
      <c r="O917" s="742">
        <v>3</v>
      </c>
      <c r="P917" s="662">
        <v>660</v>
      </c>
      <c r="Q917" s="677">
        <v>1</v>
      </c>
      <c r="R917" s="661">
        <v>5</v>
      </c>
      <c r="S917" s="677">
        <v>1</v>
      </c>
      <c r="T917" s="742">
        <v>3</v>
      </c>
      <c r="U917" s="700">
        <v>1</v>
      </c>
    </row>
    <row r="918" spans="1:21" ht="14.4" customHeight="1" x14ac:dyDescent="0.3">
      <c r="A918" s="660">
        <v>18</v>
      </c>
      <c r="B918" s="661" t="s">
        <v>534</v>
      </c>
      <c r="C918" s="661">
        <v>89301184</v>
      </c>
      <c r="D918" s="740" t="s">
        <v>2533</v>
      </c>
      <c r="E918" s="741" t="s">
        <v>1605</v>
      </c>
      <c r="F918" s="661" t="s">
        <v>1587</v>
      </c>
      <c r="G918" s="661" t="s">
        <v>1773</v>
      </c>
      <c r="H918" s="661" t="s">
        <v>535</v>
      </c>
      <c r="I918" s="661" t="s">
        <v>1774</v>
      </c>
      <c r="J918" s="661" t="s">
        <v>1775</v>
      </c>
      <c r="K918" s="661" t="s">
        <v>1720</v>
      </c>
      <c r="L918" s="662">
        <v>65.989999999999995</v>
      </c>
      <c r="M918" s="662">
        <v>395.94</v>
      </c>
      <c r="N918" s="661">
        <v>6</v>
      </c>
      <c r="O918" s="742">
        <v>4</v>
      </c>
      <c r="P918" s="662">
        <v>65.989999999999995</v>
      </c>
      <c r="Q918" s="677">
        <v>0.16666666666666666</v>
      </c>
      <c r="R918" s="661">
        <v>1</v>
      </c>
      <c r="S918" s="677">
        <v>0.16666666666666666</v>
      </c>
      <c r="T918" s="742">
        <v>1</v>
      </c>
      <c r="U918" s="700">
        <v>0.25</v>
      </c>
    </row>
    <row r="919" spans="1:21" ht="14.4" customHeight="1" x14ac:dyDescent="0.3">
      <c r="A919" s="660">
        <v>18</v>
      </c>
      <c r="B919" s="661" t="s">
        <v>534</v>
      </c>
      <c r="C919" s="661">
        <v>89301184</v>
      </c>
      <c r="D919" s="740" t="s">
        <v>2533</v>
      </c>
      <c r="E919" s="741" t="s">
        <v>1605</v>
      </c>
      <c r="F919" s="661" t="s">
        <v>1587</v>
      </c>
      <c r="G919" s="661" t="s">
        <v>1773</v>
      </c>
      <c r="H919" s="661" t="s">
        <v>535</v>
      </c>
      <c r="I919" s="661" t="s">
        <v>2078</v>
      </c>
      <c r="J919" s="661" t="s">
        <v>2079</v>
      </c>
      <c r="K919" s="661" t="s">
        <v>568</v>
      </c>
      <c r="L919" s="662">
        <v>132</v>
      </c>
      <c r="M919" s="662">
        <v>1188</v>
      </c>
      <c r="N919" s="661">
        <v>9</v>
      </c>
      <c r="O919" s="742">
        <v>4</v>
      </c>
      <c r="P919" s="662">
        <v>1056</v>
      </c>
      <c r="Q919" s="677">
        <v>0.88888888888888884</v>
      </c>
      <c r="R919" s="661">
        <v>8</v>
      </c>
      <c r="S919" s="677">
        <v>0.88888888888888884</v>
      </c>
      <c r="T919" s="742">
        <v>3</v>
      </c>
      <c r="U919" s="700">
        <v>0.75</v>
      </c>
    </row>
    <row r="920" spans="1:21" ht="14.4" customHeight="1" x14ac:dyDescent="0.3">
      <c r="A920" s="660">
        <v>18</v>
      </c>
      <c r="B920" s="661" t="s">
        <v>534</v>
      </c>
      <c r="C920" s="661">
        <v>89301184</v>
      </c>
      <c r="D920" s="740" t="s">
        <v>2533</v>
      </c>
      <c r="E920" s="741" t="s">
        <v>1605</v>
      </c>
      <c r="F920" s="661" t="s">
        <v>1587</v>
      </c>
      <c r="G920" s="661" t="s">
        <v>1776</v>
      </c>
      <c r="H920" s="661" t="s">
        <v>535</v>
      </c>
      <c r="I920" s="661" t="s">
        <v>731</v>
      </c>
      <c r="J920" s="661" t="s">
        <v>732</v>
      </c>
      <c r="K920" s="661" t="s">
        <v>1777</v>
      </c>
      <c r="L920" s="662">
        <v>0</v>
      </c>
      <c r="M920" s="662">
        <v>0</v>
      </c>
      <c r="N920" s="661">
        <v>4</v>
      </c>
      <c r="O920" s="742">
        <v>3</v>
      </c>
      <c r="P920" s="662">
        <v>0</v>
      </c>
      <c r="Q920" s="677"/>
      <c r="R920" s="661">
        <v>2</v>
      </c>
      <c r="S920" s="677">
        <v>0.5</v>
      </c>
      <c r="T920" s="742">
        <v>1.5</v>
      </c>
      <c r="U920" s="700">
        <v>0.5</v>
      </c>
    </row>
    <row r="921" spans="1:21" ht="14.4" customHeight="1" x14ac:dyDescent="0.3">
      <c r="A921" s="660">
        <v>18</v>
      </c>
      <c r="B921" s="661" t="s">
        <v>534</v>
      </c>
      <c r="C921" s="661">
        <v>89301184</v>
      </c>
      <c r="D921" s="740" t="s">
        <v>2533</v>
      </c>
      <c r="E921" s="741" t="s">
        <v>1605</v>
      </c>
      <c r="F921" s="661" t="s">
        <v>1587</v>
      </c>
      <c r="G921" s="661" t="s">
        <v>1631</v>
      </c>
      <c r="H921" s="661" t="s">
        <v>535</v>
      </c>
      <c r="I921" s="661" t="s">
        <v>1632</v>
      </c>
      <c r="J921" s="661" t="s">
        <v>1633</v>
      </c>
      <c r="K921" s="661" t="s">
        <v>1634</v>
      </c>
      <c r="L921" s="662">
        <v>0</v>
      </c>
      <c r="M921" s="662">
        <v>0</v>
      </c>
      <c r="N921" s="661">
        <v>5</v>
      </c>
      <c r="O921" s="742">
        <v>2</v>
      </c>
      <c r="P921" s="662"/>
      <c r="Q921" s="677"/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18</v>
      </c>
      <c r="B922" s="661" t="s">
        <v>534</v>
      </c>
      <c r="C922" s="661">
        <v>89301184</v>
      </c>
      <c r="D922" s="740" t="s">
        <v>2533</v>
      </c>
      <c r="E922" s="741" t="s">
        <v>1605</v>
      </c>
      <c r="F922" s="661" t="s">
        <v>1587</v>
      </c>
      <c r="G922" s="661" t="s">
        <v>1631</v>
      </c>
      <c r="H922" s="661" t="s">
        <v>535</v>
      </c>
      <c r="I922" s="661" t="s">
        <v>757</v>
      </c>
      <c r="J922" s="661" t="s">
        <v>1633</v>
      </c>
      <c r="K922" s="661" t="s">
        <v>1799</v>
      </c>
      <c r="L922" s="662">
        <v>22.06</v>
      </c>
      <c r="M922" s="662">
        <v>242.65999999999997</v>
      </c>
      <c r="N922" s="661">
        <v>11</v>
      </c>
      <c r="O922" s="742">
        <v>3</v>
      </c>
      <c r="P922" s="662">
        <v>44.12</v>
      </c>
      <c r="Q922" s="677">
        <v>0.18181818181818182</v>
      </c>
      <c r="R922" s="661">
        <v>2</v>
      </c>
      <c r="S922" s="677">
        <v>0.18181818181818182</v>
      </c>
      <c r="T922" s="742">
        <v>1</v>
      </c>
      <c r="U922" s="700">
        <v>0.33333333333333331</v>
      </c>
    </row>
    <row r="923" spans="1:21" ht="14.4" customHeight="1" x14ac:dyDescent="0.3">
      <c r="A923" s="660">
        <v>18</v>
      </c>
      <c r="B923" s="661" t="s">
        <v>534</v>
      </c>
      <c r="C923" s="661">
        <v>89301184</v>
      </c>
      <c r="D923" s="740" t="s">
        <v>2533</v>
      </c>
      <c r="E923" s="741" t="s">
        <v>1605</v>
      </c>
      <c r="F923" s="661" t="s">
        <v>1587</v>
      </c>
      <c r="G923" s="661" t="s">
        <v>2402</v>
      </c>
      <c r="H923" s="661" t="s">
        <v>535</v>
      </c>
      <c r="I923" s="661" t="s">
        <v>2403</v>
      </c>
      <c r="J923" s="661" t="s">
        <v>2404</v>
      </c>
      <c r="K923" s="661" t="s">
        <v>1683</v>
      </c>
      <c r="L923" s="662">
        <v>0</v>
      </c>
      <c r="M923" s="662">
        <v>0</v>
      </c>
      <c r="N923" s="661">
        <v>1</v>
      </c>
      <c r="O923" s="742">
        <v>1</v>
      </c>
      <c r="P923" s="662"/>
      <c r="Q923" s="677"/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18</v>
      </c>
      <c r="B924" s="661" t="s">
        <v>534</v>
      </c>
      <c r="C924" s="661">
        <v>89301184</v>
      </c>
      <c r="D924" s="740" t="s">
        <v>2533</v>
      </c>
      <c r="E924" s="741" t="s">
        <v>1605</v>
      </c>
      <c r="F924" s="661" t="s">
        <v>1587</v>
      </c>
      <c r="G924" s="661" t="s">
        <v>1666</v>
      </c>
      <c r="H924" s="661" t="s">
        <v>535</v>
      </c>
      <c r="I924" s="661" t="s">
        <v>610</v>
      </c>
      <c r="J924" s="661" t="s">
        <v>1667</v>
      </c>
      <c r="K924" s="661" t="s">
        <v>1668</v>
      </c>
      <c r="L924" s="662">
        <v>23.61</v>
      </c>
      <c r="M924" s="662">
        <v>47.22</v>
      </c>
      <c r="N924" s="661">
        <v>2</v>
      </c>
      <c r="O924" s="742">
        <v>1</v>
      </c>
      <c r="P924" s="662">
        <v>47.22</v>
      </c>
      <c r="Q924" s="677">
        <v>1</v>
      </c>
      <c r="R924" s="661">
        <v>2</v>
      </c>
      <c r="S924" s="677">
        <v>1</v>
      </c>
      <c r="T924" s="742">
        <v>1</v>
      </c>
      <c r="U924" s="700">
        <v>1</v>
      </c>
    </row>
    <row r="925" spans="1:21" ht="14.4" customHeight="1" x14ac:dyDescent="0.3">
      <c r="A925" s="660">
        <v>18</v>
      </c>
      <c r="B925" s="661" t="s">
        <v>534</v>
      </c>
      <c r="C925" s="661">
        <v>89301184</v>
      </c>
      <c r="D925" s="740" t="s">
        <v>2533</v>
      </c>
      <c r="E925" s="741" t="s">
        <v>1605</v>
      </c>
      <c r="F925" s="661" t="s">
        <v>1587</v>
      </c>
      <c r="G925" s="661" t="s">
        <v>2383</v>
      </c>
      <c r="H925" s="661" t="s">
        <v>535</v>
      </c>
      <c r="I925" s="661" t="s">
        <v>2384</v>
      </c>
      <c r="J925" s="661" t="s">
        <v>2385</v>
      </c>
      <c r="K925" s="661" t="s">
        <v>670</v>
      </c>
      <c r="L925" s="662">
        <v>84.27</v>
      </c>
      <c r="M925" s="662">
        <v>758.43</v>
      </c>
      <c r="N925" s="661">
        <v>9</v>
      </c>
      <c r="O925" s="742">
        <v>1</v>
      </c>
      <c r="P925" s="662">
        <v>758.43</v>
      </c>
      <c r="Q925" s="677">
        <v>1</v>
      </c>
      <c r="R925" s="661">
        <v>9</v>
      </c>
      <c r="S925" s="677">
        <v>1</v>
      </c>
      <c r="T925" s="742">
        <v>1</v>
      </c>
      <c r="U925" s="700">
        <v>1</v>
      </c>
    </row>
    <row r="926" spans="1:21" ht="14.4" customHeight="1" x14ac:dyDescent="0.3">
      <c r="A926" s="660">
        <v>18</v>
      </c>
      <c r="B926" s="661" t="s">
        <v>534</v>
      </c>
      <c r="C926" s="661">
        <v>89301184</v>
      </c>
      <c r="D926" s="740" t="s">
        <v>2533</v>
      </c>
      <c r="E926" s="741" t="s">
        <v>1605</v>
      </c>
      <c r="F926" s="661" t="s">
        <v>1587</v>
      </c>
      <c r="G926" s="661" t="s">
        <v>1692</v>
      </c>
      <c r="H926" s="661" t="s">
        <v>849</v>
      </c>
      <c r="I926" s="661" t="s">
        <v>918</v>
      </c>
      <c r="J926" s="661" t="s">
        <v>919</v>
      </c>
      <c r="K926" s="661" t="s">
        <v>1528</v>
      </c>
      <c r="L926" s="662">
        <v>94.95</v>
      </c>
      <c r="M926" s="662">
        <v>3513.1500000000005</v>
      </c>
      <c r="N926" s="661">
        <v>37</v>
      </c>
      <c r="O926" s="742">
        <v>13</v>
      </c>
      <c r="P926" s="662">
        <v>1234.3500000000001</v>
      </c>
      <c r="Q926" s="677">
        <v>0.35135135135135132</v>
      </c>
      <c r="R926" s="661">
        <v>13</v>
      </c>
      <c r="S926" s="677">
        <v>0.35135135135135137</v>
      </c>
      <c r="T926" s="742">
        <v>5.5</v>
      </c>
      <c r="U926" s="700">
        <v>0.42307692307692307</v>
      </c>
    </row>
    <row r="927" spans="1:21" ht="14.4" customHeight="1" x14ac:dyDescent="0.3">
      <c r="A927" s="660">
        <v>18</v>
      </c>
      <c r="B927" s="661" t="s">
        <v>534</v>
      </c>
      <c r="C927" s="661">
        <v>89301184</v>
      </c>
      <c r="D927" s="740" t="s">
        <v>2533</v>
      </c>
      <c r="E927" s="741" t="s">
        <v>1605</v>
      </c>
      <c r="F927" s="661" t="s">
        <v>1587</v>
      </c>
      <c r="G927" s="661" t="s">
        <v>1692</v>
      </c>
      <c r="H927" s="661" t="s">
        <v>849</v>
      </c>
      <c r="I927" s="661" t="s">
        <v>1385</v>
      </c>
      <c r="J927" s="661" t="s">
        <v>1386</v>
      </c>
      <c r="K927" s="661" t="s">
        <v>1387</v>
      </c>
      <c r="L927" s="662">
        <v>126.6</v>
      </c>
      <c r="M927" s="662">
        <v>633</v>
      </c>
      <c r="N927" s="661">
        <v>5</v>
      </c>
      <c r="O927" s="742">
        <v>1.5</v>
      </c>
      <c r="P927" s="662">
        <v>633</v>
      </c>
      <c r="Q927" s="677">
        <v>1</v>
      </c>
      <c r="R927" s="661">
        <v>5</v>
      </c>
      <c r="S927" s="677">
        <v>1</v>
      </c>
      <c r="T927" s="742">
        <v>1.5</v>
      </c>
      <c r="U927" s="700">
        <v>1</v>
      </c>
    </row>
    <row r="928" spans="1:21" ht="14.4" customHeight="1" x14ac:dyDescent="0.3">
      <c r="A928" s="660">
        <v>18</v>
      </c>
      <c r="B928" s="661" t="s">
        <v>534</v>
      </c>
      <c r="C928" s="661">
        <v>89301184</v>
      </c>
      <c r="D928" s="740" t="s">
        <v>2533</v>
      </c>
      <c r="E928" s="741" t="s">
        <v>1605</v>
      </c>
      <c r="F928" s="661" t="s">
        <v>1587</v>
      </c>
      <c r="G928" s="661" t="s">
        <v>1692</v>
      </c>
      <c r="H928" s="661" t="s">
        <v>535</v>
      </c>
      <c r="I928" s="661" t="s">
        <v>1727</v>
      </c>
      <c r="J928" s="661" t="s">
        <v>1728</v>
      </c>
      <c r="K928" s="661" t="s">
        <v>1729</v>
      </c>
      <c r="L928" s="662">
        <v>84.39</v>
      </c>
      <c r="M928" s="662">
        <v>253.17000000000002</v>
      </c>
      <c r="N928" s="661">
        <v>3</v>
      </c>
      <c r="O928" s="742">
        <v>0.5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18</v>
      </c>
      <c r="B929" s="661" t="s">
        <v>534</v>
      </c>
      <c r="C929" s="661">
        <v>89301184</v>
      </c>
      <c r="D929" s="740" t="s">
        <v>2533</v>
      </c>
      <c r="E929" s="741" t="s">
        <v>1605</v>
      </c>
      <c r="F929" s="661" t="s">
        <v>1587</v>
      </c>
      <c r="G929" s="661" t="s">
        <v>1692</v>
      </c>
      <c r="H929" s="661" t="s">
        <v>535</v>
      </c>
      <c r="I929" s="661" t="s">
        <v>1055</v>
      </c>
      <c r="J929" s="661" t="s">
        <v>1728</v>
      </c>
      <c r="K929" s="661" t="s">
        <v>1730</v>
      </c>
      <c r="L929" s="662">
        <v>253.18</v>
      </c>
      <c r="M929" s="662">
        <v>253.18</v>
      </c>
      <c r="N929" s="661">
        <v>1</v>
      </c>
      <c r="O929" s="742">
        <v>1</v>
      </c>
      <c r="P929" s="662">
        <v>253.18</v>
      </c>
      <c r="Q929" s="677">
        <v>1</v>
      </c>
      <c r="R929" s="661">
        <v>1</v>
      </c>
      <c r="S929" s="677">
        <v>1</v>
      </c>
      <c r="T929" s="742">
        <v>1</v>
      </c>
      <c r="U929" s="700">
        <v>1</v>
      </c>
    </row>
    <row r="930" spans="1:21" ht="14.4" customHeight="1" x14ac:dyDescent="0.3">
      <c r="A930" s="660">
        <v>18</v>
      </c>
      <c r="B930" s="661" t="s">
        <v>534</v>
      </c>
      <c r="C930" s="661">
        <v>89301184</v>
      </c>
      <c r="D930" s="740" t="s">
        <v>2533</v>
      </c>
      <c r="E930" s="741" t="s">
        <v>1605</v>
      </c>
      <c r="F930" s="661" t="s">
        <v>1587</v>
      </c>
      <c r="G930" s="661" t="s">
        <v>1656</v>
      </c>
      <c r="H930" s="661" t="s">
        <v>849</v>
      </c>
      <c r="I930" s="661" t="s">
        <v>898</v>
      </c>
      <c r="J930" s="661" t="s">
        <v>960</v>
      </c>
      <c r="K930" s="661" t="s">
        <v>1530</v>
      </c>
      <c r="L930" s="662">
        <v>123.2</v>
      </c>
      <c r="M930" s="662">
        <v>1724.8</v>
      </c>
      <c r="N930" s="661">
        <v>14</v>
      </c>
      <c r="O930" s="742">
        <v>7.5</v>
      </c>
      <c r="P930" s="662">
        <v>1108.8</v>
      </c>
      <c r="Q930" s="677">
        <v>0.64285714285714279</v>
      </c>
      <c r="R930" s="661">
        <v>9</v>
      </c>
      <c r="S930" s="677">
        <v>0.6428571428571429</v>
      </c>
      <c r="T930" s="742">
        <v>4</v>
      </c>
      <c r="U930" s="700">
        <v>0.53333333333333333</v>
      </c>
    </row>
    <row r="931" spans="1:21" ht="14.4" customHeight="1" x14ac:dyDescent="0.3">
      <c r="A931" s="660">
        <v>18</v>
      </c>
      <c r="B931" s="661" t="s">
        <v>534</v>
      </c>
      <c r="C931" s="661">
        <v>89301184</v>
      </c>
      <c r="D931" s="740" t="s">
        <v>2533</v>
      </c>
      <c r="E931" s="741" t="s">
        <v>1605</v>
      </c>
      <c r="F931" s="661" t="s">
        <v>1587</v>
      </c>
      <c r="G931" s="661" t="s">
        <v>1656</v>
      </c>
      <c r="H931" s="661" t="s">
        <v>849</v>
      </c>
      <c r="I931" s="661" t="s">
        <v>894</v>
      </c>
      <c r="J931" s="661" t="s">
        <v>1531</v>
      </c>
      <c r="K931" s="661" t="s">
        <v>1532</v>
      </c>
      <c r="L931" s="662">
        <v>246.39</v>
      </c>
      <c r="M931" s="662">
        <v>985.56</v>
      </c>
      <c r="N931" s="661">
        <v>4</v>
      </c>
      <c r="O931" s="742">
        <v>2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18</v>
      </c>
      <c r="B932" s="661" t="s">
        <v>534</v>
      </c>
      <c r="C932" s="661">
        <v>89301184</v>
      </c>
      <c r="D932" s="740" t="s">
        <v>2533</v>
      </c>
      <c r="E932" s="741" t="s">
        <v>1605</v>
      </c>
      <c r="F932" s="661" t="s">
        <v>1587</v>
      </c>
      <c r="G932" s="661" t="s">
        <v>1657</v>
      </c>
      <c r="H932" s="661" t="s">
        <v>535</v>
      </c>
      <c r="I932" s="661" t="s">
        <v>2394</v>
      </c>
      <c r="J932" s="661" t="s">
        <v>627</v>
      </c>
      <c r="K932" s="661" t="s">
        <v>2395</v>
      </c>
      <c r="L932" s="662">
        <v>79</v>
      </c>
      <c r="M932" s="662">
        <v>237</v>
      </c>
      <c r="N932" s="661">
        <v>3</v>
      </c>
      <c r="O932" s="742">
        <v>2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18</v>
      </c>
      <c r="B933" s="661" t="s">
        <v>534</v>
      </c>
      <c r="C933" s="661">
        <v>89301184</v>
      </c>
      <c r="D933" s="740" t="s">
        <v>2533</v>
      </c>
      <c r="E933" s="741" t="s">
        <v>1605</v>
      </c>
      <c r="F933" s="661" t="s">
        <v>1587</v>
      </c>
      <c r="G933" s="661" t="s">
        <v>1657</v>
      </c>
      <c r="H933" s="661" t="s">
        <v>535</v>
      </c>
      <c r="I933" s="661" t="s">
        <v>626</v>
      </c>
      <c r="J933" s="661" t="s">
        <v>627</v>
      </c>
      <c r="K933" s="661" t="s">
        <v>2008</v>
      </c>
      <c r="L933" s="662">
        <v>94.04</v>
      </c>
      <c r="M933" s="662">
        <v>94.04</v>
      </c>
      <c r="N933" s="661">
        <v>1</v>
      </c>
      <c r="O933" s="742">
        <v>1</v>
      </c>
      <c r="P933" s="662">
        <v>94.04</v>
      </c>
      <c r="Q933" s="677">
        <v>1</v>
      </c>
      <c r="R933" s="661">
        <v>1</v>
      </c>
      <c r="S933" s="677">
        <v>1</v>
      </c>
      <c r="T933" s="742">
        <v>1</v>
      </c>
      <c r="U933" s="700">
        <v>1</v>
      </c>
    </row>
    <row r="934" spans="1:21" ht="14.4" customHeight="1" x14ac:dyDescent="0.3">
      <c r="A934" s="660">
        <v>18</v>
      </c>
      <c r="B934" s="661" t="s">
        <v>534</v>
      </c>
      <c r="C934" s="661">
        <v>89301184</v>
      </c>
      <c r="D934" s="740" t="s">
        <v>2533</v>
      </c>
      <c r="E934" s="741" t="s">
        <v>1614</v>
      </c>
      <c r="F934" s="661" t="s">
        <v>1587</v>
      </c>
      <c r="G934" s="661" t="s">
        <v>1656</v>
      </c>
      <c r="H934" s="661" t="s">
        <v>849</v>
      </c>
      <c r="I934" s="661" t="s">
        <v>898</v>
      </c>
      <c r="J934" s="661" t="s">
        <v>960</v>
      </c>
      <c r="K934" s="661" t="s">
        <v>1530</v>
      </c>
      <c r="L934" s="662">
        <v>123.2</v>
      </c>
      <c r="M934" s="662">
        <v>123.2</v>
      </c>
      <c r="N934" s="661">
        <v>1</v>
      </c>
      <c r="O934" s="742">
        <v>1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18</v>
      </c>
      <c r="B935" s="661" t="s">
        <v>534</v>
      </c>
      <c r="C935" s="661">
        <v>89301184</v>
      </c>
      <c r="D935" s="740" t="s">
        <v>2533</v>
      </c>
      <c r="E935" s="741" t="s">
        <v>1617</v>
      </c>
      <c r="F935" s="661" t="s">
        <v>1587</v>
      </c>
      <c r="G935" s="661" t="s">
        <v>1657</v>
      </c>
      <c r="H935" s="661" t="s">
        <v>535</v>
      </c>
      <c r="I935" s="661" t="s">
        <v>1658</v>
      </c>
      <c r="J935" s="661" t="s">
        <v>627</v>
      </c>
      <c r="K935" s="661" t="s">
        <v>1659</v>
      </c>
      <c r="L935" s="662">
        <v>0</v>
      </c>
      <c r="M935" s="662">
        <v>0</v>
      </c>
      <c r="N935" s="661">
        <v>1</v>
      </c>
      <c r="O935" s="742">
        <v>1</v>
      </c>
      <c r="P935" s="662"/>
      <c r="Q935" s="677"/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18</v>
      </c>
      <c r="B936" s="661" t="s">
        <v>534</v>
      </c>
      <c r="C936" s="661">
        <v>89301185</v>
      </c>
      <c r="D936" s="740" t="s">
        <v>2534</v>
      </c>
      <c r="E936" s="741" t="s">
        <v>1608</v>
      </c>
      <c r="F936" s="661" t="s">
        <v>1587</v>
      </c>
      <c r="G936" s="661" t="s">
        <v>1860</v>
      </c>
      <c r="H936" s="661" t="s">
        <v>849</v>
      </c>
      <c r="I936" s="661" t="s">
        <v>1861</v>
      </c>
      <c r="J936" s="661" t="s">
        <v>1095</v>
      </c>
      <c r="K936" s="661" t="s">
        <v>1862</v>
      </c>
      <c r="L936" s="662">
        <v>132</v>
      </c>
      <c r="M936" s="662">
        <v>396</v>
      </c>
      <c r="N936" s="661">
        <v>3</v>
      </c>
      <c r="O936" s="742">
        <v>1</v>
      </c>
      <c r="P936" s="662">
        <v>396</v>
      </c>
      <c r="Q936" s="677">
        <v>1</v>
      </c>
      <c r="R936" s="661">
        <v>3</v>
      </c>
      <c r="S936" s="677">
        <v>1</v>
      </c>
      <c r="T936" s="742">
        <v>1</v>
      </c>
      <c r="U936" s="700">
        <v>1</v>
      </c>
    </row>
    <row r="937" spans="1:21" ht="14.4" customHeight="1" x14ac:dyDescent="0.3">
      <c r="A937" s="660">
        <v>18</v>
      </c>
      <c r="B937" s="661" t="s">
        <v>534</v>
      </c>
      <c r="C937" s="661">
        <v>89301185</v>
      </c>
      <c r="D937" s="740" t="s">
        <v>2534</v>
      </c>
      <c r="E937" s="741" t="s">
        <v>1608</v>
      </c>
      <c r="F937" s="661" t="s">
        <v>1587</v>
      </c>
      <c r="G937" s="661" t="s">
        <v>1666</v>
      </c>
      <c r="H937" s="661" t="s">
        <v>535</v>
      </c>
      <c r="I937" s="661" t="s">
        <v>727</v>
      </c>
      <c r="J937" s="661" t="s">
        <v>728</v>
      </c>
      <c r="K937" s="661" t="s">
        <v>1049</v>
      </c>
      <c r="L937" s="662">
        <v>37.369999999999997</v>
      </c>
      <c r="M937" s="662">
        <v>37.369999999999997</v>
      </c>
      <c r="N937" s="661">
        <v>1</v>
      </c>
      <c r="O937" s="742">
        <v>1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18</v>
      </c>
      <c r="B938" s="661" t="s">
        <v>534</v>
      </c>
      <c r="C938" s="661">
        <v>89301185</v>
      </c>
      <c r="D938" s="740" t="s">
        <v>2534</v>
      </c>
      <c r="E938" s="741" t="s">
        <v>1613</v>
      </c>
      <c r="F938" s="661" t="s">
        <v>1587</v>
      </c>
      <c r="G938" s="661" t="s">
        <v>1746</v>
      </c>
      <c r="H938" s="661" t="s">
        <v>535</v>
      </c>
      <c r="I938" s="661" t="s">
        <v>1030</v>
      </c>
      <c r="J938" s="661" t="s">
        <v>1031</v>
      </c>
      <c r="K938" s="661" t="s">
        <v>1032</v>
      </c>
      <c r="L938" s="662">
        <v>1048.3499999999999</v>
      </c>
      <c r="M938" s="662">
        <v>7338.45</v>
      </c>
      <c r="N938" s="661">
        <v>7</v>
      </c>
      <c r="O938" s="742">
        <v>2.5</v>
      </c>
      <c r="P938" s="662">
        <v>5241.75</v>
      </c>
      <c r="Q938" s="677">
        <v>0.7142857142857143</v>
      </c>
      <c r="R938" s="661">
        <v>5</v>
      </c>
      <c r="S938" s="677">
        <v>0.7142857142857143</v>
      </c>
      <c r="T938" s="742">
        <v>1.5</v>
      </c>
      <c r="U938" s="700">
        <v>0.6</v>
      </c>
    </row>
    <row r="939" spans="1:21" ht="14.4" customHeight="1" x14ac:dyDescent="0.3">
      <c r="A939" s="660">
        <v>18</v>
      </c>
      <c r="B939" s="661" t="s">
        <v>534</v>
      </c>
      <c r="C939" s="661">
        <v>89301185</v>
      </c>
      <c r="D939" s="740" t="s">
        <v>2534</v>
      </c>
      <c r="E939" s="741" t="s">
        <v>1613</v>
      </c>
      <c r="F939" s="661" t="s">
        <v>1587</v>
      </c>
      <c r="G939" s="661" t="s">
        <v>1746</v>
      </c>
      <c r="H939" s="661" t="s">
        <v>535</v>
      </c>
      <c r="I939" s="661" t="s">
        <v>2352</v>
      </c>
      <c r="J939" s="661" t="s">
        <v>1031</v>
      </c>
      <c r="K939" s="661" t="s">
        <v>2353</v>
      </c>
      <c r="L939" s="662">
        <v>0</v>
      </c>
      <c r="M939" s="662">
        <v>0</v>
      </c>
      <c r="N939" s="661">
        <v>1</v>
      </c>
      <c r="O939" s="742">
        <v>0.5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18</v>
      </c>
      <c r="B940" s="661" t="s">
        <v>534</v>
      </c>
      <c r="C940" s="661">
        <v>89301185</v>
      </c>
      <c r="D940" s="740" t="s">
        <v>2534</v>
      </c>
      <c r="E940" s="741" t="s">
        <v>1613</v>
      </c>
      <c r="F940" s="661" t="s">
        <v>1587</v>
      </c>
      <c r="G940" s="661" t="s">
        <v>1695</v>
      </c>
      <c r="H940" s="661" t="s">
        <v>535</v>
      </c>
      <c r="I940" s="661" t="s">
        <v>2405</v>
      </c>
      <c r="J940" s="661" t="s">
        <v>2406</v>
      </c>
      <c r="K940" s="661" t="s">
        <v>1575</v>
      </c>
      <c r="L940" s="662">
        <v>6.68</v>
      </c>
      <c r="M940" s="662">
        <v>13.36</v>
      </c>
      <c r="N940" s="661">
        <v>2</v>
      </c>
      <c r="O940" s="742">
        <v>0.5</v>
      </c>
      <c r="P940" s="662">
        <v>13.36</v>
      </c>
      <c r="Q940" s="677">
        <v>1</v>
      </c>
      <c r="R940" s="661">
        <v>2</v>
      </c>
      <c r="S940" s="677">
        <v>1</v>
      </c>
      <c r="T940" s="742">
        <v>0.5</v>
      </c>
      <c r="U940" s="700">
        <v>1</v>
      </c>
    </row>
    <row r="941" spans="1:21" ht="14.4" customHeight="1" x14ac:dyDescent="0.3">
      <c r="A941" s="660">
        <v>18</v>
      </c>
      <c r="B941" s="661" t="s">
        <v>534</v>
      </c>
      <c r="C941" s="661">
        <v>89301185</v>
      </c>
      <c r="D941" s="740" t="s">
        <v>2534</v>
      </c>
      <c r="E941" s="741" t="s">
        <v>1613</v>
      </c>
      <c r="F941" s="661" t="s">
        <v>1587</v>
      </c>
      <c r="G941" s="661" t="s">
        <v>1695</v>
      </c>
      <c r="H941" s="661" t="s">
        <v>535</v>
      </c>
      <c r="I941" s="661" t="s">
        <v>1824</v>
      </c>
      <c r="J941" s="661" t="s">
        <v>1825</v>
      </c>
      <c r="K941" s="661" t="s">
        <v>1826</v>
      </c>
      <c r="L941" s="662">
        <v>56.42</v>
      </c>
      <c r="M941" s="662">
        <v>56.42</v>
      </c>
      <c r="N941" s="661">
        <v>1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18</v>
      </c>
      <c r="B942" s="661" t="s">
        <v>534</v>
      </c>
      <c r="C942" s="661">
        <v>89301185</v>
      </c>
      <c r="D942" s="740" t="s">
        <v>2534</v>
      </c>
      <c r="E942" s="741" t="s">
        <v>1613</v>
      </c>
      <c r="F942" s="661" t="s">
        <v>1587</v>
      </c>
      <c r="G942" s="661" t="s">
        <v>1695</v>
      </c>
      <c r="H942" s="661" t="s">
        <v>535</v>
      </c>
      <c r="I942" s="661" t="s">
        <v>1827</v>
      </c>
      <c r="J942" s="661" t="s">
        <v>1828</v>
      </c>
      <c r="K942" s="661" t="s">
        <v>1698</v>
      </c>
      <c r="L942" s="662">
        <v>10.26</v>
      </c>
      <c r="M942" s="662">
        <v>30.78</v>
      </c>
      <c r="N942" s="661">
        <v>3</v>
      </c>
      <c r="O942" s="742">
        <v>0.5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18</v>
      </c>
      <c r="B943" s="661" t="s">
        <v>534</v>
      </c>
      <c r="C943" s="661">
        <v>89301185</v>
      </c>
      <c r="D943" s="740" t="s">
        <v>2534</v>
      </c>
      <c r="E943" s="741" t="s">
        <v>1613</v>
      </c>
      <c r="F943" s="661" t="s">
        <v>1587</v>
      </c>
      <c r="G943" s="661" t="s">
        <v>1695</v>
      </c>
      <c r="H943" s="661" t="s">
        <v>535</v>
      </c>
      <c r="I943" s="661" t="s">
        <v>1829</v>
      </c>
      <c r="J943" s="661" t="s">
        <v>1830</v>
      </c>
      <c r="K943" s="661" t="s">
        <v>1813</v>
      </c>
      <c r="L943" s="662">
        <v>16.920000000000002</v>
      </c>
      <c r="M943" s="662">
        <v>33.840000000000003</v>
      </c>
      <c r="N943" s="661">
        <v>2</v>
      </c>
      <c r="O943" s="742">
        <v>1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18</v>
      </c>
      <c r="B944" s="661" t="s">
        <v>534</v>
      </c>
      <c r="C944" s="661">
        <v>89301185</v>
      </c>
      <c r="D944" s="740" t="s">
        <v>2534</v>
      </c>
      <c r="E944" s="741" t="s">
        <v>1613</v>
      </c>
      <c r="F944" s="661" t="s">
        <v>1587</v>
      </c>
      <c r="G944" s="661" t="s">
        <v>1695</v>
      </c>
      <c r="H944" s="661" t="s">
        <v>535</v>
      </c>
      <c r="I944" s="661" t="s">
        <v>1831</v>
      </c>
      <c r="J944" s="661" t="s">
        <v>1832</v>
      </c>
      <c r="K944" s="661" t="s">
        <v>1575</v>
      </c>
      <c r="L944" s="662">
        <v>5.14</v>
      </c>
      <c r="M944" s="662">
        <v>5.14</v>
      </c>
      <c r="N944" s="661">
        <v>1</v>
      </c>
      <c r="O944" s="742">
        <v>1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18</v>
      </c>
      <c r="B945" s="661" t="s">
        <v>534</v>
      </c>
      <c r="C945" s="661">
        <v>89301185</v>
      </c>
      <c r="D945" s="740" t="s">
        <v>2534</v>
      </c>
      <c r="E945" s="741" t="s">
        <v>1613</v>
      </c>
      <c r="F945" s="661" t="s">
        <v>1587</v>
      </c>
      <c r="G945" s="661" t="s">
        <v>1703</v>
      </c>
      <c r="H945" s="661" t="s">
        <v>849</v>
      </c>
      <c r="I945" s="661" t="s">
        <v>1838</v>
      </c>
      <c r="J945" s="661" t="s">
        <v>929</v>
      </c>
      <c r="K945" s="661" t="s">
        <v>1839</v>
      </c>
      <c r="L945" s="662">
        <v>5537.54</v>
      </c>
      <c r="M945" s="662">
        <v>5537.54</v>
      </c>
      <c r="N945" s="661">
        <v>1</v>
      </c>
      <c r="O945" s="742">
        <v>0.5</v>
      </c>
      <c r="P945" s="662">
        <v>5537.54</v>
      </c>
      <c r="Q945" s="677">
        <v>1</v>
      </c>
      <c r="R945" s="661">
        <v>1</v>
      </c>
      <c r="S945" s="677">
        <v>1</v>
      </c>
      <c r="T945" s="742">
        <v>0.5</v>
      </c>
      <c r="U945" s="700">
        <v>1</v>
      </c>
    </row>
    <row r="946" spans="1:21" ht="14.4" customHeight="1" x14ac:dyDescent="0.3">
      <c r="A946" s="660">
        <v>18</v>
      </c>
      <c r="B946" s="661" t="s">
        <v>534</v>
      </c>
      <c r="C946" s="661">
        <v>89301185</v>
      </c>
      <c r="D946" s="740" t="s">
        <v>2534</v>
      </c>
      <c r="E946" s="741" t="s">
        <v>1613</v>
      </c>
      <c r="F946" s="661" t="s">
        <v>1587</v>
      </c>
      <c r="G946" s="661" t="s">
        <v>1843</v>
      </c>
      <c r="H946" s="661" t="s">
        <v>535</v>
      </c>
      <c r="I946" s="661" t="s">
        <v>1299</v>
      </c>
      <c r="J946" s="661" t="s">
        <v>1844</v>
      </c>
      <c r="K946" s="661" t="s">
        <v>1845</v>
      </c>
      <c r="L946" s="662">
        <v>51.43</v>
      </c>
      <c r="M946" s="662">
        <v>205.72</v>
      </c>
      <c r="N946" s="661">
        <v>4</v>
      </c>
      <c r="O946" s="742">
        <v>0.5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18</v>
      </c>
      <c r="B947" s="661" t="s">
        <v>534</v>
      </c>
      <c r="C947" s="661">
        <v>89301185</v>
      </c>
      <c r="D947" s="740" t="s">
        <v>2534</v>
      </c>
      <c r="E947" s="741" t="s">
        <v>1613</v>
      </c>
      <c r="F947" s="661" t="s">
        <v>1587</v>
      </c>
      <c r="G947" s="661" t="s">
        <v>1674</v>
      </c>
      <c r="H947" s="661" t="s">
        <v>535</v>
      </c>
      <c r="I947" s="661" t="s">
        <v>1675</v>
      </c>
      <c r="J947" s="661" t="s">
        <v>1676</v>
      </c>
      <c r="K947" s="661" t="s">
        <v>1677</v>
      </c>
      <c r="L947" s="662">
        <v>66.17</v>
      </c>
      <c r="M947" s="662">
        <v>132.34</v>
      </c>
      <c r="N947" s="661">
        <v>2</v>
      </c>
      <c r="O947" s="742">
        <v>1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18</v>
      </c>
      <c r="B948" s="661" t="s">
        <v>534</v>
      </c>
      <c r="C948" s="661">
        <v>89301185</v>
      </c>
      <c r="D948" s="740" t="s">
        <v>2534</v>
      </c>
      <c r="E948" s="741" t="s">
        <v>1613</v>
      </c>
      <c r="F948" s="661" t="s">
        <v>1587</v>
      </c>
      <c r="G948" s="661" t="s">
        <v>1712</v>
      </c>
      <c r="H948" s="661" t="s">
        <v>535</v>
      </c>
      <c r="I948" s="661" t="s">
        <v>1182</v>
      </c>
      <c r="J948" s="661" t="s">
        <v>1849</v>
      </c>
      <c r="K948" s="661" t="s">
        <v>1850</v>
      </c>
      <c r="L948" s="662">
        <v>0</v>
      </c>
      <c r="M948" s="662">
        <v>0</v>
      </c>
      <c r="N948" s="661">
        <v>7</v>
      </c>
      <c r="O948" s="742">
        <v>2.5</v>
      </c>
      <c r="P948" s="662">
        <v>0</v>
      </c>
      <c r="Q948" s="677"/>
      <c r="R948" s="661">
        <v>3</v>
      </c>
      <c r="S948" s="677">
        <v>0.42857142857142855</v>
      </c>
      <c r="T948" s="742">
        <v>0.5</v>
      </c>
      <c r="U948" s="700">
        <v>0.2</v>
      </c>
    </row>
    <row r="949" spans="1:21" ht="14.4" customHeight="1" x14ac:dyDescent="0.3">
      <c r="A949" s="660">
        <v>18</v>
      </c>
      <c r="B949" s="661" t="s">
        <v>534</v>
      </c>
      <c r="C949" s="661">
        <v>89301185</v>
      </c>
      <c r="D949" s="740" t="s">
        <v>2534</v>
      </c>
      <c r="E949" s="741" t="s">
        <v>1613</v>
      </c>
      <c r="F949" s="661" t="s">
        <v>1587</v>
      </c>
      <c r="G949" s="661" t="s">
        <v>1712</v>
      </c>
      <c r="H949" s="661" t="s">
        <v>535</v>
      </c>
      <c r="I949" s="661" t="s">
        <v>1851</v>
      </c>
      <c r="J949" s="661" t="s">
        <v>1849</v>
      </c>
      <c r="K949" s="661" t="s">
        <v>1850</v>
      </c>
      <c r="L949" s="662">
        <v>0</v>
      </c>
      <c r="M949" s="662">
        <v>0</v>
      </c>
      <c r="N949" s="661">
        <v>4</v>
      </c>
      <c r="O949" s="742">
        <v>2</v>
      </c>
      <c r="P949" s="662">
        <v>0</v>
      </c>
      <c r="Q949" s="677"/>
      <c r="R949" s="661">
        <v>1</v>
      </c>
      <c r="S949" s="677">
        <v>0.25</v>
      </c>
      <c r="T949" s="742">
        <v>0.5</v>
      </c>
      <c r="U949" s="700">
        <v>0.25</v>
      </c>
    </row>
    <row r="950" spans="1:21" ht="14.4" customHeight="1" x14ac:dyDescent="0.3">
      <c r="A950" s="660">
        <v>18</v>
      </c>
      <c r="B950" s="661" t="s">
        <v>534</v>
      </c>
      <c r="C950" s="661">
        <v>89301185</v>
      </c>
      <c r="D950" s="740" t="s">
        <v>2534</v>
      </c>
      <c r="E950" s="741" t="s">
        <v>1613</v>
      </c>
      <c r="F950" s="661" t="s">
        <v>1587</v>
      </c>
      <c r="G950" s="661" t="s">
        <v>1712</v>
      </c>
      <c r="H950" s="661" t="s">
        <v>535</v>
      </c>
      <c r="I950" s="661" t="s">
        <v>1852</v>
      </c>
      <c r="J950" s="661" t="s">
        <v>1849</v>
      </c>
      <c r="K950" s="661" t="s">
        <v>1850</v>
      </c>
      <c r="L950" s="662">
        <v>0</v>
      </c>
      <c r="M950" s="662">
        <v>0</v>
      </c>
      <c r="N950" s="661">
        <v>3</v>
      </c>
      <c r="O950" s="742">
        <v>1.5</v>
      </c>
      <c r="P950" s="662">
        <v>0</v>
      </c>
      <c r="Q950" s="677"/>
      <c r="R950" s="661">
        <v>1</v>
      </c>
      <c r="S950" s="677">
        <v>0.33333333333333331</v>
      </c>
      <c r="T950" s="742">
        <v>0.5</v>
      </c>
      <c r="U950" s="700">
        <v>0.33333333333333331</v>
      </c>
    </row>
    <row r="951" spans="1:21" ht="14.4" customHeight="1" x14ac:dyDescent="0.3">
      <c r="A951" s="660">
        <v>18</v>
      </c>
      <c r="B951" s="661" t="s">
        <v>534</v>
      </c>
      <c r="C951" s="661">
        <v>89301185</v>
      </c>
      <c r="D951" s="740" t="s">
        <v>2534</v>
      </c>
      <c r="E951" s="741" t="s">
        <v>1613</v>
      </c>
      <c r="F951" s="661" t="s">
        <v>1587</v>
      </c>
      <c r="G951" s="661" t="s">
        <v>2407</v>
      </c>
      <c r="H951" s="661" t="s">
        <v>535</v>
      </c>
      <c r="I951" s="661" t="s">
        <v>2408</v>
      </c>
      <c r="J951" s="661" t="s">
        <v>2409</v>
      </c>
      <c r="K951" s="661" t="s">
        <v>2410</v>
      </c>
      <c r="L951" s="662">
        <v>637.15</v>
      </c>
      <c r="M951" s="662">
        <v>2548.6</v>
      </c>
      <c r="N951" s="661">
        <v>4</v>
      </c>
      <c r="O951" s="742">
        <v>0.5</v>
      </c>
      <c r="P951" s="662">
        <v>2548.6</v>
      </c>
      <c r="Q951" s="677">
        <v>1</v>
      </c>
      <c r="R951" s="661">
        <v>4</v>
      </c>
      <c r="S951" s="677">
        <v>1</v>
      </c>
      <c r="T951" s="742">
        <v>0.5</v>
      </c>
      <c r="U951" s="700">
        <v>1</v>
      </c>
    </row>
    <row r="952" spans="1:21" ht="14.4" customHeight="1" x14ac:dyDescent="0.3">
      <c r="A952" s="660">
        <v>18</v>
      </c>
      <c r="B952" s="661" t="s">
        <v>534</v>
      </c>
      <c r="C952" s="661">
        <v>89301185</v>
      </c>
      <c r="D952" s="740" t="s">
        <v>2534</v>
      </c>
      <c r="E952" s="741" t="s">
        <v>1613</v>
      </c>
      <c r="F952" s="661" t="s">
        <v>1587</v>
      </c>
      <c r="G952" s="661" t="s">
        <v>1715</v>
      </c>
      <c r="H952" s="661" t="s">
        <v>535</v>
      </c>
      <c r="I952" s="661" t="s">
        <v>1716</v>
      </c>
      <c r="J952" s="661" t="s">
        <v>1717</v>
      </c>
      <c r="K952" s="661" t="s">
        <v>1718</v>
      </c>
      <c r="L952" s="662">
        <v>177.82</v>
      </c>
      <c r="M952" s="662">
        <v>711.28</v>
      </c>
      <c r="N952" s="661">
        <v>4</v>
      </c>
      <c r="O952" s="742">
        <v>2.5</v>
      </c>
      <c r="P952" s="662">
        <v>177.82</v>
      </c>
      <c r="Q952" s="677">
        <v>0.25</v>
      </c>
      <c r="R952" s="661">
        <v>1</v>
      </c>
      <c r="S952" s="677">
        <v>0.25</v>
      </c>
      <c r="T952" s="742">
        <v>1</v>
      </c>
      <c r="U952" s="700">
        <v>0.4</v>
      </c>
    </row>
    <row r="953" spans="1:21" ht="14.4" customHeight="1" x14ac:dyDescent="0.3">
      <c r="A953" s="660">
        <v>18</v>
      </c>
      <c r="B953" s="661" t="s">
        <v>534</v>
      </c>
      <c r="C953" s="661">
        <v>89301185</v>
      </c>
      <c r="D953" s="740" t="s">
        <v>2534</v>
      </c>
      <c r="E953" s="741" t="s">
        <v>1613</v>
      </c>
      <c r="F953" s="661" t="s">
        <v>1587</v>
      </c>
      <c r="G953" s="661" t="s">
        <v>1627</v>
      </c>
      <c r="H953" s="661" t="s">
        <v>535</v>
      </c>
      <c r="I953" s="661" t="s">
        <v>1854</v>
      </c>
      <c r="J953" s="661" t="s">
        <v>1855</v>
      </c>
      <c r="K953" s="661" t="s">
        <v>1856</v>
      </c>
      <c r="L953" s="662">
        <v>95.31</v>
      </c>
      <c r="M953" s="662">
        <v>381.24</v>
      </c>
      <c r="N953" s="661">
        <v>4</v>
      </c>
      <c r="O953" s="742">
        <v>1.5</v>
      </c>
      <c r="P953" s="662">
        <v>190.62</v>
      </c>
      <c r="Q953" s="677">
        <v>0.5</v>
      </c>
      <c r="R953" s="661">
        <v>2</v>
      </c>
      <c r="S953" s="677">
        <v>0.5</v>
      </c>
      <c r="T953" s="742">
        <v>1</v>
      </c>
      <c r="U953" s="700">
        <v>0.66666666666666663</v>
      </c>
    </row>
    <row r="954" spans="1:21" ht="14.4" customHeight="1" x14ac:dyDescent="0.3">
      <c r="A954" s="660">
        <v>18</v>
      </c>
      <c r="B954" s="661" t="s">
        <v>534</v>
      </c>
      <c r="C954" s="661">
        <v>89301185</v>
      </c>
      <c r="D954" s="740" t="s">
        <v>2534</v>
      </c>
      <c r="E954" s="741" t="s">
        <v>1613</v>
      </c>
      <c r="F954" s="661" t="s">
        <v>1587</v>
      </c>
      <c r="G954" s="661" t="s">
        <v>1627</v>
      </c>
      <c r="H954" s="661" t="s">
        <v>535</v>
      </c>
      <c r="I954" s="661" t="s">
        <v>1039</v>
      </c>
      <c r="J954" s="661" t="s">
        <v>1629</v>
      </c>
      <c r="K954" s="661" t="s">
        <v>2411</v>
      </c>
      <c r="L954" s="662">
        <v>58</v>
      </c>
      <c r="M954" s="662">
        <v>696</v>
      </c>
      <c r="N954" s="661">
        <v>12</v>
      </c>
      <c r="O954" s="742">
        <v>3.5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18</v>
      </c>
      <c r="B955" s="661" t="s">
        <v>534</v>
      </c>
      <c r="C955" s="661">
        <v>89301185</v>
      </c>
      <c r="D955" s="740" t="s">
        <v>2534</v>
      </c>
      <c r="E955" s="741" t="s">
        <v>1613</v>
      </c>
      <c r="F955" s="661" t="s">
        <v>1587</v>
      </c>
      <c r="G955" s="661" t="s">
        <v>1762</v>
      </c>
      <c r="H955" s="661" t="s">
        <v>535</v>
      </c>
      <c r="I955" s="661" t="s">
        <v>2412</v>
      </c>
      <c r="J955" s="661" t="s">
        <v>1764</v>
      </c>
      <c r="K955" s="661" t="s">
        <v>1765</v>
      </c>
      <c r="L955" s="662">
        <v>0</v>
      </c>
      <c r="M955" s="662">
        <v>0</v>
      </c>
      <c r="N955" s="661">
        <v>2</v>
      </c>
      <c r="O955" s="742">
        <v>1.5</v>
      </c>
      <c r="P955" s="662">
        <v>0</v>
      </c>
      <c r="Q955" s="677"/>
      <c r="R955" s="661">
        <v>1</v>
      </c>
      <c r="S955" s="677">
        <v>0.5</v>
      </c>
      <c r="T955" s="742">
        <v>0.5</v>
      </c>
      <c r="U955" s="700">
        <v>0.33333333333333331</v>
      </c>
    </row>
    <row r="956" spans="1:21" ht="14.4" customHeight="1" x14ac:dyDescent="0.3">
      <c r="A956" s="660">
        <v>18</v>
      </c>
      <c r="B956" s="661" t="s">
        <v>534</v>
      </c>
      <c r="C956" s="661">
        <v>89301185</v>
      </c>
      <c r="D956" s="740" t="s">
        <v>2534</v>
      </c>
      <c r="E956" s="741" t="s">
        <v>1613</v>
      </c>
      <c r="F956" s="661" t="s">
        <v>1587</v>
      </c>
      <c r="G956" s="661" t="s">
        <v>1762</v>
      </c>
      <c r="H956" s="661" t="s">
        <v>535</v>
      </c>
      <c r="I956" s="661" t="s">
        <v>1763</v>
      </c>
      <c r="J956" s="661" t="s">
        <v>1764</v>
      </c>
      <c r="K956" s="661" t="s">
        <v>1765</v>
      </c>
      <c r="L956" s="662">
        <v>0</v>
      </c>
      <c r="M956" s="662">
        <v>0</v>
      </c>
      <c r="N956" s="661">
        <v>1</v>
      </c>
      <c r="O956" s="742">
        <v>0.5</v>
      </c>
      <c r="P956" s="662"/>
      <c r="Q956" s="677"/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18</v>
      </c>
      <c r="B957" s="661" t="s">
        <v>534</v>
      </c>
      <c r="C957" s="661">
        <v>89301185</v>
      </c>
      <c r="D957" s="740" t="s">
        <v>2534</v>
      </c>
      <c r="E957" s="741" t="s">
        <v>1613</v>
      </c>
      <c r="F957" s="661" t="s">
        <v>1587</v>
      </c>
      <c r="G957" s="661" t="s">
        <v>1762</v>
      </c>
      <c r="H957" s="661" t="s">
        <v>535</v>
      </c>
      <c r="I957" s="661" t="s">
        <v>2413</v>
      </c>
      <c r="J957" s="661" t="s">
        <v>1764</v>
      </c>
      <c r="K957" s="661" t="s">
        <v>2414</v>
      </c>
      <c r="L957" s="662">
        <v>0</v>
      </c>
      <c r="M957" s="662">
        <v>0</v>
      </c>
      <c r="N957" s="661">
        <v>4</v>
      </c>
      <c r="O957" s="742">
        <v>2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18</v>
      </c>
      <c r="B958" s="661" t="s">
        <v>534</v>
      </c>
      <c r="C958" s="661">
        <v>89301185</v>
      </c>
      <c r="D958" s="740" t="s">
        <v>2534</v>
      </c>
      <c r="E958" s="741" t="s">
        <v>1613</v>
      </c>
      <c r="F958" s="661" t="s">
        <v>1587</v>
      </c>
      <c r="G958" s="661" t="s">
        <v>1860</v>
      </c>
      <c r="H958" s="661" t="s">
        <v>849</v>
      </c>
      <c r="I958" s="661" t="s">
        <v>2071</v>
      </c>
      <c r="J958" s="661" t="s">
        <v>1095</v>
      </c>
      <c r="K958" s="661" t="s">
        <v>1135</v>
      </c>
      <c r="L958" s="662">
        <v>132</v>
      </c>
      <c r="M958" s="662">
        <v>264</v>
      </c>
      <c r="N958" s="661">
        <v>2</v>
      </c>
      <c r="O958" s="742">
        <v>0.5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18</v>
      </c>
      <c r="B959" s="661" t="s">
        <v>534</v>
      </c>
      <c r="C959" s="661">
        <v>89301185</v>
      </c>
      <c r="D959" s="740" t="s">
        <v>2534</v>
      </c>
      <c r="E959" s="741" t="s">
        <v>1613</v>
      </c>
      <c r="F959" s="661" t="s">
        <v>1587</v>
      </c>
      <c r="G959" s="661" t="s">
        <v>1860</v>
      </c>
      <c r="H959" s="661" t="s">
        <v>849</v>
      </c>
      <c r="I959" s="661" t="s">
        <v>1365</v>
      </c>
      <c r="J959" s="661" t="s">
        <v>1366</v>
      </c>
      <c r="K959" s="661" t="s">
        <v>1576</v>
      </c>
      <c r="L959" s="662">
        <v>65.989999999999995</v>
      </c>
      <c r="M959" s="662">
        <v>197.96999999999997</v>
      </c>
      <c r="N959" s="661">
        <v>3</v>
      </c>
      <c r="O959" s="742">
        <v>0.5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18</v>
      </c>
      <c r="B960" s="661" t="s">
        <v>534</v>
      </c>
      <c r="C960" s="661">
        <v>89301185</v>
      </c>
      <c r="D960" s="740" t="s">
        <v>2534</v>
      </c>
      <c r="E960" s="741" t="s">
        <v>1613</v>
      </c>
      <c r="F960" s="661" t="s">
        <v>1587</v>
      </c>
      <c r="G960" s="661" t="s">
        <v>1860</v>
      </c>
      <c r="H960" s="661" t="s">
        <v>849</v>
      </c>
      <c r="I960" s="661" t="s">
        <v>1861</v>
      </c>
      <c r="J960" s="661" t="s">
        <v>1095</v>
      </c>
      <c r="K960" s="661" t="s">
        <v>1862</v>
      </c>
      <c r="L960" s="662">
        <v>132</v>
      </c>
      <c r="M960" s="662">
        <v>2244</v>
      </c>
      <c r="N960" s="661">
        <v>17</v>
      </c>
      <c r="O960" s="742">
        <v>5</v>
      </c>
      <c r="P960" s="662">
        <v>1320</v>
      </c>
      <c r="Q960" s="677">
        <v>0.58823529411764708</v>
      </c>
      <c r="R960" s="661">
        <v>10</v>
      </c>
      <c r="S960" s="677">
        <v>0.58823529411764708</v>
      </c>
      <c r="T960" s="742">
        <v>3</v>
      </c>
      <c r="U960" s="700">
        <v>0.6</v>
      </c>
    </row>
    <row r="961" spans="1:21" ht="14.4" customHeight="1" x14ac:dyDescent="0.3">
      <c r="A961" s="660">
        <v>18</v>
      </c>
      <c r="B961" s="661" t="s">
        <v>534</v>
      </c>
      <c r="C961" s="661">
        <v>89301185</v>
      </c>
      <c r="D961" s="740" t="s">
        <v>2534</v>
      </c>
      <c r="E961" s="741" t="s">
        <v>1613</v>
      </c>
      <c r="F961" s="661" t="s">
        <v>1587</v>
      </c>
      <c r="G961" s="661" t="s">
        <v>1860</v>
      </c>
      <c r="H961" s="661" t="s">
        <v>849</v>
      </c>
      <c r="I961" s="661" t="s">
        <v>1094</v>
      </c>
      <c r="J961" s="661" t="s">
        <v>1095</v>
      </c>
      <c r="K961" s="661" t="s">
        <v>1550</v>
      </c>
      <c r="L961" s="662">
        <v>264</v>
      </c>
      <c r="M961" s="662">
        <v>792</v>
      </c>
      <c r="N961" s="661">
        <v>3</v>
      </c>
      <c r="O961" s="742">
        <v>1.5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18</v>
      </c>
      <c r="B962" s="661" t="s">
        <v>534</v>
      </c>
      <c r="C962" s="661">
        <v>89301185</v>
      </c>
      <c r="D962" s="740" t="s">
        <v>2534</v>
      </c>
      <c r="E962" s="741" t="s">
        <v>1613</v>
      </c>
      <c r="F962" s="661" t="s">
        <v>1587</v>
      </c>
      <c r="G962" s="661" t="s">
        <v>1860</v>
      </c>
      <c r="H962" s="661" t="s">
        <v>535</v>
      </c>
      <c r="I962" s="661" t="s">
        <v>2072</v>
      </c>
      <c r="J962" s="661" t="s">
        <v>2073</v>
      </c>
      <c r="K962" s="661" t="s">
        <v>1964</v>
      </c>
      <c r="L962" s="662">
        <v>123.2</v>
      </c>
      <c r="M962" s="662">
        <v>739.2</v>
      </c>
      <c r="N962" s="661">
        <v>6</v>
      </c>
      <c r="O962" s="742">
        <v>2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18</v>
      </c>
      <c r="B963" s="661" t="s">
        <v>534</v>
      </c>
      <c r="C963" s="661">
        <v>89301185</v>
      </c>
      <c r="D963" s="740" t="s">
        <v>2534</v>
      </c>
      <c r="E963" s="741" t="s">
        <v>1613</v>
      </c>
      <c r="F963" s="661" t="s">
        <v>1587</v>
      </c>
      <c r="G963" s="661" t="s">
        <v>1684</v>
      </c>
      <c r="H963" s="661" t="s">
        <v>535</v>
      </c>
      <c r="I963" s="661" t="s">
        <v>588</v>
      </c>
      <c r="J963" s="661" t="s">
        <v>1704</v>
      </c>
      <c r="K963" s="661" t="s">
        <v>1705</v>
      </c>
      <c r="L963" s="662">
        <v>13.58</v>
      </c>
      <c r="M963" s="662">
        <v>13.58</v>
      </c>
      <c r="N963" s="661">
        <v>1</v>
      </c>
      <c r="O963" s="742">
        <v>0.5</v>
      </c>
      <c r="P963" s="662">
        <v>13.58</v>
      </c>
      <c r="Q963" s="677">
        <v>1</v>
      </c>
      <c r="R963" s="661">
        <v>1</v>
      </c>
      <c r="S963" s="677">
        <v>1</v>
      </c>
      <c r="T963" s="742">
        <v>0.5</v>
      </c>
      <c r="U963" s="700">
        <v>1</v>
      </c>
    </row>
    <row r="964" spans="1:21" ht="14.4" customHeight="1" x14ac:dyDescent="0.3">
      <c r="A964" s="660">
        <v>18</v>
      </c>
      <c r="B964" s="661" t="s">
        <v>534</v>
      </c>
      <c r="C964" s="661">
        <v>89301185</v>
      </c>
      <c r="D964" s="740" t="s">
        <v>2534</v>
      </c>
      <c r="E964" s="741" t="s">
        <v>1613</v>
      </c>
      <c r="F964" s="661" t="s">
        <v>1587</v>
      </c>
      <c r="G964" s="661" t="s">
        <v>1684</v>
      </c>
      <c r="H964" s="661" t="s">
        <v>535</v>
      </c>
      <c r="I964" s="661" t="s">
        <v>592</v>
      </c>
      <c r="J964" s="661" t="s">
        <v>1685</v>
      </c>
      <c r="K964" s="661" t="s">
        <v>1686</v>
      </c>
      <c r="L964" s="662">
        <v>18.11</v>
      </c>
      <c r="M964" s="662">
        <v>199.20999999999998</v>
      </c>
      <c r="N964" s="661">
        <v>11</v>
      </c>
      <c r="O964" s="742">
        <v>2.5</v>
      </c>
      <c r="P964" s="662">
        <v>108.66</v>
      </c>
      <c r="Q964" s="677">
        <v>0.54545454545454553</v>
      </c>
      <c r="R964" s="661">
        <v>6</v>
      </c>
      <c r="S964" s="677">
        <v>0.54545454545454541</v>
      </c>
      <c r="T964" s="742">
        <v>1.5</v>
      </c>
      <c r="U964" s="700">
        <v>0.6</v>
      </c>
    </row>
    <row r="965" spans="1:21" ht="14.4" customHeight="1" x14ac:dyDescent="0.3">
      <c r="A965" s="660">
        <v>18</v>
      </c>
      <c r="B965" s="661" t="s">
        <v>534</v>
      </c>
      <c r="C965" s="661">
        <v>89301185</v>
      </c>
      <c r="D965" s="740" t="s">
        <v>2534</v>
      </c>
      <c r="E965" s="741" t="s">
        <v>1613</v>
      </c>
      <c r="F965" s="661" t="s">
        <v>1587</v>
      </c>
      <c r="G965" s="661" t="s">
        <v>2415</v>
      </c>
      <c r="H965" s="661" t="s">
        <v>535</v>
      </c>
      <c r="I965" s="661" t="s">
        <v>2416</v>
      </c>
      <c r="J965" s="661" t="s">
        <v>2417</v>
      </c>
      <c r="K965" s="661" t="s">
        <v>2418</v>
      </c>
      <c r="L965" s="662">
        <v>0</v>
      </c>
      <c r="M965" s="662">
        <v>0</v>
      </c>
      <c r="N965" s="661">
        <v>2</v>
      </c>
      <c r="O965" s="742">
        <v>2</v>
      </c>
      <c r="P965" s="662"/>
      <c r="Q965" s="677"/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18</v>
      </c>
      <c r="B966" s="661" t="s">
        <v>534</v>
      </c>
      <c r="C966" s="661">
        <v>89301185</v>
      </c>
      <c r="D966" s="740" t="s">
        <v>2534</v>
      </c>
      <c r="E966" s="741" t="s">
        <v>1613</v>
      </c>
      <c r="F966" s="661" t="s">
        <v>1587</v>
      </c>
      <c r="G966" s="661" t="s">
        <v>1878</v>
      </c>
      <c r="H966" s="661" t="s">
        <v>535</v>
      </c>
      <c r="I966" s="661" t="s">
        <v>1015</v>
      </c>
      <c r="J966" s="661" t="s">
        <v>1879</v>
      </c>
      <c r="K966" s="661" t="s">
        <v>1880</v>
      </c>
      <c r="L966" s="662">
        <v>24.68</v>
      </c>
      <c r="M966" s="662">
        <v>98.72</v>
      </c>
      <c r="N966" s="661">
        <v>4</v>
      </c>
      <c r="O966" s="742">
        <v>1.5</v>
      </c>
      <c r="P966" s="662">
        <v>49.36</v>
      </c>
      <c r="Q966" s="677">
        <v>0.5</v>
      </c>
      <c r="R966" s="661">
        <v>2</v>
      </c>
      <c r="S966" s="677">
        <v>0.5</v>
      </c>
      <c r="T966" s="742">
        <v>1</v>
      </c>
      <c r="U966" s="700">
        <v>0.66666666666666663</v>
      </c>
    </row>
    <row r="967" spans="1:21" ht="14.4" customHeight="1" x14ac:dyDescent="0.3">
      <c r="A967" s="660">
        <v>18</v>
      </c>
      <c r="B967" s="661" t="s">
        <v>534</v>
      </c>
      <c r="C967" s="661">
        <v>89301185</v>
      </c>
      <c r="D967" s="740" t="s">
        <v>2534</v>
      </c>
      <c r="E967" s="741" t="s">
        <v>1613</v>
      </c>
      <c r="F967" s="661" t="s">
        <v>1587</v>
      </c>
      <c r="G967" s="661" t="s">
        <v>1878</v>
      </c>
      <c r="H967" s="661" t="s">
        <v>535</v>
      </c>
      <c r="I967" s="661" t="s">
        <v>1311</v>
      </c>
      <c r="J967" s="661" t="s">
        <v>1312</v>
      </c>
      <c r="K967" s="661" t="s">
        <v>1881</v>
      </c>
      <c r="L967" s="662">
        <v>74.06</v>
      </c>
      <c r="M967" s="662">
        <v>370.3</v>
      </c>
      <c r="N967" s="661">
        <v>5</v>
      </c>
      <c r="O967" s="742">
        <v>1</v>
      </c>
      <c r="P967" s="662">
        <v>370.3</v>
      </c>
      <c r="Q967" s="677">
        <v>1</v>
      </c>
      <c r="R967" s="661">
        <v>5</v>
      </c>
      <c r="S967" s="677">
        <v>1</v>
      </c>
      <c r="T967" s="742">
        <v>1</v>
      </c>
      <c r="U967" s="700">
        <v>1</v>
      </c>
    </row>
    <row r="968" spans="1:21" ht="14.4" customHeight="1" x14ac:dyDescent="0.3">
      <c r="A968" s="660">
        <v>18</v>
      </c>
      <c r="B968" s="661" t="s">
        <v>534</v>
      </c>
      <c r="C968" s="661">
        <v>89301185</v>
      </c>
      <c r="D968" s="740" t="s">
        <v>2534</v>
      </c>
      <c r="E968" s="741" t="s">
        <v>1613</v>
      </c>
      <c r="F968" s="661" t="s">
        <v>1587</v>
      </c>
      <c r="G968" s="661" t="s">
        <v>1719</v>
      </c>
      <c r="H968" s="661" t="s">
        <v>849</v>
      </c>
      <c r="I968" s="661" t="s">
        <v>884</v>
      </c>
      <c r="J968" s="661" t="s">
        <v>885</v>
      </c>
      <c r="K968" s="661" t="s">
        <v>886</v>
      </c>
      <c r="L968" s="662">
        <v>132</v>
      </c>
      <c r="M968" s="662">
        <v>9108</v>
      </c>
      <c r="N968" s="661">
        <v>69</v>
      </c>
      <c r="O968" s="742">
        <v>25</v>
      </c>
      <c r="P968" s="662">
        <v>3828</v>
      </c>
      <c r="Q968" s="677">
        <v>0.42028985507246375</v>
      </c>
      <c r="R968" s="661">
        <v>29</v>
      </c>
      <c r="S968" s="677">
        <v>0.42028985507246375</v>
      </c>
      <c r="T968" s="742">
        <v>10.5</v>
      </c>
      <c r="U968" s="700">
        <v>0.42</v>
      </c>
    </row>
    <row r="969" spans="1:21" ht="14.4" customHeight="1" x14ac:dyDescent="0.3">
      <c r="A969" s="660">
        <v>18</v>
      </c>
      <c r="B969" s="661" t="s">
        <v>534</v>
      </c>
      <c r="C969" s="661">
        <v>89301185</v>
      </c>
      <c r="D969" s="740" t="s">
        <v>2534</v>
      </c>
      <c r="E969" s="741" t="s">
        <v>1613</v>
      </c>
      <c r="F969" s="661" t="s">
        <v>1587</v>
      </c>
      <c r="G969" s="661" t="s">
        <v>1719</v>
      </c>
      <c r="H969" s="661" t="s">
        <v>535</v>
      </c>
      <c r="I969" s="661" t="s">
        <v>1888</v>
      </c>
      <c r="J969" s="661" t="s">
        <v>1889</v>
      </c>
      <c r="K969" s="661" t="s">
        <v>1890</v>
      </c>
      <c r="L969" s="662">
        <v>123.2</v>
      </c>
      <c r="M969" s="662">
        <v>739.2</v>
      </c>
      <c r="N969" s="661">
        <v>6</v>
      </c>
      <c r="O969" s="742">
        <v>1.5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18</v>
      </c>
      <c r="B970" s="661" t="s">
        <v>534</v>
      </c>
      <c r="C970" s="661">
        <v>89301185</v>
      </c>
      <c r="D970" s="740" t="s">
        <v>2534</v>
      </c>
      <c r="E970" s="741" t="s">
        <v>1613</v>
      </c>
      <c r="F970" s="661" t="s">
        <v>1587</v>
      </c>
      <c r="G970" s="661" t="s">
        <v>1893</v>
      </c>
      <c r="H970" s="661" t="s">
        <v>535</v>
      </c>
      <c r="I970" s="661" t="s">
        <v>820</v>
      </c>
      <c r="J970" s="661" t="s">
        <v>1894</v>
      </c>
      <c r="K970" s="661" t="s">
        <v>1895</v>
      </c>
      <c r="L970" s="662">
        <v>176.52</v>
      </c>
      <c r="M970" s="662">
        <v>176.52</v>
      </c>
      <c r="N970" s="661">
        <v>1</v>
      </c>
      <c r="O970" s="742">
        <v>1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18</v>
      </c>
      <c r="B971" s="661" t="s">
        <v>534</v>
      </c>
      <c r="C971" s="661">
        <v>89301185</v>
      </c>
      <c r="D971" s="740" t="s">
        <v>2534</v>
      </c>
      <c r="E971" s="741" t="s">
        <v>1613</v>
      </c>
      <c r="F971" s="661" t="s">
        <v>1587</v>
      </c>
      <c r="G971" s="661" t="s">
        <v>1773</v>
      </c>
      <c r="H971" s="661" t="s">
        <v>535</v>
      </c>
      <c r="I971" s="661" t="s">
        <v>1774</v>
      </c>
      <c r="J971" s="661" t="s">
        <v>1775</v>
      </c>
      <c r="K971" s="661" t="s">
        <v>1720</v>
      </c>
      <c r="L971" s="662">
        <v>65.989999999999995</v>
      </c>
      <c r="M971" s="662">
        <v>395.93999999999994</v>
      </c>
      <c r="N971" s="661">
        <v>6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18</v>
      </c>
      <c r="B972" s="661" t="s">
        <v>534</v>
      </c>
      <c r="C972" s="661">
        <v>89301185</v>
      </c>
      <c r="D972" s="740" t="s">
        <v>2534</v>
      </c>
      <c r="E972" s="741" t="s">
        <v>1613</v>
      </c>
      <c r="F972" s="661" t="s">
        <v>1587</v>
      </c>
      <c r="G972" s="661" t="s">
        <v>1773</v>
      </c>
      <c r="H972" s="661" t="s">
        <v>535</v>
      </c>
      <c r="I972" s="661" t="s">
        <v>2078</v>
      </c>
      <c r="J972" s="661" t="s">
        <v>2079</v>
      </c>
      <c r="K972" s="661" t="s">
        <v>568</v>
      </c>
      <c r="L972" s="662">
        <v>132</v>
      </c>
      <c r="M972" s="662">
        <v>528</v>
      </c>
      <c r="N972" s="661">
        <v>4</v>
      </c>
      <c r="O972" s="742">
        <v>1.5</v>
      </c>
      <c r="P972" s="662">
        <v>396</v>
      </c>
      <c r="Q972" s="677">
        <v>0.75</v>
      </c>
      <c r="R972" s="661">
        <v>3</v>
      </c>
      <c r="S972" s="677">
        <v>0.75</v>
      </c>
      <c r="T972" s="742">
        <v>1</v>
      </c>
      <c r="U972" s="700">
        <v>0.66666666666666663</v>
      </c>
    </row>
    <row r="973" spans="1:21" ht="14.4" customHeight="1" x14ac:dyDescent="0.3">
      <c r="A973" s="660">
        <v>18</v>
      </c>
      <c r="B973" s="661" t="s">
        <v>534</v>
      </c>
      <c r="C973" s="661">
        <v>89301185</v>
      </c>
      <c r="D973" s="740" t="s">
        <v>2534</v>
      </c>
      <c r="E973" s="741" t="s">
        <v>1613</v>
      </c>
      <c r="F973" s="661" t="s">
        <v>1587</v>
      </c>
      <c r="G973" s="661" t="s">
        <v>1898</v>
      </c>
      <c r="H973" s="661" t="s">
        <v>849</v>
      </c>
      <c r="I973" s="661" t="s">
        <v>1899</v>
      </c>
      <c r="J973" s="661" t="s">
        <v>1900</v>
      </c>
      <c r="K973" s="661" t="s">
        <v>1901</v>
      </c>
      <c r="L973" s="662">
        <v>848.49</v>
      </c>
      <c r="M973" s="662">
        <v>848.49</v>
      </c>
      <c r="N973" s="661">
        <v>1</v>
      </c>
      <c r="O973" s="742">
        <v>0.5</v>
      </c>
      <c r="P973" s="662">
        <v>848.49</v>
      </c>
      <c r="Q973" s="677">
        <v>1</v>
      </c>
      <c r="R973" s="661">
        <v>1</v>
      </c>
      <c r="S973" s="677">
        <v>1</v>
      </c>
      <c r="T973" s="742">
        <v>0.5</v>
      </c>
      <c r="U973" s="700">
        <v>1</v>
      </c>
    </row>
    <row r="974" spans="1:21" ht="14.4" customHeight="1" x14ac:dyDescent="0.3">
      <c r="A974" s="660">
        <v>18</v>
      </c>
      <c r="B974" s="661" t="s">
        <v>534</v>
      </c>
      <c r="C974" s="661">
        <v>89301185</v>
      </c>
      <c r="D974" s="740" t="s">
        <v>2534</v>
      </c>
      <c r="E974" s="741" t="s">
        <v>1613</v>
      </c>
      <c r="F974" s="661" t="s">
        <v>1587</v>
      </c>
      <c r="G974" s="661" t="s">
        <v>1687</v>
      </c>
      <c r="H974" s="661" t="s">
        <v>535</v>
      </c>
      <c r="I974" s="661" t="s">
        <v>599</v>
      </c>
      <c r="J974" s="661" t="s">
        <v>1706</v>
      </c>
      <c r="K974" s="661" t="s">
        <v>1707</v>
      </c>
      <c r="L974" s="662">
        <v>48.74</v>
      </c>
      <c r="M974" s="662">
        <v>146.22</v>
      </c>
      <c r="N974" s="661">
        <v>3</v>
      </c>
      <c r="O974" s="742">
        <v>1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18</v>
      </c>
      <c r="B975" s="661" t="s">
        <v>534</v>
      </c>
      <c r="C975" s="661">
        <v>89301185</v>
      </c>
      <c r="D975" s="740" t="s">
        <v>2534</v>
      </c>
      <c r="E975" s="741" t="s">
        <v>1613</v>
      </c>
      <c r="F975" s="661" t="s">
        <v>1587</v>
      </c>
      <c r="G975" s="661" t="s">
        <v>1902</v>
      </c>
      <c r="H975" s="661" t="s">
        <v>535</v>
      </c>
      <c r="I975" s="661" t="s">
        <v>1174</v>
      </c>
      <c r="J975" s="661" t="s">
        <v>1175</v>
      </c>
      <c r="K975" s="661" t="s">
        <v>1903</v>
      </c>
      <c r="L975" s="662">
        <v>156.77000000000001</v>
      </c>
      <c r="M975" s="662">
        <v>6114.0300000000007</v>
      </c>
      <c r="N975" s="661">
        <v>39</v>
      </c>
      <c r="O975" s="742">
        <v>13.5</v>
      </c>
      <c r="P975" s="662">
        <v>1567.7000000000003</v>
      </c>
      <c r="Q975" s="677">
        <v>0.25641025641025644</v>
      </c>
      <c r="R975" s="661">
        <v>10</v>
      </c>
      <c r="S975" s="677">
        <v>0.25641025641025639</v>
      </c>
      <c r="T975" s="742">
        <v>3.5</v>
      </c>
      <c r="U975" s="700">
        <v>0.25925925925925924</v>
      </c>
    </row>
    <row r="976" spans="1:21" ht="14.4" customHeight="1" x14ac:dyDescent="0.3">
      <c r="A976" s="660">
        <v>18</v>
      </c>
      <c r="B976" s="661" t="s">
        <v>534</v>
      </c>
      <c r="C976" s="661">
        <v>89301185</v>
      </c>
      <c r="D976" s="740" t="s">
        <v>2534</v>
      </c>
      <c r="E976" s="741" t="s">
        <v>1613</v>
      </c>
      <c r="F976" s="661" t="s">
        <v>1587</v>
      </c>
      <c r="G976" s="661" t="s">
        <v>1776</v>
      </c>
      <c r="H976" s="661" t="s">
        <v>535</v>
      </c>
      <c r="I976" s="661" t="s">
        <v>731</v>
      </c>
      <c r="J976" s="661" t="s">
        <v>732</v>
      </c>
      <c r="K976" s="661" t="s">
        <v>1777</v>
      </c>
      <c r="L976" s="662">
        <v>0</v>
      </c>
      <c r="M976" s="662">
        <v>0</v>
      </c>
      <c r="N976" s="661">
        <v>12</v>
      </c>
      <c r="O976" s="742">
        <v>5.5</v>
      </c>
      <c r="P976" s="662">
        <v>0</v>
      </c>
      <c r="Q976" s="677"/>
      <c r="R976" s="661">
        <v>1</v>
      </c>
      <c r="S976" s="677">
        <v>8.3333333333333329E-2</v>
      </c>
      <c r="T976" s="742">
        <v>1</v>
      </c>
      <c r="U976" s="700">
        <v>0.18181818181818182</v>
      </c>
    </row>
    <row r="977" spans="1:21" ht="14.4" customHeight="1" x14ac:dyDescent="0.3">
      <c r="A977" s="660">
        <v>18</v>
      </c>
      <c r="B977" s="661" t="s">
        <v>534</v>
      </c>
      <c r="C977" s="661">
        <v>89301185</v>
      </c>
      <c r="D977" s="740" t="s">
        <v>2534</v>
      </c>
      <c r="E977" s="741" t="s">
        <v>1613</v>
      </c>
      <c r="F977" s="661" t="s">
        <v>1587</v>
      </c>
      <c r="G977" s="661" t="s">
        <v>1631</v>
      </c>
      <c r="H977" s="661" t="s">
        <v>535</v>
      </c>
      <c r="I977" s="661" t="s">
        <v>1034</v>
      </c>
      <c r="J977" s="661" t="s">
        <v>1664</v>
      </c>
      <c r="K977" s="661" t="s">
        <v>1720</v>
      </c>
      <c r="L977" s="662">
        <v>36.35</v>
      </c>
      <c r="M977" s="662">
        <v>181.75</v>
      </c>
      <c r="N977" s="661">
        <v>5</v>
      </c>
      <c r="O977" s="742">
        <v>1.5</v>
      </c>
      <c r="P977" s="662">
        <v>109.05000000000001</v>
      </c>
      <c r="Q977" s="677">
        <v>0.60000000000000009</v>
      </c>
      <c r="R977" s="661">
        <v>3</v>
      </c>
      <c r="S977" s="677">
        <v>0.6</v>
      </c>
      <c r="T977" s="742">
        <v>1</v>
      </c>
      <c r="U977" s="700">
        <v>0.66666666666666663</v>
      </c>
    </row>
    <row r="978" spans="1:21" ht="14.4" customHeight="1" x14ac:dyDescent="0.3">
      <c r="A978" s="660">
        <v>18</v>
      </c>
      <c r="B978" s="661" t="s">
        <v>534</v>
      </c>
      <c r="C978" s="661">
        <v>89301185</v>
      </c>
      <c r="D978" s="740" t="s">
        <v>2534</v>
      </c>
      <c r="E978" s="741" t="s">
        <v>1613</v>
      </c>
      <c r="F978" s="661" t="s">
        <v>1587</v>
      </c>
      <c r="G978" s="661" t="s">
        <v>1631</v>
      </c>
      <c r="H978" s="661" t="s">
        <v>535</v>
      </c>
      <c r="I978" s="661" t="s">
        <v>1632</v>
      </c>
      <c r="J978" s="661" t="s">
        <v>1633</v>
      </c>
      <c r="K978" s="661" t="s">
        <v>1634</v>
      </c>
      <c r="L978" s="662">
        <v>0</v>
      </c>
      <c r="M978" s="662">
        <v>0</v>
      </c>
      <c r="N978" s="661">
        <v>8</v>
      </c>
      <c r="O978" s="742">
        <v>3.5</v>
      </c>
      <c r="P978" s="662">
        <v>0</v>
      </c>
      <c r="Q978" s="677"/>
      <c r="R978" s="661">
        <v>2</v>
      </c>
      <c r="S978" s="677">
        <v>0.25</v>
      </c>
      <c r="T978" s="742">
        <v>0.5</v>
      </c>
      <c r="U978" s="700">
        <v>0.14285714285714285</v>
      </c>
    </row>
    <row r="979" spans="1:21" ht="14.4" customHeight="1" x14ac:dyDescent="0.3">
      <c r="A979" s="660">
        <v>18</v>
      </c>
      <c r="B979" s="661" t="s">
        <v>534</v>
      </c>
      <c r="C979" s="661">
        <v>89301185</v>
      </c>
      <c r="D979" s="740" t="s">
        <v>2534</v>
      </c>
      <c r="E979" s="741" t="s">
        <v>1613</v>
      </c>
      <c r="F979" s="661" t="s">
        <v>1587</v>
      </c>
      <c r="G979" s="661" t="s">
        <v>1631</v>
      </c>
      <c r="H979" s="661" t="s">
        <v>535</v>
      </c>
      <c r="I979" s="661" t="s">
        <v>757</v>
      </c>
      <c r="J979" s="661" t="s">
        <v>1633</v>
      </c>
      <c r="K979" s="661" t="s">
        <v>1799</v>
      </c>
      <c r="L979" s="662">
        <v>22.06</v>
      </c>
      <c r="M979" s="662">
        <v>220.59999999999997</v>
      </c>
      <c r="N979" s="661">
        <v>10</v>
      </c>
      <c r="O979" s="742">
        <v>3</v>
      </c>
      <c r="P979" s="662">
        <v>66.179999999999993</v>
      </c>
      <c r="Q979" s="677">
        <v>0.3</v>
      </c>
      <c r="R979" s="661">
        <v>3</v>
      </c>
      <c r="S979" s="677">
        <v>0.3</v>
      </c>
      <c r="T979" s="742">
        <v>1</v>
      </c>
      <c r="U979" s="700">
        <v>0.33333333333333331</v>
      </c>
    </row>
    <row r="980" spans="1:21" ht="14.4" customHeight="1" x14ac:dyDescent="0.3">
      <c r="A980" s="660">
        <v>18</v>
      </c>
      <c r="B980" s="661" t="s">
        <v>534</v>
      </c>
      <c r="C980" s="661">
        <v>89301185</v>
      </c>
      <c r="D980" s="740" t="s">
        <v>2534</v>
      </c>
      <c r="E980" s="741" t="s">
        <v>1613</v>
      </c>
      <c r="F980" s="661" t="s">
        <v>1587</v>
      </c>
      <c r="G980" s="661" t="s">
        <v>1908</v>
      </c>
      <c r="H980" s="661" t="s">
        <v>535</v>
      </c>
      <c r="I980" s="661" t="s">
        <v>2163</v>
      </c>
      <c r="J980" s="661" t="s">
        <v>2164</v>
      </c>
      <c r="K980" s="661" t="s">
        <v>2165</v>
      </c>
      <c r="L980" s="662">
        <v>76.22</v>
      </c>
      <c r="M980" s="662">
        <v>152.44</v>
      </c>
      <c r="N980" s="661">
        <v>2</v>
      </c>
      <c r="O980" s="742">
        <v>1</v>
      </c>
      <c r="P980" s="662">
        <v>152.44</v>
      </c>
      <c r="Q980" s="677">
        <v>1</v>
      </c>
      <c r="R980" s="661">
        <v>2</v>
      </c>
      <c r="S980" s="677">
        <v>1</v>
      </c>
      <c r="T980" s="742">
        <v>1</v>
      </c>
      <c r="U980" s="700">
        <v>1</v>
      </c>
    </row>
    <row r="981" spans="1:21" ht="14.4" customHeight="1" x14ac:dyDescent="0.3">
      <c r="A981" s="660">
        <v>18</v>
      </c>
      <c r="B981" s="661" t="s">
        <v>534</v>
      </c>
      <c r="C981" s="661">
        <v>89301185</v>
      </c>
      <c r="D981" s="740" t="s">
        <v>2534</v>
      </c>
      <c r="E981" s="741" t="s">
        <v>1613</v>
      </c>
      <c r="F981" s="661" t="s">
        <v>1587</v>
      </c>
      <c r="G981" s="661" t="s">
        <v>1908</v>
      </c>
      <c r="H981" s="661" t="s">
        <v>535</v>
      </c>
      <c r="I981" s="661" t="s">
        <v>723</v>
      </c>
      <c r="J981" s="661" t="s">
        <v>724</v>
      </c>
      <c r="K981" s="661" t="s">
        <v>1909</v>
      </c>
      <c r="L981" s="662">
        <v>70.05</v>
      </c>
      <c r="M981" s="662">
        <v>140.1</v>
      </c>
      <c r="N981" s="661">
        <v>2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18</v>
      </c>
      <c r="B982" s="661" t="s">
        <v>534</v>
      </c>
      <c r="C982" s="661">
        <v>89301185</v>
      </c>
      <c r="D982" s="740" t="s">
        <v>2534</v>
      </c>
      <c r="E982" s="741" t="s">
        <v>1613</v>
      </c>
      <c r="F982" s="661" t="s">
        <v>1587</v>
      </c>
      <c r="G982" s="661" t="s">
        <v>1910</v>
      </c>
      <c r="H982" s="661" t="s">
        <v>535</v>
      </c>
      <c r="I982" s="661" t="s">
        <v>2419</v>
      </c>
      <c r="J982" s="661" t="s">
        <v>2420</v>
      </c>
      <c r="K982" s="661" t="s">
        <v>2421</v>
      </c>
      <c r="L982" s="662">
        <v>167.58</v>
      </c>
      <c r="M982" s="662">
        <v>167.58</v>
      </c>
      <c r="N982" s="661">
        <v>1</v>
      </c>
      <c r="O982" s="742">
        <v>1</v>
      </c>
      <c r="P982" s="662">
        <v>167.58</v>
      </c>
      <c r="Q982" s="677">
        <v>1</v>
      </c>
      <c r="R982" s="661">
        <v>1</v>
      </c>
      <c r="S982" s="677">
        <v>1</v>
      </c>
      <c r="T982" s="742">
        <v>1</v>
      </c>
      <c r="U982" s="700">
        <v>1</v>
      </c>
    </row>
    <row r="983" spans="1:21" ht="14.4" customHeight="1" x14ac:dyDescent="0.3">
      <c r="A983" s="660">
        <v>18</v>
      </c>
      <c r="B983" s="661" t="s">
        <v>534</v>
      </c>
      <c r="C983" s="661">
        <v>89301185</v>
      </c>
      <c r="D983" s="740" t="s">
        <v>2534</v>
      </c>
      <c r="E983" s="741" t="s">
        <v>1613</v>
      </c>
      <c r="F983" s="661" t="s">
        <v>1587</v>
      </c>
      <c r="G983" s="661" t="s">
        <v>1666</v>
      </c>
      <c r="H983" s="661" t="s">
        <v>535</v>
      </c>
      <c r="I983" s="661" t="s">
        <v>610</v>
      </c>
      <c r="J983" s="661" t="s">
        <v>1667</v>
      </c>
      <c r="K983" s="661" t="s">
        <v>1668</v>
      </c>
      <c r="L983" s="662">
        <v>23.61</v>
      </c>
      <c r="M983" s="662">
        <v>354.15</v>
      </c>
      <c r="N983" s="661">
        <v>15</v>
      </c>
      <c r="O983" s="742">
        <v>6.5</v>
      </c>
      <c r="P983" s="662">
        <v>236.1</v>
      </c>
      <c r="Q983" s="677">
        <v>0.66666666666666674</v>
      </c>
      <c r="R983" s="661">
        <v>10</v>
      </c>
      <c r="S983" s="677">
        <v>0.66666666666666663</v>
      </c>
      <c r="T983" s="742">
        <v>4.5</v>
      </c>
      <c r="U983" s="700">
        <v>0.69230769230769229</v>
      </c>
    </row>
    <row r="984" spans="1:21" ht="14.4" customHeight="1" x14ac:dyDescent="0.3">
      <c r="A984" s="660">
        <v>18</v>
      </c>
      <c r="B984" s="661" t="s">
        <v>534</v>
      </c>
      <c r="C984" s="661">
        <v>89301185</v>
      </c>
      <c r="D984" s="740" t="s">
        <v>2534</v>
      </c>
      <c r="E984" s="741" t="s">
        <v>1613</v>
      </c>
      <c r="F984" s="661" t="s">
        <v>1587</v>
      </c>
      <c r="G984" s="661" t="s">
        <v>1666</v>
      </c>
      <c r="H984" s="661" t="s">
        <v>535</v>
      </c>
      <c r="I984" s="661" t="s">
        <v>727</v>
      </c>
      <c r="J984" s="661" t="s">
        <v>728</v>
      </c>
      <c r="K984" s="661" t="s">
        <v>1049</v>
      </c>
      <c r="L984" s="662">
        <v>37.369999999999997</v>
      </c>
      <c r="M984" s="662">
        <v>710.03</v>
      </c>
      <c r="N984" s="661">
        <v>19</v>
      </c>
      <c r="O984" s="742">
        <v>10</v>
      </c>
      <c r="P984" s="662">
        <v>560.54999999999995</v>
      </c>
      <c r="Q984" s="677">
        <v>0.78947368421052633</v>
      </c>
      <c r="R984" s="661">
        <v>15</v>
      </c>
      <c r="S984" s="677">
        <v>0.78947368421052633</v>
      </c>
      <c r="T984" s="742">
        <v>7</v>
      </c>
      <c r="U984" s="700">
        <v>0.7</v>
      </c>
    </row>
    <row r="985" spans="1:21" ht="14.4" customHeight="1" x14ac:dyDescent="0.3">
      <c r="A985" s="660">
        <v>18</v>
      </c>
      <c r="B985" s="661" t="s">
        <v>534</v>
      </c>
      <c r="C985" s="661">
        <v>89301185</v>
      </c>
      <c r="D985" s="740" t="s">
        <v>2534</v>
      </c>
      <c r="E985" s="741" t="s">
        <v>1613</v>
      </c>
      <c r="F985" s="661" t="s">
        <v>1587</v>
      </c>
      <c r="G985" s="661" t="s">
        <v>1678</v>
      </c>
      <c r="H985" s="661" t="s">
        <v>535</v>
      </c>
      <c r="I985" s="661" t="s">
        <v>2422</v>
      </c>
      <c r="J985" s="661" t="s">
        <v>1680</v>
      </c>
      <c r="K985" s="661" t="s">
        <v>2423</v>
      </c>
      <c r="L985" s="662">
        <v>0</v>
      </c>
      <c r="M985" s="662">
        <v>0</v>
      </c>
      <c r="N985" s="661">
        <v>2</v>
      </c>
      <c r="O985" s="742">
        <v>1</v>
      </c>
      <c r="P985" s="662"/>
      <c r="Q985" s="677"/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18</v>
      </c>
      <c r="B986" s="661" t="s">
        <v>534</v>
      </c>
      <c r="C986" s="661">
        <v>89301185</v>
      </c>
      <c r="D986" s="740" t="s">
        <v>2534</v>
      </c>
      <c r="E986" s="741" t="s">
        <v>1613</v>
      </c>
      <c r="F986" s="661" t="s">
        <v>1587</v>
      </c>
      <c r="G986" s="661" t="s">
        <v>1635</v>
      </c>
      <c r="H986" s="661" t="s">
        <v>849</v>
      </c>
      <c r="I986" s="661" t="s">
        <v>1920</v>
      </c>
      <c r="J986" s="661" t="s">
        <v>1921</v>
      </c>
      <c r="K986" s="661" t="s">
        <v>955</v>
      </c>
      <c r="L986" s="662">
        <v>393.63</v>
      </c>
      <c r="M986" s="662">
        <v>2755.41</v>
      </c>
      <c r="N986" s="661">
        <v>7</v>
      </c>
      <c r="O986" s="742">
        <v>3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18</v>
      </c>
      <c r="B987" s="661" t="s">
        <v>534</v>
      </c>
      <c r="C987" s="661">
        <v>89301185</v>
      </c>
      <c r="D987" s="740" t="s">
        <v>2534</v>
      </c>
      <c r="E987" s="741" t="s">
        <v>1613</v>
      </c>
      <c r="F987" s="661" t="s">
        <v>1587</v>
      </c>
      <c r="G987" s="661" t="s">
        <v>1635</v>
      </c>
      <c r="H987" s="661" t="s">
        <v>849</v>
      </c>
      <c r="I987" s="661" t="s">
        <v>1638</v>
      </c>
      <c r="J987" s="661" t="s">
        <v>1639</v>
      </c>
      <c r="K987" s="661" t="s">
        <v>561</v>
      </c>
      <c r="L987" s="662">
        <v>36.909999999999997</v>
      </c>
      <c r="M987" s="662">
        <v>110.72999999999999</v>
      </c>
      <c r="N987" s="661">
        <v>3</v>
      </c>
      <c r="O987" s="742">
        <v>1</v>
      </c>
      <c r="P987" s="662">
        <v>110.72999999999999</v>
      </c>
      <c r="Q987" s="677">
        <v>1</v>
      </c>
      <c r="R987" s="661">
        <v>3</v>
      </c>
      <c r="S987" s="677">
        <v>1</v>
      </c>
      <c r="T987" s="742">
        <v>1</v>
      </c>
      <c r="U987" s="700">
        <v>1</v>
      </c>
    </row>
    <row r="988" spans="1:21" ht="14.4" customHeight="1" x14ac:dyDescent="0.3">
      <c r="A988" s="660">
        <v>18</v>
      </c>
      <c r="B988" s="661" t="s">
        <v>534</v>
      </c>
      <c r="C988" s="661">
        <v>89301185</v>
      </c>
      <c r="D988" s="740" t="s">
        <v>2534</v>
      </c>
      <c r="E988" s="741" t="s">
        <v>1613</v>
      </c>
      <c r="F988" s="661" t="s">
        <v>1587</v>
      </c>
      <c r="G988" s="661" t="s">
        <v>1635</v>
      </c>
      <c r="H988" s="661" t="s">
        <v>535</v>
      </c>
      <c r="I988" s="661" t="s">
        <v>2424</v>
      </c>
      <c r="J988" s="661" t="s">
        <v>2425</v>
      </c>
      <c r="K988" s="661" t="s">
        <v>561</v>
      </c>
      <c r="L988" s="662">
        <v>36.909999999999997</v>
      </c>
      <c r="M988" s="662">
        <v>36.909999999999997</v>
      </c>
      <c r="N988" s="661">
        <v>1</v>
      </c>
      <c r="O988" s="742">
        <v>0.5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18</v>
      </c>
      <c r="B989" s="661" t="s">
        <v>534</v>
      </c>
      <c r="C989" s="661">
        <v>89301185</v>
      </c>
      <c r="D989" s="740" t="s">
        <v>2534</v>
      </c>
      <c r="E989" s="741" t="s">
        <v>1613</v>
      </c>
      <c r="F989" s="661" t="s">
        <v>1587</v>
      </c>
      <c r="G989" s="661" t="s">
        <v>1635</v>
      </c>
      <c r="H989" s="661" t="s">
        <v>535</v>
      </c>
      <c r="I989" s="661" t="s">
        <v>2426</v>
      </c>
      <c r="J989" s="661" t="s">
        <v>2427</v>
      </c>
      <c r="K989" s="661" t="s">
        <v>1723</v>
      </c>
      <c r="L989" s="662">
        <v>1702.95</v>
      </c>
      <c r="M989" s="662">
        <v>1702.95</v>
      </c>
      <c r="N989" s="661">
        <v>1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18</v>
      </c>
      <c r="B990" s="661" t="s">
        <v>534</v>
      </c>
      <c r="C990" s="661">
        <v>89301185</v>
      </c>
      <c r="D990" s="740" t="s">
        <v>2534</v>
      </c>
      <c r="E990" s="741" t="s">
        <v>1613</v>
      </c>
      <c r="F990" s="661" t="s">
        <v>1587</v>
      </c>
      <c r="G990" s="661" t="s">
        <v>1635</v>
      </c>
      <c r="H990" s="661" t="s">
        <v>535</v>
      </c>
      <c r="I990" s="661" t="s">
        <v>2428</v>
      </c>
      <c r="J990" s="661" t="s">
        <v>2429</v>
      </c>
      <c r="K990" s="661" t="s">
        <v>561</v>
      </c>
      <c r="L990" s="662">
        <v>36.909999999999997</v>
      </c>
      <c r="M990" s="662">
        <v>73.819999999999993</v>
      </c>
      <c r="N990" s="661">
        <v>2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18</v>
      </c>
      <c r="B991" s="661" t="s">
        <v>534</v>
      </c>
      <c r="C991" s="661">
        <v>89301185</v>
      </c>
      <c r="D991" s="740" t="s">
        <v>2534</v>
      </c>
      <c r="E991" s="741" t="s">
        <v>1613</v>
      </c>
      <c r="F991" s="661" t="s">
        <v>1587</v>
      </c>
      <c r="G991" s="661" t="s">
        <v>1635</v>
      </c>
      <c r="H991" s="661" t="s">
        <v>535</v>
      </c>
      <c r="I991" s="661" t="s">
        <v>2430</v>
      </c>
      <c r="J991" s="661" t="s">
        <v>2431</v>
      </c>
      <c r="K991" s="661" t="s">
        <v>568</v>
      </c>
      <c r="L991" s="662">
        <v>147.61000000000001</v>
      </c>
      <c r="M991" s="662">
        <v>442.83000000000004</v>
      </c>
      <c r="N991" s="661">
        <v>3</v>
      </c>
      <c r="O991" s="742">
        <v>0.5</v>
      </c>
      <c r="P991" s="662">
        <v>442.83000000000004</v>
      </c>
      <c r="Q991" s="677">
        <v>1</v>
      </c>
      <c r="R991" s="661">
        <v>3</v>
      </c>
      <c r="S991" s="677">
        <v>1</v>
      </c>
      <c r="T991" s="742">
        <v>0.5</v>
      </c>
      <c r="U991" s="700">
        <v>1</v>
      </c>
    </row>
    <row r="992" spans="1:21" ht="14.4" customHeight="1" x14ac:dyDescent="0.3">
      <c r="A992" s="660">
        <v>18</v>
      </c>
      <c r="B992" s="661" t="s">
        <v>534</v>
      </c>
      <c r="C992" s="661">
        <v>89301185</v>
      </c>
      <c r="D992" s="740" t="s">
        <v>2534</v>
      </c>
      <c r="E992" s="741" t="s">
        <v>1613</v>
      </c>
      <c r="F992" s="661" t="s">
        <v>1587</v>
      </c>
      <c r="G992" s="661" t="s">
        <v>1635</v>
      </c>
      <c r="H992" s="661" t="s">
        <v>535</v>
      </c>
      <c r="I992" s="661" t="s">
        <v>566</v>
      </c>
      <c r="J992" s="661" t="s">
        <v>567</v>
      </c>
      <c r="K992" s="661" t="s">
        <v>568</v>
      </c>
      <c r="L992" s="662">
        <v>147.61000000000001</v>
      </c>
      <c r="M992" s="662">
        <v>147.61000000000001</v>
      </c>
      <c r="N992" s="661">
        <v>1</v>
      </c>
      <c r="O992" s="742">
        <v>1</v>
      </c>
      <c r="P992" s="662">
        <v>147.61000000000001</v>
      </c>
      <c r="Q992" s="677">
        <v>1</v>
      </c>
      <c r="R992" s="661">
        <v>1</v>
      </c>
      <c r="S992" s="677">
        <v>1</v>
      </c>
      <c r="T992" s="742">
        <v>1</v>
      </c>
      <c r="U992" s="700">
        <v>1</v>
      </c>
    </row>
    <row r="993" spans="1:21" ht="14.4" customHeight="1" x14ac:dyDescent="0.3">
      <c r="A993" s="660">
        <v>18</v>
      </c>
      <c r="B993" s="661" t="s">
        <v>534</v>
      </c>
      <c r="C993" s="661">
        <v>89301185</v>
      </c>
      <c r="D993" s="740" t="s">
        <v>2534</v>
      </c>
      <c r="E993" s="741" t="s">
        <v>1613</v>
      </c>
      <c r="F993" s="661" t="s">
        <v>1587</v>
      </c>
      <c r="G993" s="661" t="s">
        <v>1635</v>
      </c>
      <c r="H993" s="661" t="s">
        <v>535</v>
      </c>
      <c r="I993" s="661" t="s">
        <v>563</v>
      </c>
      <c r="J993" s="661" t="s">
        <v>564</v>
      </c>
      <c r="K993" s="661" t="s">
        <v>565</v>
      </c>
      <c r="L993" s="662">
        <v>196.81</v>
      </c>
      <c r="M993" s="662">
        <v>590.43000000000006</v>
      </c>
      <c r="N993" s="661">
        <v>3</v>
      </c>
      <c r="O993" s="742">
        <v>0.5</v>
      </c>
      <c r="P993" s="662">
        <v>590.43000000000006</v>
      </c>
      <c r="Q993" s="677">
        <v>1</v>
      </c>
      <c r="R993" s="661">
        <v>3</v>
      </c>
      <c r="S993" s="677">
        <v>1</v>
      </c>
      <c r="T993" s="742">
        <v>0.5</v>
      </c>
      <c r="U993" s="700">
        <v>1</v>
      </c>
    </row>
    <row r="994" spans="1:21" ht="14.4" customHeight="1" x14ac:dyDescent="0.3">
      <c r="A994" s="660">
        <v>18</v>
      </c>
      <c r="B994" s="661" t="s">
        <v>534</v>
      </c>
      <c r="C994" s="661">
        <v>89301185</v>
      </c>
      <c r="D994" s="740" t="s">
        <v>2534</v>
      </c>
      <c r="E994" s="741" t="s">
        <v>1613</v>
      </c>
      <c r="F994" s="661" t="s">
        <v>1587</v>
      </c>
      <c r="G994" s="661" t="s">
        <v>1669</v>
      </c>
      <c r="H994" s="661" t="s">
        <v>849</v>
      </c>
      <c r="I994" s="661" t="s">
        <v>906</v>
      </c>
      <c r="J994" s="661" t="s">
        <v>1520</v>
      </c>
      <c r="K994" s="661" t="s">
        <v>1521</v>
      </c>
      <c r="L994" s="662">
        <v>445.45</v>
      </c>
      <c r="M994" s="662">
        <v>2227.25</v>
      </c>
      <c r="N994" s="661">
        <v>5</v>
      </c>
      <c r="O994" s="742">
        <v>2.5</v>
      </c>
      <c r="P994" s="662"/>
      <c r="Q994" s="677">
        <v>0</v>
      </c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18</v>
      </c>
      <c r="B995" s="661" t="s">
        <v>534</v>
      </c>
      <c r="C995" s="661">
        <v>89301185</v>
      </c>
      <c r="D995" s="740" t="s">
        <v>2534</v>
      </c>
      <c r="E995" s="741" t="s">
        <v>1613</v>
      </c>
      <c r="F995" s="661" t="s">
        <v>1587</v>
      </c>
      <c r="G995" s="661" t="s">
        <v>1669</v>
      </c>
      <c r="H995" s="661" t="s">
        <v>849</v>
      </c>
      <c r="I995" s="661" t="s">
        <v>902</v>
      </c>
      <c r="J995" s="661" t="s">
        <v>1522</v>
      </c>
      <c r="K995" s="661" t="s">
        <v>1523</v>
      </c>
      <c r="L995" s="662">
        <v>360.37</v>
      </c>
      <c r="M995" s="662">
        <v>360.37</v>
      </c>
      <c r="N995" s="661">
        <v>1</v>
      </c>
      <c r="O995" s="742">
        <v>1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18</v>
      </c>
      <c r="B996" s="661" t="s">
        <v>534</v>
      </c>
      <c r="C996" s="661">
        <v>89301185</v>
      </c>
      <c r="D996" s="740" t="s">
        <v>2534</v>
      </c>
      <c r="E996" s="741" t="s">
        <v>1613</v>
      </c>
      <c r="F996" s="661" t="s">
        <v>1587</v>
      </c>
      <c r="G996" s="661" t="s">
        <v>1640</v>
      </c>
      <c r="H996" s="661" t="s">
        <v>849</v>
      </c>
      <c r="I996" s="661" t="s">
        <v>2312</v>
      </c>
      <c r="J996" s="661" t="s">
        <v>1138</v>
      </c>
      <c r="K996" s="661" t="s">
        <v>2313</v>
      </c>
      <c r="L996" s="662">
        <v>232.29</v>
      </c>
      <c r="M996" s="662">
        <v>464.58</v>
      </c>
      <c r="N996" s="661">
        <v>2</v>
      </c>
      <c r="O996" s="742">
        <v>0.5</v>
      </c>
      <c r="P996" s="662">
        <v>464.58</v>
      </c>
      <c r="Q996" s="677">
        <v>1</v>
      </c>
      <c r="R996" s="661">
        <v>2</v>
      </c>
      <c r="S996" s="677">
        <v>1</v>
      </c>
      <c r="T996" s="742">
        <v>0.5</v>
      </c>
      <c r="U996" s="700">
        <v>1</v>
      </c>
    </row>
    <row r="997" spans="1:21" ht="14.4" customHeight="1" x14ac:dyDescent="0.3">
      <c r="A997" s="660">
        <v>18</v>
      </c>
      <c r="B997" s="661" t="s">
        <v>534</v>
      </c>
      <c r="C997" s="661">
        <v>89301185</v>
      </c>
      <c r="D997" s="740" t="s">
        <v>2534</v>
      </c>
      <c r="E997" s="741" t="s">
        <v>1613</v>
      </c>
      <c r="F997" s="661" t="s">
        <v>1587</v>
      </c>
      <c r="G997" s="661" t="s">
        <v>1640</v>
      </c>
      <c r="H997" s="661" t="s">
        <v>849</v>
      </c>
      <c r="I997" s="661" t="s">
        <v>1137</v>
      </c>
      <c r="J997" s="661" t="s">
        <v>1138</v>
      </c>
      <c r="K997" s="661" t="s">
        <v>1139</v>
      </c>
      <c r="L997" s="662">
        <v>542.03</v>
      </c>
      <c r="M997" s="662">
        <v>542.03</v>
      </c>
      <c r="N997" s="661">
        <v>1</v>
      </c>
      <c r="O997" s="742">
        <v>0.5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18</v>
      </c>
      <c r="B998" s="661" t="s">
        <v>534</v>
      </c>
      <c r="C998" s="661">
        <v>89301185</v>
      </c>
      <c r="D998" s="740" t="s">
        <v>2534</v>
      </c>
      <c r="E998" s="741" t="s">
        <v>1613</v>
      </c>
      <c r="F998" s="661" t="s">
        <v>1587</v>
      </c>
      <c r="G998" s="661" t="s">
        <v>1640</v>
      </c>
      <c r="H998" s="661" t="s">
        <v>849</v>
      </c>
      <c r="I998" s="661" t="s">
        <v>1121</v>
      </c>
      <c r="J998" s="661" t="s">
        <v>1122</v>
      </c>
      <c r="K998" s="661" t="s">
        <v>1123</v>
      </c>
      <c r="L998" s="662">
        <v>174.22</v>
      </c>
      <c r="M998" s="662">
        <v>522.66</v>
      </c>
      <c r="N998" s="661">
        <v>3</v>
      </c>
      <c r="O998" s="742">
        <v>0.5</v>
      </c>
      <c r="P998" s="662">
        <v>522.66</v>
      </c>
      <c r="Q998" s="677">
        <v>1</v>
      </c>
      <c r="R998" s="661">
        <v>3</v>
      </c>
      <c r="S998" s="677">
        <v>1</v>
      </c>
      <c r="T998" s="742">
        <v>0.5</v>
      </c>
      <c r="U998" s="700">
        <v>1</v>
      </c>
    </row>
    <row r="999" spans="1:21" ht="14.4" customHeight="1" x14ac:dyDescent="0.3">
      <c r="A999" s="660">
        <v>18</v>
      </c>
      <c r="B999" s="661" t="s">
        <v>534</v>
      </c>
      <c r="C999" s="661">
        <v>89301185</v>
      </c>
      <c r="D999" s="740" t="s">
        <v>2534</v>
      </c>
      <c r="E999" s="741" t="s">
        <v>1613</v>
      </c>
      <c r="F999" s="661" t="s">
        <v>1587</v>
      </c>
      <c r="G999" s="661" t="s">
        <v>1640</v>
      </c>
      <c r="H999" s="661" t="s">
        <v>849</v>
      </c>
      <c r="I999" s="661" t="s">
        <v>1928</v>
      </c>
      <c r="J999" s="661" t="s">
        <v>1138</v>
      </c>
      <c r="K999" s="661" t="s">
        <v>1929</v>
      </c>
      <c r="L999" s="662">
        <v>0</v>
      </c>
      <c r="M999" s="662">
        <v>0</v>
      </c>
      <c r="N999" s="661">
        <v>1</v>
      </c>
      <c r="O999" s="742">
        <v>0.5</v>
      </c>
      <c r="P999" s="662"/>
      <c r="Q999" s="677"/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18</v>
      </c>
      <c r="B1000" s="661" t="s">
        <v>534</v>
      </c>
      <c r="C1000" s="661">
        <v>89301185</v>
      </c>
      <c r="D1000" s="740" t="s">
        <v>2534</v>
      </c>
      <c r="E1000" s="741" t="s">
        <v>1613</v>
      </c>
      <c r="F1000" s="661" t="s">
        <v>1587</v>
      </c>
      <c r="G1000" s="661" t="s">
        <v>2432</v>
      </c>
      <c r="H1000" s="661" t="s">
        <v>535</v>
      </c>
      <c r="I1000" s="661" t="s">
        <v>2433</v>
      </c>
      <c r="J1000" s="661" t="s">
        <v>2434</v>
      </c>
      <c r="K1000" s="661" t="s">
        <v>2435</v>
      </c>
      <c r="L1000" s="662">
        <v>32.32</v>
      </c>
      <c r="M1000" s="662">
        <v>32.32</v>
      </c>
      <c r="N1000" s="661">
        <v>1</v>
      </c>
      <c r="O1000" s="742">
        <v>0.5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18</v>
      </c>
      <c r="B1001" s="661" t="s">
        <v>534</v>
      </c>
      <c r="C1001" s="661">
        <v>89301185</v>
      </c>
      <c r="D1001" s="740" t="s">
        <v>2534</v>
      </c>
      <c r="E1001" s="741" t="s">
        <v>1613</v>
      </c>
      <c r="F1001" s="661" t="s">
        <v>1587</v>
      </c>
      <c r="G1001" s="661" t="s">
        <v>1682</v>
      </c>
      <c r="H1001" s="661" t="s">
        <v>535</v>
      </c>
      <c r="I1001" s="661" t="s">
        <v>680</v>
      </c>
      <c r="J1001" s="661" t="s">
        <v>681</v>
      </c>
      <c r="K1001" s="661" t="s">
        <v>1683</v>
      </c>
      <c r="L1001" s="662">
        <v>57.6</v>
      </c>
      <c r="M1001" s="662">
        <v>345.6</v>
      </c>
      <c r="N1001" s="661">
        <v>6</v>
      </c>
      <c r="O1001" s="742">
        <v>3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18</v>
      </c>
      <c r="B1002" s="661" t="s">
        <v>534</v>
      </c>
      <c r="C1002" s="661">
        <v>89301185</v>
      </c>
      <c r="D1002" s="740" t="s">
        <v>2534</v>
      </c>
      <c r="E1002" s="741" t="s">
        <v>1613</v>
      </c>
      <c r="F1002" s="661" t="s">
        <v>1587</v>
      </c>
      <c r="G1002" s="661" t="s">
        <v>2436</v>
      </c>
      <c r="H1002" s="661" t="s">
        <v>535</v>
      </c>
      <c r="I1002" s="661" t="s">
        <v>2437</v>
      </c>
      <c r="J1002" s="661" t="s">
        <v>2438</v>
      </c>
      <c r="K1002" s="661" t="s">
        <v>2439</v>
      </c>
      <c r="L1002" s="662">
        <v>0</v>
      </c>
      <c r="M1002" s="662">
        <v>0</v>
      </c>
      <c r="N1002" s="661">
        <v>1</v>
      </c>
      <c r="O1002" s="742">
        <v>0.5</v>
      </c>
      <c r="P1002" s="662"/>
      <c r="Q1002" s="677"/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18</v>
      </c>
      <c r="B1003" s="661" t="s">
        <v>534</v>
      </c>
      <c r="C1003" s="661">
        <v>89301185</v>
      </c>
      <c r="D1003" s="740" t="s">
        <v>2534</v>
      </c>
      <c r="E1003" s="741" t="s">
        <v>1613</v>
      </c>
      <c r="F1003" s="661" t="s">
        <v>1587</v>
      </c>
      <c r="G1003" s="661" t="s">
        <v>2436</v>
      </c>
      <c r="H1003" s="661" t="s">
        <v>535</v>
      </c>
      <c r="I1003" s="661" t="s">
        <v>2440</v>
      </c>
      <c r="J1003" s="661" t="s">
        <v>2441</v>
      </c>
      <c r="K1003" s="661" t="s">
        <v>2442</v>
      </c>
      <c r="L1003" s="662">
        <v>0</v>
      </c>
      <c r="M1003" s="662">
        <v>0</v>
      </c>
      <c r="N1003" s="661">
        <v>1</v>
      </c>
      <c r="O1003" s="742">
        <v>0.5</v>
      </c>
      <c r="P1003" s="662">
        <v>0</v>
      </c>
      <c r="Q1003" s="677"/>
      <c r="R1003" s="661">
        <v>1</v>
      </c>
      <c r="S1003" s="677">
        <v>1</v>
      </c>
      <c r="T1003" s="742">
        <v>0.5</v>
      </c>
      <c r="U1003" s="700">
        <v>1</v>
      </c>
    </row>
    <row r="1004" spans="1:21" ht="14.4" customHeight="1" x14ac:dyDescent="0.3">
      <c r="A1004" s="660">
        <v>18</v>
      </c>
      <c r="B1004" s="661" t="s">
        <v>534</v>
      </c>
      <c r="C1004" s="661">
        <v>89301185</v>
      </c>
      <c r="D1004" s="740" t="s">
        <v>2534</v>
      </c>
      <c r="E1004" s="741" t="s">
        <v>1613</v>
      </c>
      <c r="F1004" s="661" t="s">
        <v>1587</v>
      </c>
      <c r="G1004" s="661" t="s">
        <v>2443</v>
      </c>
      <c r="H1004" s="661" t="s">
        <v>535</v>
      </c>
      <c r="I1004" s="661" t="s">
        <v>2444</v>
      </c>
      <c r="J1004" s="661" t="s">
        <v>2445</v>
      </c>
      <c r="K1004" s="661" t="s">
        <v>2446</v>
      </c>
      <c r="L1004" s="662">
        <v>35.26</v>
      </c>
      <c r="M1004" s="662">
        <v>35.26</v>
      </c>
      <c r="N1004" s="661">
        <v>1</v>
      </c>
      <c r="O1004" s="742">
        <v>0.5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18</v>
      </c>
      <c r="B1005" s="661" t="s">
        <v>534</v>
      </c>
      <c r="C1005" s="661">
        <v>89301185</v>
      </c>
      <c r="D1005" s="740" t="s">
        <v>2534</v>
      </c>
      <c r="E1005" s="741" t="s">
        <v>1613</v>
      </c>
      <c r="F1005" s="661" t="s">
        <v>1587</v>
      </c>
      <c r="G1005" s="661" t="s">
        <v>1690</v>
      </c>
      <c r="H1005" s="661" t="s">
        <v>535</v>
      </c>
      <c r="I1005" s="661" t="s">
        <v>1691</v>
      </c>
      <c r="J1005" s="661" t="s">
        <v>746</v>
      </c>
      <c r="K1005" s="661" t="s">
        <v>747</v>
      </c>
      <c r="L1005" s="662">
        <v>94.04</v>
      </c>
      <c r="M1005" s="662">
        <v>376.16</v>
      </c>
      <c r="N1005" s="661">
        <v>4</v>
      </c>
      <c r="O1005" s="742">
        <v>1.5</v>
      </c>
      <c r="P1005" s="662">
        <v>376.16</v>
      </c>
      <c r="Q1005" s="677">
        <v>1</v>
      </c>
      <c r="R1005" s="661">
        <v>4</v>
      </c>
      <c r="S1005" s="677">
        <v>1</v>
      </c>
      <c r="T1005" s="742">
        <v>1.5</v>
      </c>
      <c r="U1005" s="700">
        <v>1</v>
      </c>
    </row>
    <row r="1006" spans="1:21" ht="14.4" customHeight="1" x14ac:dyDescent="0.3">
      <c r="A1006" s="660">
        <v>18</v>
      </c>
      <c r="B1006" s="661" t="s">
        <v>534</v>
      </c>
      <c r="C1006" s="661">
        <v>89301185</v>
      </c>
      <c r="D1006" s="740" t="s">
        <v>2534</v>
      </c>
      <c r="E1006" s="741" t="s">
        <v>1613</v>
      </c>
      <c r="F1006" s="661" t="s">
        <v>1587</v>
      </c>
      <c r="G1006" s="661" t="s">
        <v>1946</v>
      </c>
      <c r="H1006" s="661" t="s">
        <v>535</v>
      </c>
      <c r="I1006" s="661" t="s">
        <v>2447</v>
      </c>
      <c r="J1006" s="661" t="s">
        <v>2448</v>
      </c>
      <c r="K1006" s="661" t="s">
        <v>2092</v>
      </c>
      <c r="L1006" s="662">
        <v>54.86</v>
      </c>
      <c r="M1006" s="662">
        <v>329.15999999999997</v>
      </c>
      <c r="N1006" s="661">
        <v>6</v>
      </c>
      <c r="O1006" s="742">
        <v>0.5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18</v>
      </c>
      <c r="B1007" s="661" t="s">
        <v>534</v>
      </c>
      <c r="C1007" s="661">
        <v>89301185</v>
      </c>
      <c r="D1007" s="740" t="s">
        <v>2534</v>
      </c>
      <c r="E1007" s="741" t="s">
        <v>1613</v>
      </c>
      <c r="F1007" s="661" t="s">
        <v>1587</v>
      </c>
      <c r="G1007" s="661" t="s">
        <v>1946</v>
      </c>
      <c r="H1007" s="661" t="s">
        <v>535</v>
      </c>
      <c r="I1007" s="661" t="s">
        <v>2449</v>
      </c>
      <c r="J1007" s="661" t="s">
        <v>2450</v>
      </c>
      <c r="K1007" s="661" t="s">
        <v>2451</v>
      </c>
      <c r="L1007" s="662">
        <v>164.58</v>
      </c>
      <c r="M1007" s="662">
        <v>658.32</v>
      </c>
      <c r="N1007" s="661">
        <v>4</v>
      </c>
      <c r="O1007" s="742">
        <v>1</v>
      </c>
      <c r="P1007" s="662">
        <v>658.32</v>
      </c>
      <c r="Q1007" s="677">
        <v>1</v>
      </c>
      <c r="R1007" s="661">
        <v>4</v>
      </c>
      <c r="S1007" s="677">
        <v>1</v>
      </c>
      <c r="T1007" s="742">
        <v>1</v>
      </c>
      <c r="U1007" s="700">
        <v>1</v>
      </c>
    </row>
    <row r="1008" spans="1:21" ht="14.4" customHeight="1" x14ac:dyDescent="0.3">
      <c r="A1008" s="660">
        <v>18</v>
      </c>
      <c r="B1008" s="661" t="s">
        <v>534</v>
      </c>
      <c r="C1008" s="661">
        <v>89301185</v>
      </c>
      <c r="D1008" s="740" t="s">
        <v>2534</v>
      </c>
      <c r="E1008" s="741" t="s">
        <v>1613</v>
      </c>
      <c r="F1008" s="661" t="s">
        <v>1587</v>
      </c>
      <c r="G1008" s="661" t="s">
        <v>1949</v>
      </c>
      <c r="H1008" s="661" t="s">
        <v>849</v>
      </c>
      <c r="I1008" s="661" t="s">
        <v>1950</v>
      </c>
      <c r="J1008" s="661" t="s">
        <v>1951</v>
      </c>
      <c r="K1008" s="661" t="s">
        <v>1952</v>
      </c>
      <c r="L1008" s="662">
        <v>0</v>
      </c>
      <c r="M1008" s="662">
        <v>0</v>
      </c>
      <c r="N1008" s="661">
        <v>3</v>
      </c>
      <c r="O1008" s="742">
        <v>1</v>
      </c>
      <c r="P1008" s="662">
        <v>0</v>
      </c>
      <c r="Q1008" s="677"/>
      <c r="R1008" s="661">
        <v>1</v>
      </c>
      <c r="S1008" s="677">
        <v>0.33333333333333331</v>
      </c>
      <c r="T1008" s="742">
        <v>0.5</v>
      </c>
      <c r="U1008" s="700">
        <v>0.5</v>
      </c>
    </row>
    <row r="1009" spans="1:21" ht="14.4" customHeight="1" x14ac:dyDescent="0.3">
      <c r="A1009" s="660">
        <v>18</v>
      </c>
      <c r="B1009" s="661" t="s">
        <v>534</v>
      </c>
      <c r="C1009" s="661">
        <v>89301185</v>
      </c>
      <c r="D1009" s="740" t="s">
        <v>2534</v>
      </c>
      <c r="E1009" s="741" t="s">
        <v>1613</v>
      </c>
      <c r="F1009" s="661" t="s">
        <v>1587</v>
      </c>
      <c r="G1009" s="661" t="s">
        <v>1642</v>
      </c>
      <c r="H1009" s="661" t="s">
        <v>535</v>
      </c>
      <c r="I1009" s="661" t="s">
        <v>2254</v>
      </c>
      <c r="J1009" s="661" t="s">
        <v>2255</v>
      </c>
      <c r="K1009" s="661" t="s">
        <v>1799</v>
      </c>
      <c r="L1009" s="662">
        <v>133.38999999999999</v>
      </c>
      <c r="M1009" s="662">
        <v>400.16999999999996</v>
      </c>
      <c r="N1009" s="661">
        <v>3</v>
      </c>
      <c r="O1009" s="742">
        <v>0.5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18</v>
      </c>
      <c r="B1010" s="661" t="s">
        <v>534</v>
      </c>
      <c r="C1010" s="661">
        <v>89301185</v>
      </c>
      <c r="D1010" s="740" t="s">
        <v>2534</v>
      </c>
      <c r="E1010" s="741" t="s">
        <v>1613</v>
      </c>
      <c r="F1010" s="661" t="s">
        <v>1587</v>
      </c>
      <c r="G1010" s="661" t="s">
        <v>1642</v>
      </c>
      <c r="H1010" s="661" t="s">
        <v>849</v>
      </c>
      <c r="I1010" s="661" t="s">
        <v>1389</v>
      </c>
      <c r="J1010" s="661" t="s">
        <v>1577</v>
      </c>
      <c r="K1010" s="661" t="s">
        <v>1391</v>
      </c>
      <c r="L1010" s="662">
        <v>210.5</v>
      </c>
      <c r="M1010" s="662">
        <v>1473.5</v>
      </c>
      <c r="N1010" s="661">
        <v>7</v>
      </c>
      <c r="O1010" s="742">
        <v>2</v>
      </c>
      <c r="P1010" s="662">
        <v>210.5</v>
      </c>
      <c r="Q1010" s="677">
        <v>0.14285714285714285</v>
      </c>
      <c r="R1010" s="661">
        <v>1</v>
      </c>
      <c r="S1010" s="677">
        <v>0.14285714285714285</v>
      </c>
      <c r="T1010" s="742">
        <v>0.5</v>
      </c>
      <c r="U1010" s="700">
        <v>0.25</v>
      </c>
    </row>
    <row r="1011" spans="1:21" ht="14.4" customHeight="1" x14ac:dyDescent="0.3">
      <c r="A1011" s="660">
        <v>18</v>
      </c>
      <c r="B1011" s="661" t="s">
        <v>534</v>
      </c>
      <c r="C1011" s="661">
        <v>89301185</v>
      </c>
      <c r="D1011" s="740" t="s">
        <v>2534</v>
      </c>
      <c r="E1011" s="741" t="s">
        <v>1613</v>
      </c>
      <c r="F1011" s="661" t="s">
        <v>1587</v>
      </c>
      <c r="G1011" s="661" t="s">
        <v>1642</v>
      </c>
      <c r="H1011" s="661" t="s">
        <v>849</v>
      </c>
      <c r="I1011" s="661" t="s">
        <v>914</v>
      </c>
      <c r="J1011" s="661" t="s">
        <v>1535</v>
      </c>
      <c r="K1011" s="661" t="s">
        <v>916</v>
      </c>
      <c r="L1011" s="662">
        <v>177.82</v>
      </c>
      <c r="M1011" s="662">
        <v>4445.5</v>
      </c>
      <c r="N1011" s="661">
        <v>25</v>
      </c>
      <c r="O1011" s="742">
        <v>8.5</v>
      </c>
      <c r="P1011" s="662">
        <v>1600.38</v>
      </c>
      <c r="Q1011" s="677">
        <v>0.36000000000000004</v>
      </c>
      <c r="R1011" s="661">
        <v>9</v>
      </c>
      <c r="S1011" s="677">
        <v>0.36</v>
      </c>
      <c r="T1011" s="742">
        <v>3</v>
      </c>
      <c r="U1011" s="700">
        <v>0.35294117647058826</v>
      </c>
    </row>
    <row r="1012" spans="1:21" ht="14.4" customHeight="1" x14ac:dyDescent="0.3">
      <c r="A1012" s="660">
        <v>18</v>
      </c>
      <c r="B1012" s="661" t="s">
        <v>534</v>
      </c>
      <c r="C1012" s="661">
        <v>89301185</v>
      </c>
      <c r="D1012" s="740" t="s">
        <v>2534</v>
      </c>
      <c r="E1012" s="741" t="s">
        <v>1613</v>
      </c>
      <c r="F1012" s="661" t="s">
        <v>1587</v>
      </c>
      <c r="G1012" s="661" t="s">
        <v>1642</v>
      </c>
      <c r="H1012" s="661" t="s">
        <v>535</v>
      </c>
      <c r="I1012" s="661" t="s">
        <v>2452</v>
      </c>
      <c r="J1012" s="661" t="s">
        <v>2453</v>
      </c>
      <c r="K1012" s="661" t="s">
        <v>2454</v>
      </c>
      <c r="L1012" s="662">
        <v>177.82</v>
      </c>
      <c r="M1012" s="662">
        <v>355.64</v>
      </c>
      <c r="N1012" s="661">
        <v>2</v>
      </c>
      <c r="O1012" s="742">
        <v>1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18</v>
      </c>
      <c r="B1013" s="661" t="s">
        <v>534</v>
      </c>
      <c r="C1013" s="661">
        <v>89301185</v>
      </c>
      <c r="D1013" s="740" t="s">
        <v>2534</v>
      </c>
      <c r="E1013" s="741" t="s">
        <v>1613</v>
      </c>
      <c r="F1013" s="661" t="s">
        <v>1587</v>
      </c>
      <c r="G1013" s="661" t="s">
        <v>1643</v>
      </c>
      <c r="H1013" s="661" t="s">
        <v>535</v>
      </c>
      <c r="I1013" s="661" t="s">
        <v>812</v>
      </c>
      <c r="J1013" s="661" t="s">
        <v>813</v>
      </c>
      <c r="K1013" s="661" t="s">
        <v>814</v>
      </c>
      <c r="L1013" s="662">
        <v>282.60000000000002</v>
      </c>
      <c r="M1013" s="662">
        <v>282.60000000000002</v>
      </c>
      <c r="N1013" s="661">
        <v>1</v>
      </c>
      <c r="O1013" s="742">
        <v>1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18</v>
      </c>
      <c r="B1014" s="661" t="s">
        <v>534</v>
      </c>
      <c r="C1014" s="661">
        <v>89301185</v>
      </c>
      <c r="D1014" s="740" t="s">
        <v>2534</v>
      </c>
      <c r="E1014" s="741" t="s">
        <v>1613</v>
      </c>
      <c r="F1014" s="661" t="s">
        <v>1587</v>
      </c>
      <c r="G1014" s="661" t="s">
        <v>1643</v>
      </c>
      <c r="H1014" s="661" t="s">
        <v>535</v>
      </c>
      <c r="I1014" s="661" t="s">
        <v>1273</v>
      </c>
      <c r="J1014" s="661" t="s">
        <v>817</v>
      </c>
      <c r="K1014" s="661" t="s">
        <v>1274</v>
      </c>
      <c r="L1014" s="662">
        <v>282.60000000000002</v>
      </c>
      <c r="M1014" s="662">
        <v>565.20000000000005</v>
      </c>
      <c r="N1014" s="661">
        <v>2</v>
      </c>
      <c r="O1014" s="742">
        <v>0.5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18</v>
      </c>
      <c r="B1015" s="661" t="s">
        <v>534</v>
      </c>
      <c r="C1015" s="661">
        <v>89301185</v>
      </c>
      <c r="D1015" s="740" t="s">
        <v>2534</v>
      </c>
      <c r="E1015" s="741" t="s">
        <v>1613</v>
      </c>
      <c r="F1015" s="661" t="s">
        <v>1587</v>
      </c>
      <c r="G1015" s="661" t="s">
        <v>1643</v>
      </c>
      <c r="H1015" s="661" t="s">
        <v>535</v>
      </c>
      <c r="I1015" s="661" t="s">
        <v>2455</v>
      </c>
      <c r="J1015" s="661" t="s">
        <v>2456</v>
      </c>
      <c r="K1015" s="661" t="s">
        <v>810</v>
      </c>
      <c r="L1015" s="662">
        <v>700.43</v>
      </c>
      <c r="M1015" s="662">
        <v>2801.72</v>
      </c>
      <c r="N1015" s="661">
        <v>4</v>
      </c>
      <c r="O1015" s="742">
        <v>1</v>
      </c>
      <c r="P1015" s="662">
        <v>1400.86</v>
      </c>
      <c r="Q1015" s="677">
        <v>0.5</v>
      </c>
      <c r="R1015" s="661">
        <v>2</v>
      </c>
      <c r="S1015" s="677">
        <v>0.5</v>
      </c>
      <c r="T1015" s="742">
        <v>0.5</v>
      </c>
      <c r="U1015" s="700">
        <v>0.5</v>
      </c>
    </row>
    <row r="1016" spans="1:21" ht="14.4" customHeight="1" x14ac:dyDescent="0.3">
      <c r="A1016" s="660">
        <v>18</v>
      </c>
      <c r="B1016" s="661" t="s">
        <v>534</v>
      </c>
      <c r="C1016" s="661">
        <v>89301185</v>
      </c>
      <c r="D1016" s="740" t="s">
        <v>2534</v>
      </c>
      <c r="E1016" s="741" t="s">
        <v>1613</v>
      </c>
      <c r="F1016" s="661" t="s">
        <v>1587</v>
      </c>
      <c r="G1016" s="661" t="s">
        <v>1643</v>
      </c>
      <c r="H1016" s="661" t="s">
        <v>535</v>
      </c>
      <c r="I1016" s="661" t="s">
        <v>2457</v>
      </c>
      <c r="J1016" s="661" t="s">
        <v>2458</v>
      </c>
      <c r="K1016" s="661" t="s">
        <v>814</v>
      </c>
      <c r="L1016" s="662">
        <v>934.66</v>
      </c>
      <c r="M1016" s="662">
        <v>2803.98</v>
      </c>
      <c r="N1016" s="661">
        <v>3</v>
      </c>
      <c r="O1016" s="742">
        <v>1.5</v>
      </c>
      <c r="P1016" s="662">
        <v>934.66</v>
      </c>
      <c r="Q1016" s="677">
        <v>0.33333333333333331</v>
      </c>
      <c r="R1016" s="661">
        <v>1</v>
      </c>
      <c r="S1016" s="677">
        <v>0.33333333333333331</v>
      </c>
      <c r="T1016" s="742">
        <v>0.5</v>
      </c>
      <c r="U1016" s="700">
        <v>0.33333333333333331</v>
      </c>
    </row>
    <row r="1017" spans="1:21" ht="14.4" customHeight="1" x14ac:dyDescent="0.3">
      <c r="A1017" s="660">
        <v>18</v>
      </c>
      <c r="B1017" s="661" t="s">
        <v>534</v>
      </c>
      <c r="C1017" s="661">
        <v>89301185</v>
      </c>
      <c r="D1017" s="740" t="s">
        <v>2534</v>
      </c>
      <c r="E1017" s="741" t="s">
        <v>1613</v>
      </c>
      <c r="F1017" s="661" t="s">
        <v>1587</v>
      </c>
      <c r="G1017" s="661" t="s">
        <v>1643</v>
      </c>
      <c r="H1017" s="661" t="s">
        <v>535</v>
      </c>
      <c r="I1017" s="661" t="s">
        <v>2459</v>
      </c>
      <c r="J1017" s="661" t="s">
        <v>2460</v>
      </c>
      <c r="K1017" s="661" t="s">
        <v>810</v>
      </c>
      <c r="L1017" s="662">
        <v>700.43</v>
      </c>
      <c r="M1017" s="662">
        <v>2101.29</v>
      </c>
      <c r="N1017" s="661">
        <v>3</v>
      </c>
      <c r="O1017" s="742">
        <v>1</v>
      </c>
      <c r="P1017" s="662">
        <v>700.43</v>
      </c>
      <c r="Q1017" s="677">
        <v>0.33333333333333331</v>
      </c>
      <c r="R1017" s="661">
        <v>1</v>
      </c>
      <c r="S1017" s="677">
        <v>0.33333333333333331</v>
      </c>
      <c r="T1017" s="742">
        <v>0.5</v>
      </c>
      <c r="U1017" s="700">
        <v>0.5</v>
      </c>
    </row>
    <row r="1018" spans="1:21" ht="14.4" customHeight="1" x14ac:dyDescent="0.3">
      <c r="A1018" s="660">
        <v>18</v>
      </c>
      <c r="B1018" s="661" t="s">
        <v>534</v>
      </c>
      <c r="C1018" s="661">
        <v>89301185</v>
      </c>
      <c r="D1018" s="740" t="s">
        <v>2534</v>
      </c>
      <c r="E1018" s="741" t="s">
        <v>1613</v>
      </c>
      <c r="F1018" s="661" t="s">
        <v>1587</v>
      </c>
      <c r="G1018" s="661" t="s">
        <v>1643</v>
      </c>
      <c r="H1018" s="661" t="s">
        <v>535</v>
      </c>
      <c r="I1018" s="661" t="s">
        <v>2461</v>
      </c>
      <c r="J1018" s="661" t="s">
        <v>2462</v>
      </c>
      <c r="K1018" s="661" t="s">
        <v>814</v>
      </c>
      <c r="L1018" s="662">
        <v>934.66</v>
      </c>
      <c r="M1018" s="662">
        <v>1869.32</v>
      </c>
      <c r="N1018" s="661">
        <v>2</v>
      </c>
      <c r="O1018" s="742">
        <v>1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18</v>
      </c>
      <c r="B1019" s="661" t="s">
        <v>534</v>
      </c>
      <c r="C1019" s="661">
        <v>89301185</v>
      </c>
      <c r="D1019" s="740" t="s">
        <v>2534</v>
      </c>
      <c r="E1019" s="741" t="s">
        <v>1613</v>
      </c>
      <c r="F1019" s="661" t="s">
        <v>1587</v>
      </c>
      <c r="G1019" s="661" t="s">
        <v>1822</v>
      </c>
      <c r="H1019" s="661" t="s">
        <v>535</v>
      </c>
      <c r="I1019" s="661" t="s">
        <v>1261</v>
      </c>
      <c r="J1019" s="661" t="s">
        <v>1823</v>
      </c>
      <c r="K1019" s="661" t="s">
        <v>1686</v>
      </c>
      <c r="L1019" s="662">
        <v>18.809999999999999</v>
      </c>
      <c r="M1019" s="662">
        <v>94.05</v>
      </c>
      <c r="N1019" s="661">
        <v>5</v>
      </c>
      <c r="O1019" s="742">
        <v>2</v>
      </c>
      <c r="P1019" s="662">
        <v>18.809999999999999</v>
      </c>
      <c r="Q1019" s="677">
        <v>0.19999999999999998</v>
      </c>
      <c r="R1019" s="661">
        <v>1</v>
      </c>
      <c r="S1019" s="677">
        <v>0.2</v>
      </c>
      <c r="T1019" s="742">
        <v>0.5</v>
      </c>
      <c r="U1019" s="700">
        <v>0.25</v>
      </c>
    </row>
    <row r="1020" spans="1:21" ht="14.4" customHeight="1" x14ac:dyDescent="0.3">
      <c r="A1020" s="660">
        <v>18</v>
      </c>
      <c r="B1020" s="661" t="s">
        <v>534</v>
      </c>
      <c r="C1020" s="661">
        <v>89301185</v>
      </c>
      <c r="D1020" s="740" t="s">
        <v>2534</v>
      </c>
      <c r="E1020" s="741" t="s">
        <v>1613</v>
      </c>
      <c r="F1020" s="661" t="s">
        <v>1587</v>
      </c>
      <c r="G1020" s="661" t="s">
        <v>1973</v>
      </c>
      <c r="H1020" s="661" t="s">
        <v>849</v>
      </c>
      <c r="I1020" s="661" t="s">
        <v>1133</v>
      </c>
      <c r="J1020" s="661" t="s">
        <v>1134</v>
      </c>
      <c r="K1020" s="661" t="s">
        <v>1135</v>
      </c>
      <c r="L1020" s="662">
        <v>132</v>
      </c>
      <c r="M1020" s="662">
        <v>264</v>
      </c>
      <c r="N1020" s="661">
        <v>2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18</v>
      </c>
      <c r="B1021" s="661" t="s">
        <v>534</v>
      </c>
      <c r="C1021" s="661">
        <v>89301185</v>
      </c>
      <c r="D1021" s="740" t="s">
        <v>2534</v>
      </c>
      <c r="E1021" s="741" t="s">
        <v>1613</v>
      </c>
      <c r="F1021" s="661" t="s">
        <v>1587</v>
      </c>
      <c r="G1021" s="661" t="s">
        <v>1973</v>
      </c>
      <c r="H1021" s="661" t="s">
        <v>849</v>
      </c>
      <c r="I1021" s="661" t="s">
        <v>1974</v>
      </c>
      <c r="J1021" s="661" t="s">
        <v>1134</v>
      </c>
      <c r="K1021" s="661" t="s">
        <v>1561</v>
      </c>
      <c r="L1021" s="662">
        <v>439.98</v>
      </c>
      <c r="M1021" s="662">
        <v>1319.94</v>
      </c>
      <c r="N1021" s="661">
        <v>3</v>
      </c>
      <c r="O1021" s="742">
        <v>2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18</v>
      </c>
      <c r="B1022" s="661" t="s">
        <v>534</v>
      </c>
      <c r="C1022" s="661">
        <v>89301185</v>
      </c>
      <c r="D1022" s="740" t="s">
        <v>2534</v>
      </c>
      <c r="E1022" s="741" t="s">
        <v>1613</v>
      </c>
      <c r="F1022" s="661" t="s">
        <v>1587</v>
      </c>
      <c r="G1022" s="661" t="s">
        <v>1726</v>
      </c>
      <c r="H1022" s="661" t="s">
        <v>535</v>
      </c>
      <c r="I1022" s="661" t="s">
        <v>676</v>
      </c>
      <c r="J1022" s="661" t="s">
        <v>677</v>
      </c>
      <c r="K1022" s="661" t="s">
        <v>678</v>
      </c>
      <c r="L1022" s="662">
        <v>54.55</v>
      </c>
      <c r="M1022" s="662">
        <v>1909.2499999999998</v>
      </c>
      <c r="N1022" s="661">
        <v>35</v>
      </c>
      <c r="O1022" s="742">
        <v>9</v>
      </c>
      <c r="P1022" s="662">
        <v>600.04999999999995</v>
      </c>
      <c r="Q1022" s="677">
        <v>0.31428571428571428</v>
      </c>
      <c r="R1022" s="661">
        <v>11</v>
      </c>
      <c r="S1022" s="677">
        <v>0.31428571428571428</v>
      </c>
      <c r="T1022" s="742">
        <v>2.5</v>
      </c>
      <c r="U1022" s="700">
        <v>0.27777777777777779</v>
      </c>
    </row>
    <row r="1023" spans="1:21" ht="14.4" customHeight="1" x14ac:dyDescent="0.3">
      <c r="A1023" s="660">
        <v>18</v>
      </c>
      <c r="B1023" s="661" t="s">
        <v>534</v>
      </c>
      <c r="C1023" s="661">
        <v>89301185</v>
      </c>
      <c r="D1023" s="740" t="s">
        <v>2534</v>
      </c>
      <c r="E1023" s="741" t="s">
        <v>1613</v>
      </c>
      <c r="F1023" s="661" t="s">
        <v>1587</v>
      </c>
      <c r="G1023" s="661" t="s">
        <v>1692</v>
      </c>
      <c r="H1023" s="661" t="s">
        <v>535</v>
      </c>
      <c r="I1023" s="661" t="s">
        <v>1055</v>
      </c>
      <c r="J1023" s="661" t="s">
        <v>1728</v>
      </c>
      <c r="K1023" s="661" t="s">
        <v>1730</v>
      </c>
      <c r="L1023" s="662">
        <v>253.18</v>
      </c>
      <c r="M1023" s="662">
        <v>253.18</v>
      </c>
      <c r="N1023" s="661">
        <v>1</v>
      </c>
      <c r="O1023" s="742">
        <v>1</v>
      </c>
      <c r="P1023" s="662">
        <v>253.18</v>
      </c>
      <c r="Q1023" s="677">
        <v>1</v>
      </c>
      <c r="R1023" s="661">
        <v>1</v>
      </c>
      <c r="S1023" s="677">
        <v>1</v>
      </c>
      <c r="T1023" s="742">
        <v>1</v>
      </c>
      <c r="U1023" s="700">
        <v>1</v>
      </c>
    </row>
    <row r="1024" spans="1:21" ht="14.4" customHeight="1" x14ac:dyDescent="0.3">
      <c r="A1024" s="660">
        <v>18</v>
      </c>
      <c r="B1024" s="661" t="s">
        <v>534</v>
      </c>
      <c r="C1024" s="661">
        <v>89301185</v>
      </c>
      <c r="D1024" s="740" t="s">
        <v>2534</v>
      </c>
      <c r="E1024" s="741" t="s">
        <v>1613</v>
      </c>
      <c r="F1024" s="661" t="s">
        <v>1587</v>
      </c>
      <c r="G1024" s="661" t="s">
        <v>1692</v>
      </c>
      <c r="H1024" s="661" t="s">
        <v>535</v>
      </c>
      <c r="I1024" s="661" t="s">
        <v>830</v>
      </c>
      <c r="J1024" s="661" t="s">
        <v>1693</v>
      </c>
      <c r="K1024" s="661" t="s">
        <v>1694</v>
      </c>
      <c r="L1024" s="662">
        <v>338</v>
      </c>
      <c r="M1024" s="662">
        <v>1352</v>
      </c>
      <c r="N1024" s="661">
        <v>4</v>
      </c>
      <c r="O1024" s="742">
        <v>2</v>
      </c>
      <c r="P1024" s="662">
        <v>338</v>
      </c>
      <c r="Q1024" s="677">
        <v>0.25</v>
      </c>
      <c r="R1024" s="661">
        <v>1</v>
      </c>
      <c r="S1024" s="677">
        <v>0.25</v>
      </c>
      <c r="T1024" s="742">
        <v>0.5</v>
      </c>
      <c r="U1024" s="700">
        <v>0.25</v>
      </c>
    </row>
    <row r="1025" spans="1:21" ht="14.4" customHeight="1" x14ac:dyDescent="0.3">
      <c r="A1025" s="660">
        <v>18</v>
      </c>
      <c r="B1025" s="661" t="s">
        <v>534</v>
      </c>
      <c r="C1025" s="661">
        <v>89301185</v>
      </c>
      <c r="D1025" s="740" t="s">
        <v>2534</v>
      </c>
      <c r="E1025" s="741" t="s">
        <v>1613</v>
      </c>
      <c r="F1025" s="661" t="s">
        <v>1587</v>
      </c>
      <c r="G1025" s="661" t="s">
        <v>1692</v>
      </c>
      <c r="H1025" s="661" t="s">
        <v>535</v>
      </c>
      <c r="I1025" s="661" t="s">
        <v>2463</v>
      </c>
      <c r="J1025" s="661" t="s">
        <v>2464</v>
      </c>
      <c r="K1025" s="661" t="s">
        <v>2465</v>
      </c>
      <c r="L1025" s="662">
        <v>506.99</v>
      </c>
      <c r="M1025" s="662">
        <v>1013.98</v>
      </c>
      <c r="N1025" s="661">
        <v>2</v>
      </c>
      <c r="O1025" s="742">
        <v>1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18</v>
      </c>
      <c r="B1026" s="661" t="s">
        <v>534</v>
      </c>
      <c r="C1026" s="661">
        <v>89301185</v>
      </c>
      <c r="D1026" s="740" t="s">
        <v>2534</v>
      </c>
      <c r="E1026" s="741" t="s">
        <v>1613</v>
      </c>
      <c r="F1026" s="661" t="s">
        <v>1587</v>
      </c>
      <c r="G1026" s="661" t="s">
        <v>1656</v>
      </c>
      <c r="H1026" s="661" t="s">
        <v>849</v>
      </c>
      <c r="I1026" s="661" t="s">
        <v>873</v>
      </c>
      <c r="J1026" s="661" t="s">
        <v>874</v>
      </c>
      <c r="K1026" s="661" t="s">
        <v>875</v>
      </c>
      <c r="L1026" s="662">
        <v>132</v>
      </c>
      <c r="M1026" s="662">
        <v>132</v>
      </c>
      <c r="N1026" s="661">
        <v>1</v>
      </c>
      <c r="O1026" s="742">
        <v>0.5</v>
      </c>
      <c r="P1026" s="662">
        <v>132</v>
      </c>
      <c r="Q1026" s="677">
        <v>1</v>
      </c>
      <c r="R1026" s="661">
        <v>1</v>
      </c>
      <c r="S1026" s="677">
        <v>1</v>
      </c>
      <c r="T1026" s="742">
        <v>0.5</v>
      </c>
      <c r="U1026" s="700">
        <v>1</v>
      </c>
    </row>
    <row r="1027" spans="1:21" ht="14.4" customHeight="1" x14ac:dyDescent="0.3">
      <c r="A1027" s="660">
        <v>18</v>
      </c>
      <c r="B1027" s="661" t="s">
        <v>534</v>
      </c>
      <c r="C1027" s="661">
        <v>89301185</v>
      </c>
      <c r="D1027" s="740" t="s">
        <v>2534</v>
      </c>
      <c r="E1027" s="741" t="s">
        <v>1613</v>
      </c>
      <c r="F1027" s="661" t="s">
        <v>1587</v>
      </c>
      <c r="G1027" s="661" t="s">
        <v>1656</v>
      </c>
      <c r="H1027" s="661" t="s">
        <v>849</v>
      </c>
      <c r="I1027" s="661" t="s">
        <v>910</v>
      </c>
      <c r="J1027" s="661" t="s">
        <v>911</v>
      </c>
      <c r="K1027" s="661" t="s">
        <v>912</v>
      </c>
      <c r="L1027" s="662">
        <v>264</v>
      </c>
      <c r="M1027" s="662">
        <v>264</v>
      </c>
      <c r="N1027" s="661">
        <v>1</v>
      </c>
      <c r="O1027" s="742">
        <v>0.5</v>
      </c>
      <c r="P1027" s="662">
        <v>264</v>
      </c>
      <c r="Q1027" s="677">
        <v>1</v>
      </c>
      <c r="R1027" s="661">
        <v>1</v>
      </c>
      <c r="S1027" s="677">
        <v>1</v>
      </c>
      <c r="T1027" s="742">
        <v>0.5</v>
      </c>
      <c r="U1027" s="700">
        <v>1</v>
      </c>
    </row>
    <row r="1028" spans="1:21" ht="14.4" customHeight="1" x14ac:dyDescent="0.3">
      <c r="A1028" s="660">
        <v>18</v>
      </c>
      <c r="B1028" s="661" t="s">
        <v>534</v>
      </c>
      <c r="C1028" s="661">
        <v>89301185</v>
      </c>
      <c r="D1028" s="740" t="s">
        <v>2534</v>
      </c>
      <c r="E1028" s="741" t="s">
        <v>1613</v>
      </c>
      <c r="F1028" s="661" t="s">
        <v>1587</v>
      </c>
      <c r="G1028" s="661" t="s">
        <v>1656</v>
      </c>
      <c r="H1028" s="661" t="s">
        <v>535</v>
      </c>
      <c r="I1028" s="661" t="s">
        <v>2466</v>
      </c>
      <c r="J1028" s="661" t="s">
        <v>2322</v>
      </c>
      <c r="K1028" s="661" t="s">
        <v>1532</v>
      </c>
      <c r="L1028" s="662">
        <v>246.39</v>
      </c>
      <c r="M1028" s="662">
        <v>739.17</v>
      </c>
      <c r="N1028" s="661">
        <v>3</v>
      </c>
      <c r="O1028" s="742">
        <v>0.5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18</v>
      </c>
      <c r="B1029" s="661" t="s">
        <v>534</v>
      </c>
      <c r="C1029" s="661">
        <v>89301185</v>
      </c>
      <c r="D1029" s="740" t="s">
        <v>2534</v>
      </c>
      <c r="E1029" s="741" t="s">
        <v>1613</v>
      </c>
      <c r="F1029" s="661" t="s">
        <v>1587</v>
      </c>
      <c r="G1029" s="661" t="s">
        <v>1656</v>
      </c>
      <c r="H1029" s="661" t="s">
        <v>535</v>
      </c>
      <c r="I1029" s="661" t="s">
        <v>2467</v>
      </c>
      <c r="J1029" s="661" t="s">
        <v>2468</v>
      </c>
      <c r="K1029" s="661" t="s">
        <v>568</v>
      </c>
      <c r="L1029" s="662">
        <v>264</v>
      </c>
      <c r="M1029" s="662">
        <v>792</v>
      </c>
      <c r="N1029" s="661">
        <v>3</v>
      </c>
      <c r="O1029" s="742">
        <v>1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18</v>
      </c>
      <c r="B1030" s="661" t="s">
        <v>534</v>
      </c>
      <c r="C1030" s="661">
        <v>89301185</v>
      </c>
      <c r="D1030" s="740" t="s">
        <v>2534</v>
      </c>
      <c r="E1030" s="741" t="s">
        <v>1613</v>
      </c>
      <c r="F1030" s="661" t="s">
        <v>1587</v>
      </c>
      <c r="G1030" s="661" t="s">
        <v>1656</v>
      </c>
      <c r="H1030" s="661" t="s">
        <v>849</v>
      </c>
      <c r="I1030" s="661" t="s">
        <v>898</v>
      </c>
      <c r="J1030" s="661" t="s">
        <v>960</v>
      </c>
      <c r="K1030" s="661" t="s">
        <v>1530</v>
      </c>
      <c r="L1030" s="662">
        <v>123.2</v>
      </c>
      <c r="M1030" s="662">
        <v>2833.6000000000004</v>
      </c>
      <c r="N1030" s="661">
        <v>23</v>
      </c>
      <c r="O1030" s="742">
        <v>7</v>
      </c>
      <c r="P1030" s="662">
        <v>862.4</v>
      </c>
      <c r="Q1030" s="677">
        <v>0.30434782608695649</v>
      </c>
      <c r="R1030" s="661">
        <v>7</v>
      </c>
      <c r="S1030" s="677">
        <v>0.30434782608695654</v>
      </c>
      <c r="T1030" s="742">
        <v>2.5</v>
      </c>
      <c r="U1030" s="700">
        <v>0.35714285714285715</v>
      </c>
    </row>
    <row r="1031" spans="1:21" ht="14.4" customHeight="1" x14ac:dyDescent="0.3">
      <c r="A1031" s="660">
        <v>18</v>
      </c>
      <c r="B1031" s="661" t="s">
        <v>534</v>
      </c>
      <c r="C1031" s="661">
        <v>89301185</v>
      </c>
      <c r="D1031" s="740" t="s">
        <v>2534</v>
      </c>
      <c r="E1031" s="741" t="s">
        <v>1613</v>
      </c>
      <c r="F1031" s="661" t="s">
        <v>1587</v>
      </c>
      <c r="G1031" s="661" t="s">
        <v>1656</v>
      </c>
      <c r="H1031" s="661" t="s">
        <v>849</v>
      </c>
      <c r="I1031" s="661" t="s">
        <v>894</v>
      </c>
      <c r="J1031" s="661" t="s">
        <v>1531</v>
      </c>
      <c r="K1031" s="661" t="s">
        <v>1532</v>
      </c>
      <c r="L1031" s="662">
        <v>246.39</v>
      </c>
      <c r="M1031" s="662">
        <v>6652.5299999999988</v>
      </c>
      <c r="N1031" s="661">
        <v>27</v>
      </c>
      <c r="O1031" s="742">
        <v>11</v>
      </c>
      <c r="P1031" s="662">
        <v>1724.7299999999998</v>
      </c>
      <c r="Q1031" s="677">
        <v>0.2592592592592593</v>
      </c>
      <c r="R1031" s="661">
        <v>7</v>
      </c>
      <c r="S1031" s="677">
        <v>0.25925925925925924</v>
      </c>
      <c r="T1031" s="742">
        <v>3.5</v>
      </c>
      <c r="U1031" s="700">
        <v>0.31818181818181818</v>
      </c>
    </row>
    <row r="1032" spans="1:21" ht="14.4" customHeight="1" x14ac:dyDescent="0.3">
      <c r="A1032" s="660">
        <v>18</v>
      </c>
      <c r="B1032" s="661" t="s">
        <v>534</v>
      </c>
      <c r="C1032" s="661">
        <v>89301185</v>
      </c>
      <c r="D1032" s="740" t="s">
        <v>2534</v>
      </c>
      <c r="E1032" s="741" t="s">
        <v>1613</v>
      </c>
      <c r="F1032" s="661" t="s">
        <v>1587</v>
      </c>
      <c r="G1032" s="661" t="s">
        <v>1656</v>
      </c>
      <c r="H1032" s="661" t="s">
        <v>535</v>
      </c>
      <c r="I1032" s="661" t="s">
        <v>2469</v>
      </c>
      <c r="J1032" s="661" t="s">
        <v>2322</v>
      </c>
      <c r="K1032" s="661" t="s">
        <v>1532</v>
      </c>
      <c r="L1032" s="662">
        <v>246.39</v>
      </c>
      <c r="M1032" s="662">
        <v>985.56</v>
      </c>
      <c r="N1032" s="661">
        <v>4</v>
      </c>
      <c r="O1032" s="742">
        <v>2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18</v>
      </c>
      <c r="B1033" s="661" t="s">
        <v>534</v>
      </c>
      <c r="C1033" s="661">
        <v>89301185</v>
      </c>
      <c r="D1033" s="740" t="s">
        <v>2534</v>
      </c>
      <c r="E1033" s="741" t="s">
        <v>1613</v>
      </c>
      <c r="F1033" s="661" t="s">
        <v>1587</v>
      </c>
      <c r="G1033" s="661" t="s">
        <v>2196</v>
      </c>
      <c r="H1033" s="661" t="s">
        <v>535</v>
      </c>
      <c r="I1033" s="661" t="s">
        <v>2197</v>
      </c>
      <c r="J1033" s="661" t="s">
        <v>2198</v>
      </c>
      <c r="K1033" s="661" t="s">
        <v>2199</v>
      </c>
      <c r="L1033" s="662">
        <v>108.28</v>
      </c>
      <c r="M1033" s="662">
        <v>216.56</v>
      </c>
      <c r="N1033" s="661">
        <v>2</v>
      </c>
      <c r="O1033" s="742">
        <v>0.5</v>
      </c>
      <c r="P1033" s="662">
        <v>216.56</v>
      </c>
      <c r="Q1033" s="677">
        <v>1</v>
      </c>
      <c r="R1033" s="661">
        <v>2</v>
      </c>
      <c r="S1033" s="677">
        <v>1</v>
      </c>
      <c r="T1033" s="742">
        <v>0.5</v>
      </c>
      <c r="U1033" s="700">
        <v>1</v>
      </c>
    </row>
    <row r="1034" spans="1:21" ht="14.4" customHeight="1" x14ac:dyDescent="0.3">
      <c r="A1034" s="660">
        <v>18</v>
      </c>
      <c r="B1034" s="661" t="s">
        <v>534</v>
      </c>
      <c r="C1034" s="661">
        <v>89301185</v>
      </c>
      <c r="D1034" s="740" t="s">
        <v>2534</v>
      </c>
      <c r="E1034" s="741" t="s">
        <v>1613</v>
      </c>
      <c r="F1034" s="661" t="s">
        <v>1587</v>
      </c>
      <c r="G1034" s="661" t="s">
        <v>1997</v>
      </c>
      <c r="H1034" s="661" t="s">
        <v>535</v>
      </c>
      <c r="I1034" s="661" t="s">
        <v>2145</v>
      </c>
      <c r="J1034" s="661" t="s">
        <v>2146</v>
      </c>
      <c r="K1034" s="661" t="s">
        <v>875</v>
      </c>
      <c r="L1034" s="662">
        <v>72.58</v>
      </c>
      <c r="M1034" s="662">
        <v>580.64</v>
      </c>
      <c r="N1034" s="661">
        <v>8</v>
      </c>
      <c r="O1034" s="742">
        <v>1.5</v>
      </c>
      <c r="P1034" s="662">
        <v>508.06</v>
      </c>
      <c r="Q1034" s="677">
        <v>0.875</v>
      </c>
      <c r="R1034" s="661">
        <v>7</v>
      </c>
      <c r="S1034" s="677">
        <v>0.875</v>
      </c>
      <c r="T1034" s="742">
        <v>1</v>
      </c>
      <c r="U1034" s="700">
        <v>0.66666666666666663</v>
      </c>
    </row>
    <row r="1035" spans="1:21" ht="14.4" customHeight="1" x14ac:dyDescent="0.3">
      <c r="A1035" s="660">
        <v>18</v>
      </c>
      <c r="B1035" s="661" t="s">
        <v>534</v>
      </c>
      <c r="C1035" s="661">
        <v>89301185</v>
      </c>
      <c r="D1035" s="740" t="s">
        <v>2534</v>
      </c>
      <c r="E1035" s="741" t="s">
        <v>1613</v>
      </c>
      <c r="F1035" s="661" t="s">
        <v>1587</v>
      </c>
      <c r="G1035" s="661" t="s">
        <v>2002</v>
      </c>
      <c r="H1035" s="661" t="s">
        <v>535</v>
      </c>
      <c r="I1035" s="661" t="s">
        <v>2003</v>
      </c>
      <c r="J1035" s="661" t="s">
        <v>2004</v>
      </c>
      <c r="K1035" s="661" t="s">
        <v>2005</v>
      </c>
      <c r="L1035" s="662">
        <v>132</v>
      </c>
      <c r="M1035" s="662">
        <v>528</v>
      </c>
      <c r="N1035" s="661">
        <v>4</v>
      </c>
      <c r="O1035" s="742">
        <v>3.5</v>
      </c>
      <c r="P1035" s="662">
        <v>132</v>
      </c>
      <c r="Q1035" s="677">
        <v>0.25</v>
      </c>
      <c r="R1035" s="661">
        <v>1</v>
      </c>
      <c r="S1035" s="677">
        <v>0.25</v>
      </c>
      <c r="T1035" s="742">
        <v>1</v>
      </c>
      <c r="U1035" s="700">
        <v>0.2857142857142857</v>
      </c>
    </row>
    <row r="1036" spans="1:21" ht="14.4" customHeight="1" x14ac:dyDescent="0.3">
      <c r="A1036" s="660">
        <v>18</v>
      </c>
      <c r="B1036" s="661" t="s">
        <v>534</v>
      </c>
      <c r="C1036" s="661">
        <v>89301185</v>
      </c>
      <c r="D1036" s="740" t="s">
        <v>2534</v>
      </c>
      <c r="E1036" s="741" t="s">
        <v>1613</v>
      </c>
      <c r="F1036" s="661" t="s">
        <v>1587</v>
      </c>
      <c r="G1036" s="661" t="s">
        <v>2002</v>
      </c>
      <c r="H1036" s="661" t="s">
        <v>535</v>
      </c>
      <c r="I1036" s="661" t="s">
        <v>2470</v>
      </c>
      <c r="J1036" s="661" t="s">
        <v>2471</v>
      </c>
      <c r="K1036" s="661" t="s">
        <v>2472</v>
      </c>
      <c r="L1036" s="662">
        <v>206.76</v>
      </c>
      <c r="M1036" s="662">
        <v>2481.12</v>
      </c>
      <c r="N1036" s="661">
        <v>12</v>
      </c>
      <c r="O1036" s="742">
        <v>8.5</v>
      </c>
      <c r="P1036" s="662">
        <v>827.04</v>
      </c>
      <c r="Q1036" s="677">
        <v>0.33333333333333331</v>
      </c>
      <c r="R1036" s="661">
        <v>4</v>
      </c>
      <c r="S1036" s="677">
        <v>0.33333333333333331</v>
      </c>
      <c r="T1036" s="742">
        <v>2.5</v>
      </c>
      <c r="U1036" s="700">
        <v>0.29411764705882354</v>
      </c>
    </row>
    <row r="1037" spans="1:21" ht="14.4" customHeight="1" x14ac:dyDescent="0.3">
      <c r="A1037" s="660">
        <v>18</v>
      </c>
      <c r="B1037" s="661" t="s">
        <v>534</v>
      </c>
      <c r="C1037" s="661">
        <v>89301185</v>
      </c>
      <c r="D1037" s="740" t="s">
        <v>2534</v>
      </c>
      <c r="E1037" s="741" t="s">
        <v>1613</v>
      </c>
      <c r="F1037" s="661" t="s">
        <v>1587</v>
      </c>
      <c r="G1037" s="661" t="s">
        <v>2002</v>
      </c>
      <c r="H1037" s="661" t="s">
        <v>535</v>
      </c>
      <c r="I1037" s="661" t="s">
        <v>2473</v>
      </c>
      <c r="J1037" s="661" t="s">
        <v>2471</v>
      </c>
      <c r="K1037" s="661" t="s">
        <v>2474</v>
      </c>
      <c r="L1037" s="662">
        <v>206.76</v>
      </c>
      <c r="M1037" s="662">
        <v>1240.56</v>
      </c>
      <c r="N1037" s="661">
        <v>6</v>
      </c>
      <c r="O1037" s="742">
        <v>4</v>
      </c>
      <c r="P1037" s="662">
        <v>827.04</v>
      </c>
      <c r="Q1037" s="677">
        <v>0.66666666666666663</v>
      </c>
      <c r="R1037" s="661">
        <v>4</v>
      </c>
      <c r="S1037" s="677">
        <v>0.66666666666666663</v>
      </c>
      <c r="T1037" s="742">
        <v>2.5</v>
      </c>
      <c r="U1037" s="700">
        <v>0.625</v>
      </c>
    </row>
    <row r="1038" spans="1:21" ht="14.4" customHeight="1" x14ac:dyDescent="0.3">
      <c r="A1038" s="660">
        <v>18</v>
      </c>
      <c r="B1038" s="661" t="s">
        <v>534</v>
      </c>
      <c r="C1038" s="661">
        <v>89301185</v>
      </c>
      <c r="D1038" s="740" t="s">
        <v>2534</v>
      </c>
      <c r="E1038" s="741" t="s">
        <v>1613</v>
      </c>
      <c r="F1038" s="661" t="s">
        <v>1587</v>
      </c>
      <c r="G1038" s="661" t="s">
        <v>2002</v>
      </c>
      <c r="H1038" s="661" t="s">
        <v>535</v>
      </c>
      <c r="I1038" s="661" t="s">
        <v>2475</v>
      </c>
      <c r="J1038" s="661" t="s">
        <v>2471</v>
      </c>
      <c r="K1038" s="661" t="s">
        <v>2472</v>
      </c>
      <c r="L1038" s="662">
        <v>206.76</v>
      </c>
      <c r="M1038" s="662">
        <v>413.52</v>
      </c>
      <c r="N1038" s="661">
        <v>2</v>
      </c>
      <c r="O1038" s="742">
        <v>0.5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18</v>
      </c>
      <c r="B1039" s="661" t="s">
        <v>534</v>
      </c>
      <c r="C1039" s="661">
        <v>89301185</v>
      </c>
      <c r="D1039" s="740" t="s">
        <v>2534</v>
      </c>
      <c r="E1039" s="741" t="s">
        <v>1613</v>
      </c>
      <c r="F1039" s="661" t="s">
        <v>1587</v>
      </c>
      <c r="G1039" s="661" t="s">
        <v>2002</v>
      </c>
      <c r="H1039" s="661" t="s">
        <v>535</v>
      </c>
      <c r="I1039" s="661" t="s">
        <v>2476</v>
      </c>
      <c r="J1039" s="661" t="s">
        <v>2477</v>
      </c>
      <c r="K1039" s="661" t="s">
        <v>2472</v>
      </c>
      <c r="L1039" s="662">
        <v>206.76</v>
      </c>
      <c r="M1039" s="662">
        <v>827.04</v>
      </c>
      <c r="N1039" s="661">
        <v>4</v>
      </c>
      <c r="O1039" s="742">
        <v>3</v>
      </c>
      <c r="P1039" s="662">
        <v>620.28</v>
      </c>
      <c r="Q1039" s="677">
        <v>0.75</v>
      </c>
      <c r="R1039" s="661">
        <v>3</v>
      </c>
      <c r="S1039" s="677">
        <v>0.75</v>
      </c>
      <c r="T1039" s="742">
        <v>2</v>
      </c>
      <c r="U1039" s="700">
        <v>0.66666666666666663</v>
      </c>
    </row>
    <row r="1040" spans="1:21" ht="14.4" customHeight="1" x14ac:dyDescent="0.3">
      <c r="A1040" s="660">
        <v>18</v>
      </c>
      <c r="B1040" s="661" t="s">
        <v>534</v>
      </c>
      <c r="C1040" s="661">
        <v>89301185</v>
      </c>
      <c r="D1040" s="740" t="s">
        <v>2534</v>
      </c>
      <c r="E1040" s="741" t="s">
        <v>1613</v>
      </c>
      <c r="F1040" s="661" t="s">
        <v>1587</v>
      </c>
      <c r="G1040" s="661" t="s">
        <v>1657</v>
      </c>
      <c r="H1040" s="661" t="s">
        <v>535</v>
      </c>
      <c r="I1040" s="661" t="s">
        <v>2006</v>
      </c>
      <c r="J1040" s="661" t="s">
        <v>2007</v>
      </c>
      <c r="K1040" s="661" t="s">
        <v>2008</v>
      </c>
      <c r="L1040" s="662">
        <v>173.84</v>
      </c>
      <c r="M1040" s="662">
        <v>2086.08</v>
      </c>
      <c r="N1040" s="661">
        <v>12</v>
      </c>
      <c r="O1040" s="742">
        <v>4</v>
      </c>
      <c r="P1040" s="662">
        <v>695.36</v>
      </c>
      <c r="Q1040" s="677">
        <v>0.33333333333333337</v>
      </c>
      <c r="R1040" s="661">
        <v>4</v>
      </c>
      <c r="S1040" s="677">
        <v>0.33333333333333331</v>
      </c>
      <c r="T1040" s="742">
        <v>1.5</v>
      </c>
      <c r="U1040" s="700">
        <v>0.375</v>
      </c>
    </row>
    <row r="1041" spans="1:21" ht="14.4" customHeight="1" x14ac:dyDescent="0.3">
      <c r="A1041" s="660">
        <v>18</v>
      </c>
      <c r="B1041" s="661" t="s">
        <v>534</v>
      </c>
      <c r="C1041" s="661">
        <v>89301185</v>
      </c>
      <c r="D1041" s="740" t="s">
        <v>2534</v>
      </c>
      <c r="E1041" s="741" t="s">
        <v>1613</v>
      </c>
      <c r="F1041" s="661" t="s">
        <v>1587</v>
      </c>
      <c r="G1041" s="661" t="s">
        <v>1657</v>
      </c>
      <c r="H1041" s="661" t="s">
        <v>535</v>
      </c>
      <c r="I1041" s="661" t="s">
        <v>2478</v>
      </c>
      <c r="J1041" s="661" t="s">
        <v>2007</v>
      </c>
      <c r="K1041" s="661" t="s">
        <v>2479</v>
      </c>
      <c r="L1041" s="662">
        <v>0</v>
      </c>
      <c r="M1041" s="662">
        <v>0</v>
      </c>
      <c r="N1041" s="661">
        <v>4</v>
      </c>
      <c r="O1041" s="742">
        <v>1</v>
      </c>
      <c r="P1041" s="662">
        <v>0</v>
      </c>
      <c r="Q1041" s="677"/>
      <c r="R1041" s="661">
        <v>2</v>
      </c>
      <c r="S1041" s="677">
        <v>0.5</v>
      </c>
      <c r="T1041" s="742">
        <v>0.5</v>
      </c>
      <c r="U1041" s="700">
        <v>0.5</v>
      </c>
    </row>
    <row r="1042" spans="1:21" ht="14.4" customHeight="1" x14ac:dyDescent="0.3">
      <c r="A1042" s="660">
        <v>18</v>
      </c>
      <c r="B1042" s="661" t="s">
        <v>534</v>
      </c>
      <c r="C1042" s="661">
        <v>89301185</v>
      </c>
      <c r="D1042" s="740" t="s">
        <v>2534</v>
      </c>
      <c r="E1042" s="741" t="s">
        <v>1613</v>
      </c>
      <c r="F1042" s="661" t="s">
        <v>1587</v>
      </c>
      <c r="G1042" s="661" t="s">
        <v>1657</v>
      </c>
      <c r="H1042" s="661" t="s">
        <v>535</v>
      </c>
      <c r="I1042" s="661" t="s">
        <v>2010</v>
      </c>
      <c r="J1042" s="661" t="s">
        <v>2011</v>
      </c>
      <c r="K1042" s="661" t="s">
        <v>2008</v>
      </c>
      <c r="L1042" s="662">
        <v>94.04</v>
      </c>
      <c r="M1042" s="662">
        <v>188.08</v>
      </c>
      <c r="N1042" s="661">
        <v>2</v>
      </c>
      <c r="O1042" s="742">
        <v>1</v>
      </c>
      <c r="P1042" s="662">
        <v>188.08</v>
      </c>
      <c r="Q1042" s="677">
        <v>1</v>
      </c>
      <c r="R1042" s="661">
        <v>2</v>
      </c>
      <c r="S1042" s="677">
        <v>1</v>
      </c>
      <c r="T1042" s="742">
        <v>1</v>
      </c>
      <c r="U1042" s="700">
        <v>1</v>
      </c>
    </row>
    <row r="1043" spans="1:21" ht="14.4" customHeight="1" x14ac:dyDescent="0.3">
      <c r="A1043" s="660">
        <v>18</v>
      </c>
      <c r="B1043" s="661" t="s">
        <v>534</v>
      </c>
      <c r="C1043" s="661">
        <v>89301185</v>
      </c>
      <c r="D1043" s="740" t="s">
        <v>2534</v>
      </c>
      <c r="E1043" s="741" t="s">
        <v>1613</v>
      </c>
      <c r="F1043" s="661" t="s">
        <v>1587</v>
      </c>
      <c r="G1043" s="661" t="s">
        <v>1670</v>
      </c>
      <c r="H1043" s="661" t="s">
        <v>535</v>
      </c>
      <c r="I1043" s="661" t="s">
        <v>1671</v>
      </c>
      <c r="J1043" s="661" t="s">
        <v>1672</v>
      </c>
      <c r="K1043" s="661" t="s">
        <v>1673</v>
      </c>
      <c r="L1043" s="662">
        <v>264</v>
      </c>
      <c r="M1043" s="662">
        <v>5016</v>
      </c>
      <c r="N1043" s="661">
        <v>19</v>
      </c>
      <c r="O1043" s="742">
        <v>10</v>
      </c>
      <c r="P1043" s="662">
        <v>1320</v>
      </c>
      <c r="Q1043" s="677">
        <v>0.26315789473684209</v>
      </c>
      <c r="R1043" s="661">
        <v>5</v>
      </c>
      <c r="S1043" s="677">
        <v>0.26315789473684209</v>
      </c>
      <c r="T1043" s="742">
        <v>2.5</v>
      </c>
      <c r="U1043" s="700">
        <v>0.25</v>
      </c>
    </row>
    <row r="1044" spans="1:21" ht="14.4" customHeight="1" x14ac:dyDescent="0.3">
      <c r="A1044" s="660">
        <v>18</v>
      </c>
      <c r="B1044" s="661" t="s">
        <v>534</v>
      </c>
      <c r="C1044" s="661">
        <v>89301185</v>
      </c>
      <c r="D1044" s="740" t="s">
        <v>2534</v>
      </c>
      <c r="E1044" s="741" t="s">
        <v>1613</v>
      </c>
      <c r="F1044" s="661" t="s">
        <v>1587</v>
      </c>
      <c r="G1044" s="661" t="s">
        <v>1644</v>
      </c>
      <c r="H1044" s="661" t="s">
        <v>535</v>
      </c>
      <c r="I1044" s="661" t="s">
        <v>1022</v>
      </c>
      <c r="J1044" s="661" t="s">
        <v>1023</v>
      </c>
      <c r="K1044" s="661" t="s">
        <v>1024</v>
      </c>
      <c r="L1044" s="662">
        <v>133.38999999999999</v>
      </c>
      <c r="M1044" s="662">
        <v>400.16999999999996</v>
      </c>
      <c r="N1044" s="661">
        <v>3</v>
      </c>
      <c r="O1044" s="742">
        <v>0.5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18</v>
      </c>
      <c r="B1045" s="661" t="s">
        <v>534</v>
      </c>
      <c r="C1045" s="661">
        <v>89301185</v>
      </c>
      <c r="D1045" s="740" t="s">
        <v>2534</v>
      </c>
      <c r="E1045" s="741" t="s">
        <v>1613</v>
      </c>
      <c r="F1045" s="661" t="s">
        <v>1587</v>
      </c>
      <c r="G1045" s="661" t="s">
        <v>1644</v>
      </c>
      <c r="H1045" s="661" t="s">
        <v>535</v>
      </c>
      <c r="I1045" s="661" t="s">
        <v>1789</v>
      </c>
      <c r="J1045" s="661" t="s">
        <v>1646</v>
      </c>
      <c r="K1045" s="661" t="s">
        <v>1073</v>
      </c>
      <c r="L1045" s="662">
        <v>177.82</v>
      </c>
      <c r="M1045" s="662">
        <v>1066.92</v>
      </c>
      <c r="N1045" s="661">
        <v>6</v>
      </c>
      <c r="O1045" s="742">
        <v>1.5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18</v>
      </c>
      <c r="B1046" s="661" t="s">
        <v>534</v>
      </c>
      <c r="C1046" s="661">
        <v>89301185</v>
      </c>
      <c r="D1046" s="740" t="s">
        <v>2534</v>
      </c>
      <c r="E1046" s="741" t="s">
        <v>1613</v>
      </c>
      <c r="F1046" s="661" t="s">
        <v>1587</v>
      </c>
      <c r="G1046" s="661" t="s">
        <v>1644</v>
      </c>
      <c r="H1046" s="661" t="s">
        <v>535</v>
      </c>
      <c r="I1046" s="661" t="s">
        <v>2017</v>
      </c>
      <c r="J1046" s="661" t="s">
        <v>1646</v>
      </c>
      <c r="K1046" s="661" t="s">
        <v>2018</v>
      </c>
      <c r="L1046" s="662">
        <v>592.72</v>
      </c>
      <c r="M1046" s="662">
        <v>1185.44</v>
      </c>
      <c r="N1046" s="661">
        <v>2</v>
      </c>
      <c r="O1046" s="742">
        <v>1.5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18</v>
      </c>
      <c r="B1047" s="661" t="s">
        <v>534</v>
      </c>
      <c r="C1047" s="661">
        <v>89301185</v>
      </c>
      <c r="D1047" s="740" t="s">
        <v>2534</v>
      </c>
      <c r="E1047" s="741" t="s">
        <v>1613</v>
      </c>
      <c r="F1047" s="661" t="s">
        <v>1587</v>
      </c>
      <c r="G1047" s="661" t="s">
        <v>1644</v>
      </c>
      <c r="H1047" s="661" t="s">
        <v>535</v>
      </c>
      <c r="I1047" s="661" t="s">
        <v>1739</v>
      </c>
      <c r="J1047" s="661" t="s">
        <v>1740</v>
      </c>
      <c r="K1047" s="661" t="s">
        <v>1741</v>
      </c>
      <c r="L1047" s="662">
        <v>133.38999999999999</v>
      </c>
      <c r="M1047" s="662">
        <v>2134.2399999999998</v>
      </c>
      <c r="N1047" s="661">
        <v>16</v>
      </c>
      <c r="O1047" s="742">
        <v>6</v>
      </c>
      <c r="P1047" s="662">
        <v>800.33999999999992</v>
      </c>
      <c r="Q1047" s="677">
        <v>0.375</v>
      </c>
      <c r="R1047" s="661">
        <v>6</v>
      </c>
      <c r="S1047" s="677">
        <v>0.375</v>
      </c>
      <c r="T1047" s="742">
        <v>1.5</v>
      </c>
      <c r="U1047" s="700">
        <v>0.25</v>
      </c>
    </row>
    <row r="1048" spans="1:21" ht="14.4" customHeight="1" x14ac:dyDescent="0.3">
      <c r="A1048" s="660">
        <v>18</v>
      </c>
      <c r="B1048" s="661" t="s">
        <v>534</v>
      </c>
      <c r="C1048" s="661">
        <v>89301185</v>
      </c>
      <c r="D1048" s="740" t="s">
        <v>2534</v>
      </c>
      <c r="E1048" s="741" t="s">
        <v>1613</v>
      </c>
      <c r="F1048" s="661" t="s">
        <v>1587</v>
      </c>
      <c r="G1048" s="661" t="s">
        <v>1644</v>
      </c>
      <c r="H1048" s="661" t="s">
        <v>535</v>
      </c>
      <c r="I1048" s="661" t="s">
        <v>1328</v>
      </c>
      <c r="J1048" s="661" t="s">
        <v>1329</v>
      </c>
      <c r="K1048" s="661" t="s">
        <v>1330</v>
      </c>
      <c r="L1048" s="662">
        <v>177.82</v>
      </c>
      <c r="M1048" s="662">
        <v>4267.68</v>
      </c>
      <c r="N1048" s="661">
        <v>24</v>
      </c>
      <c r="O1048" s="742">
        <v>8.5</v>
      </c>
      <c r="P1048" s="662">
        <v>1956.02</v>
      </c>
      <c r="Q1048" s="677">
        <v>0.45833333333333331</v>
      </c>
      <c r="R1048" s="661">
        <v>11</v>
      </c>
      <c r="S1048" s="677">
        <v>0.45833333333333331</v>
      </c>
      <c r="T1048" s="742">
        <v>3.5</v>
      </c>
      <c r="U1048" s="700">
        <v>0.41176470588235292</v>
      </c>
    </row>
    <row r="1049" spans="1:21" ht="14.4" customHeight="1" x14ac:dyDescent="0.3">
      <c r="A1049" s="660">
        <v>18</v>
      </c>
      <c r="B1049" s="661" t="s">
        <v>534</v>
      </c>
      <c r="C1049" s="661">
        <v>89301185</v>
      </c>
      <c r="D1049" s="740" t="s">
        <v>2534</v>
      </c>
      <c r="E1049" s="741" t="s">
        <v>1613</v>
      </c>
      <c r="F1049" s="661" t="s">
        <v>1587</v>
      </c>
      <c r="G1049" s="661" t="s">
        <v>1644</v>
      </c>
      <c r="H1049" s="661" t="s">
        <v>535</v>
      </c>
      <c r="I1049" s="661" t="s">
        <v>1645</v>
      </c>
      <c r="J1049" s="661" t="s">
        <v>1646</v>
      </c>
      <c r="K1049" s="661" t="s">
        <v>1647</v>
      </c>
      <c r="L1049" s="662">
        <v>0</v>
      </c>
      <c r="M1049" s="662">
        <v>0</v>
      </c>
      <c r="N1049" s="661">
        <v>5</v>
      </c>
      <c r="O1049" s="742">
        <v>1</v>
      </c>
      <c r="P1049" s="662">
        <v>0</v>
      </c>
      <c r="Q1049" s="677"/>
      <c r="R1049" s="661">
        <v>2</v>
      </c>
      <c r="S1049" s="677">
        <v>0.4</v>
      </c>
      <c r="T1049" s="742">
        <v>0.5</v>
      </c>
      <c r="U1049" s="700">
        <v>0.5</v>
      </c>
    </row>
    <row r="1050" spans="1:21" ht="14.4" customHeight="1" x14ac:dyDescent="0.3">
      <c r="A1050" s="660">
        <v>18</v>
      </c>
      <c r="B1050" s="661" t="s">
        <v>534</v>
      </c>
      <c r="C1050" s="661">
        <v>89301185</v>
      </c>
      <c r="D1050" s="740" t="s">
        <v>2534</v>
      </c>
      <c r="E1050" s="741" t="s">
        <v>1613</v>
      </c>
      <c r="F1050" s="661" t="s">
        <v>1587</v>
      </c>
      <c r="G1050" s="661" t="s">
        <v>1644</v>
      </c>
      <c r="H1050" s="661" t="s">
        <v>535</v>
      </c>
      <c r="I1050" s="661" t="s">
        <v>1734</v>
      </c>
      <c r="J1050" s="661" t="s">
        <v>1735</v>
      </c>
      <c r="K1050" s="661" t="s">
        <v>1736</v>
      </c>
      <c r="L1050" s="662">
        <v>0</v>
      </c>
      <c r="M1050" s="662">
        <v>0</v>
      </c>
      <c r="N1050" s="661">
        <v>2</v>
      </c>
      <c r="O1050" s="742">
        <v>0.5</v>
      </c>
      <c r="P1050" s="662"/>
      <c r="Q1050" s="677"/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18</v>
      </c>
      <c r="B1051" s="661" t="s">
        <v>534</v>
      </c>
      <c r="C1051" s="661">
        <v>89301185</v>
      </c>
      <c r="D1051" s="740" t="s">
        <v>2534</v>
      </c>
      <c r="E1051" s="741" t="s">
        <v>1613</v>
      </c>
      <c r="F1051" s="661" t="s">
        <v>1587</v>
      </c>
      <c r="G1051" s="661" t="s">
        <v>1804</v>
      </c>
      <c r="H1051" s="661" t="s">
        <v>849</v>
      </c>
      <c r="I1051" s="661" t="s">
        <v>2030</v>
      </c>
      <c r="J1051" s="661" t="s">
        <v>2031</v>
      </c>
      <c r="K1051" s="661" t="s">
        <v>2032</v>
      </c>
      <c r="L1051" s="662">
        <v>85.94</v>
      </c>
      <c r="M1051" s="662">
        <v>429.7</v>
      </c>
      <c r="N1051" s="661">
        <v>5</v>
      </c>
      <c r="O1051" s="742">
        <v>1</v>
      </c>
      <c r="P1051" s="662">
        <v>171.88</v>
      </c>
      <c r="Q1051" s="677">
        <v>0.4</v>
      </c>
      <c r="R1051" s="661">
        <v>2</v>
      </c>
      <c r="S1051" s="677">
        <v>0.4</v>
      </c>
      <c r="T1051" s="742">
        <v>0.5</v>
      </c>
      <c r="U1051" s="700">
        <v>0.5</v>
      </c>
    </row>
    <row r="1052" spans="1:21" ht="14.4" customHeight="1" x14ac:dyDescent="0.3">
      <c r="A1052" s="660">
        <v>18</v>
      </c>
      <c r="B1052" s="661" t="s">
        <v>534</v>
      </c>
      <c r="C1052" s="661">
        <v>89301185</v>
      </c>
      <c r="D1052" s="740" t="s">
        <v>2534</v>
      </c>
      <c r="E1052" s="741" t="s">
        <v>1613</v>
      </c>
      <c r="F1052" s="661" t="s">
        <v>1587</v>
      </c>
      <c r="G1052" s="661" t="s">
        <v>1804</v>
      </c>
      <c r="H1052" s="661" t="s">
        <v>849</v>
      </c>
      <c r="I1052" s="661" t="s">
        <v>1805</v>
      </c>
      <c r="J1052" s="661" t="s">
        <v>1806</v>
      </c>
      <c r="K1052" s="661" t="s">
        <v>1807</v>
      </c>
      <c r="L1052" s="662">
        <v>128.91</v>
      </c>
      <c r="M1052" s="662">
        <v>257.82</v>
      </c>
      <c r="N1052" s="661">
        <v>2</v>
      </c>
      <c r="O1052" s="742">
        <v>1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18</v>
      </c>
      <c r="B1053" s="661" t="s">
        <v>534</v>
      </c>
      <c r="C1053" s="661">
        <v>89301185</v>
      </c>
      <c r="D1053" s="740" t="s">
        <v>2534</v>
      </c>
      <c r="E1053" s="741" t="s">
        <v>1613</v>
      </c>
      <c r="F1053" s="661" t="s">
        <v>1587</v>
      </c>
      <c r="G1053" s="661" t="s">
        <v>1648</v>
      </c>
      <c r="H1053" s="661" t="s">
        <v>535</v>
      </c>
      <c r="I1053" s="661" t="s">
        <v>2480</v>
      </c>
      <c r="J1053" s="661" t="s">
        <v>1650</v>
      </c>
      <c r="K1053" s="661" t="s">
        <v>1702</v>
      </c>
      <c r="L1053" s="662">
        <v>0</v>
      </c>
      <c r="M1053" s="662">
        <v>0</v>
      </c>
      <c r="N1053" s="661">
        <v>1</v>
      </c>
      <c r="O1053" s="742">
        <v>0.5</v>
      </c>
      <c r="P1053" s="662">
        <v>0</v>
      </c>
      <c r="Q1053" s="677"/>
      <c r="R1053" s="661">
        <v>1</v>
      </c>
      <c r="S1053" s="677">
        <v>1</v>
      </c>
      <c r="T1053" s="742">
        <v>0.5</v>
      </c>
      <c r="U1053" s="700">
        <v>1</v>
      </c>
    </row>
    <row r="1054" spans="1:21" ht="14.4" customHeight="1" x14ac:dyDescent="0.3">
      <c r="A1054" s="660">
        <v>18</v>
      </c>
      <c r="B1054" s="661" t="s">
        <v>534</v>
      </c>
      <c r="C1054" s="661">
        <v>89301185</v>
      </c>
      <c r="D1054" s="740" t="s">
        <v>2534</v>
      </c>
      <c r="E1054" s="741" t="s">
        <v>1613</v>
      </c>
      <c r="F1054" s="661" t="s">
        <v>1587</v>
      </c>
      <c r="G1054" s="661" t="s">
        <v>1648</v>
      </c>
      <c r="H1054" s="661" t="s">
        <v>535</v>
      </c>
      <c r="I1054" s="661" t="s">
        <v>1649</v>
      </c>
      <c r="J1054" s="661" t="s">
        <v>1650</v>
      </c>
      <c r="K1054" s="661" t="s">
        <v>1651</v>
      </c>
      <c r="L1054" s="662">
        <v>0</v>
      </c>
      <c r="M1054" s="662">
        <v>0</v>
      </c>
      <c r="N1054" s="661">
        <v>3</v>
      </c>
      <c r="O1054" s="742">
        <v>0.5</v>
      </c>
      <c r="P1054" s="662"/>
      <c r="Q1054" s="677"/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18</v>
      </c>
      <c r="B1055" s="661" t="s">
        <v>534</v>
      </c>
      <c r="C1055" s="661">
        <v>89301185</v>
      </c>
      <c r="D1055" s="740" t="s">
        <v>2534</v>
      </c>
      <c r="E1055" s="741" t="s">
        <v>1613</v>
      </c>
      <c r="F1055" s="661" t="s">
        <v>1587</v>
      </c>
      <c r="G1055" s="661" t="s">
        <v>1648</v>
      </c>
      <c r="H1055" s="661" t="s">
        <v>535</v>
      </c>
      <c r="I1055" s="661" t="s">
        <v>2043</v>
      </c>
      <c r="J1055" s="661" t="s">
        <v>2042</v>
      </c>
      <c r="K1055" s="661" t="s">
        <v>845</v>
      </c>
      <c r="L1055" s="662">
        <v>0</v>
      </c>
      <c r="M1055" s="662">
        <v>0</v>
      </c>
      <c r="N1055" s="661">
        <v>1</v>
      </c>
      <c r="O1055" s="742">
        <v>0.5</v>
      </c>
      <c r="P1055" s="662">
        <v>0</v>
      </c>
      <c r="Q1055" s="677"/>
      <c r="R1055" s="661">
        <v>1</v>
      </c>
      <c r="S1055" s="677">
        <v>1</v>
      </c>
      <c r="T1055" s="742">
        <v>0.5</v>
      </c>
      <c r="U1055" s="700">
        <v>1</v>
      </c>
    </row>
    <row r="1056" spans="1:21" ht="14.4" customHeight="1" x14ac:dyDescent="0.3">
      <c r="A1056" s="660">
        <v>18</v>
      </c>
      <c r="B1056" s="661" t="s">
        <v>534</v>
      </c>
      <c r="C1056" s="661">
        <v>89301185</v>
      </c>
      <c r="D1056" s="740" t="s">
        <v>2534</v>
      </c>
      <c r="E1056" s="741" t="s">
        <v>1613</v>
      </c>
      <c r="F1056" s="661" t="s">
        <v>1587</v>
      </c>
      <c r="G1056" s="661" t="s">
        <v>1648</v>
      </c>
      <c r="H1056" s="661" t="s">
        <v>535</v>
      </c>
      <c r="I1056" s="661" t="s">
        <v>2481</v>
      </c>
      <c r="J1056" s="661" t="s">
        <v>2047</v>
      </c>
      <c r="K1056" s="661" t="s">
        <v>1702</v>
      </c>
      <c r="L1056" s="662">
        <v>0</v>
      </c>
      <c r="M1056" s="662">
        <v>0</v>
      </c>
      <c r="N1056" s="661">
        <v>3</v>
      </c>
      <c r="O1056" s="742">
        <v>2</v>
      </c>
      <c r="P1056" s="662">
        <v>0</v>
      </c>
      <c r="Q1056" s="677"/>
      <c r="R1056" s="661">
        <v>1</v>
      </c>
      <c r="S1056" s="677">
        <v>0.33333333333333331</v>
      </c>
      <c r="T1056" s="742">
        <v>0.5</v>
      </c>
      <c r="U1056" s="700">
        <v>0.25</v>
      </c>
    </row>
    <row r="1057" spans="1:21" ht="14.4" customHeight="1" x14ac:dyDescent="0.3">
      <c r="A1057" s="660">
        <v>18</v>
      </c>
      <c r="B1057" s="661" t="s">
        <v>534</v>
      </c>
      <c r="C1057" s="661">
        <v>89301185</v>
      </c>
      <c r="D1057" s="740" t="s">
        <v>2534</v>
      </c>
      <c r="E1057" s="741" t="s">
        <v>1613</v>
      </c>
      <c r="F1057" s="661" t="s">
        <v>1587</v>
      </c>
      <c r="G1057" s="661" t="s">
        <v>1648</v>
      </c>
      <c r="H1057" s="661" t="s">
        <v>535</v>
      </c>
      <c r="I1057" s="661" t="s">
        <v>2046</v>
      </c>
      <c r="J1057" s="661" t="s">
        <v>2047</v>
      </c>
      <c r="K1057" s="661" t="s">
        <v>1651</v>
      </c>
      <c r="L1057" s="662">
        <v>0</v>
      </c>
      <c r="M1057" s="662">
        <v>0</v>
      </c>
      <c r="N1057" s="661">
        <v>3</v>
      </c>
      <c r="O1057" s="742">
        <v>2</v>
      </c>
      <c r="P1057" s="662"/>
      <c r="Q1057" s="677"/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18</v>
      </c>
      <c r="B1058" s="661" t="s">
        <v>534</v>
      </c>
      <c r="C1058" s="661">
        <v>89301185</v>
      </c>
      <c r="D1058" s="740" t="s">
        <v>2534</v>
      </c>
      <c r="E1058" s="741" t="s">
        <v>1613</v>
      </c>
      <c r="F1058" s="661" t="s">
        <v>1587</v>
      </c>
      <c r="G1058" s="661" t="s">
        <v>1648</v>
      </c>
      <c r="H1058" s="661" t="s">
        <v>535</v>
      </c>
      <c r="I1058" s="661" t="s">
        <v>2048</v>
      </c>
      <c r="J1058" s="661" t="s">
        <v>2047</v>
      </c>
      <c r="K1058" s="661" t="s">
        <v>2037</v>
      </c>
      <c r="L1058" s="662">
        <v>0</v>
      </c>
      <c r="M1058" s="662">
        <v>0</v>
      </c>
      <c r="N1058" s="661">
        <v>3</v>
      </c>
      <c r="O1058" s="742">
        <v>3</v>
      </c>
      <c r="P1058" s="662">
        <v>0</v>
      </c>
      <c r="Q1058" s="677"/>
      <c r="R1058" s="661">
        <v>2</v>
      </c>
      <c r="S1058" s="677">
        <v>0.66666666666666663</v>
      </c>
      <c r="T1058" s="742">
        <v>2</v>
      </c>
      <c r="U1058" s="700">
        <v>0.66666666666666663</v>
      </c>
    </row>
    <row r="1059" spans="1:21" ht="14.4" customHeight="1" x14ac:dyDescent="0.3">
      <c r="A1059" s="660">
        <v>18</v>
      </c>
      <c r="B1059" s="661" t="s">
        <v>534</v>
      </c>
      <c r="C1059" s="661">
        <v>89301185</v>
      </c>
      <c r="D1059" s="740" t="s">
        <v>2534</v>
      </c>
      <c r="E1059" s="741" t="s">
        <v>1613</v>
      </c>
      <c r="F1059" s="661" t="s">
        <v>1587</v>
      </c>
      <c r="G1059" s="661" t="s">
        <v>1648</v>
      </c>
      <c r="H1059" s="661" t="s">
        <v>535</v>
      </c>
      <c r="I1059" s="661" t="s">
        <v>2050</v>
      </c>
      <c r="J1059" s="661" t="s">
        <v>844</v>
      </c>
      <c r="K1059" s="661" t="s">
        <v>1651</v>
      </c>
      <c r="L1059" s="662">
        <v>0</v>
      </c>
      <c r="M1059" s="662">
        <v>0</v>
      </c>
      <c r="N1059" s="661">
        <v>1</v>
      </c>
      <c r="O1059" s="742">
        <v>0.5</v>
      </c>
      <c r="P1059" s="662"/>
      <c r="Q1059" s="677"/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18</v>
      </c>
      <c r="B1060" s="661" t="s">
        <v>534</v>
      </c>
      <c r="C1060" s="661">
        <v>89301185</v>
      </c>
      <c r="D1060" s="740" t="s">
        <v>2534</v>
      </c>
      <c r="E1060" s="741" t="s">
        <v>1613</v>
      </c>
      <c r="F1060" s="661" t="s">
        <v>1587</v>
      </c>
      <c r="G1060" s="661" t="s">
        <v>1648</v>
      </c>
      <c r="H1060" s="661" t="s">
        <v>535</v>
      </c>
      <c r="I1060" s="661" t="s">
        <v>2482</v>
      </c>
      <c r="J1060" s="661" t="s">
        <v>844</v>
      </c>
      <c r="K1060" s="661" t="s">
        <v>2037</v>
      </c>
      <c r="L1060" s="662">
        <v>0</v>
      </c>
      <c r="M1060" s="662">
        <v>0</v>
      </c>
      <c r="N1060" s="661">
        <v>1</v>
      </c>
      <c r="O1060" s="742">
        <v>1</v>
      </c>
      <c r="P1060" s="662">
        <v>0</v>
      </c>
      <c r="Q1060" s="677"/>
      <c r="R1060" s="661">
        <v>1</v>
      </c>
      <c r="S1060" s="677">
        <v>1</v>
      </c>
      <c r="T1060" s="742">
        <v>1</v>
      </c>
      <c r="U1060" s="700">
        <v>1</v>
      </c>
    </row>
    <row r="1061" spans="1:21" ht="14.4" customHeight="1" x14ac:dyDescent="0.3">
      <c r="A1061" s="660">
        <v>18</v>
      </c>
      <c r="B1061" s="661" t="s">
        <v>534</v>
      </c>
      <c r="C1061" s="661">
        <v>89301185</v>
      </c>
      <c r="D1061" s="740" t="s">
        <v>2534</v>
      </c>
      <c r="E1061" s="741" t="s">
        <v>1613</v>
      </c>
      <c r="F1061" s="661" t="s">
        <v>1587</v>
      </c>
      <c r="G1061" s="661" t="s">
        <v>2057</v>
      </c>
      <c r="H1061" s="661" t="s">
        <v>535</v>
      </c>
      <c r="I1061" s="661" t="s">
        <v>796</v>
      </c>
      <c r="J1061" s="661" t="s">
        <v>2059</v>
      </c>
      <c r="K1061" s="661" t="s">
        <v>2037</v>
      </c>
      <c r="L1061" s="662">
        <v>153.61000000000001</v>
      </c>
      <c r="M1061" s="662">
        <v>153.61000000000001</v>
      </c>
      <c r="N1061" s="661">
        <v>1</v>
      </c>
      <c r="O1061" s="742">
        <v>1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18</v>
      </c>
      <c r="B1062" s="661" t="s">
        <v>534</v>
      </c>
      <c r="C1062" s="661">
        <v>89301185</v>
      </c>
      <c r="D1062" s="740" t="s">
        <v>2534</v>
      </c>
      <c r="E1062" s="741" t="s">
        <v>1613</v>
      </c>
      <c r="F1062" s="661" t="s">
        <v>1587</v>
      </c>
      <c r="G1062" s="661" t="s">
        <v>2483</v>
      </c>
      <c r="H1062" s="661" t="s">
        <v>535</v>
      </c>
      <c r="I1062" s="661" t="s">
        <v>2484</v>
      </c>
      <c r="J1062" s="661" t="s">
        <v>2485</v>
      </c>
      <c r="K1062" s="661" t="s">
        <v>2374</v>
      </c>
      <c r="L1062" s="662">
        <v>0</v>
      </c>
      <c r="M1062" s="662">
        <v>0</v>
      </c>
      <c r="N1062" s="661">
        <v>4</v>
      </c>
      <c r="O1062" s="742">
        <v>1</v>
      </c>
      <c r="P1062" s="662">
        <v>0</v>
      </c>
      <c r="Q1062" s="677"/>
      <c r="R1062" s="661">
        <v>4</v>
      </c>
      <c r="S1062" s="677">
        <v>1</v>
      </c>
      <c r="T1062" s="742">
        <v>1</v>
      </c>
      <c r="U1062" s="700">
        <v>1</v>
      </c>
    </row>
    <row r="1063" spans="1:21" ht="14.4" customHeight="1" x14ac:dyDescent="0.3">
      <c r="A1063" s="660">
        <v>18</v>
      </c>
      <c r="B1063" s="661" t="s">
        <v>534</v>
      </c>
      <c r="C1063" s="661">
        <v>89301185</v>
      </c>
      <c r="D1063" s="740" t="s">
        <v>2534</v>
      </c>
      <c r="E1063" s="741" t="s">
        <v>1613</v>
      </c>
      <c r="F1063" s="661" t="s">
        <v>1587</v>
      </c>
      <c r="G1063" s="661" t="s">
        <v>2486</v>
      </c>
      <c r="H1063" s="661" t="s">
        <v>535</v>
      </c>
      <c r="I1063" s="661" t="s">
        <v>2487</v>
      </c>
      <c r="J1063" s="661" t="s">
        <v>2488</v>
      </c>
      <c r="K1063" s="661" t="s">
        <v>2489</v>
      </c>
      <c r="L1063" s="662">
        <v>0</v>
      </c>
      <c r="M1063" s="662">
        <v>0</v>
      </c>
      <c r="N1063" s="661">
        <v>2</v>
      </c>
      <c r="O1063" s="742">
        <v>2</v>
      </c>
      <c r="P1063" s="662"/>
      <c r="Q1063" s="677"/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18</v>
      </c>
      <c r="B1064" s="661" t="s">
        <v>534</v>
      </c>
      <c r="C1064" s="661">
        <v>89301185</v>
      </c>
      <c r="D1064" s="740" t="s">
        <v>2534</v>
      </c>
      <c r="E1064" s="741" t="s">
        <v>1614</v>
      </c>
      <c r="F1064" s="661" t="s">
        <v>1587</v>
      </c>
      <c r="G1064" s="661" t="s">
        <v>1695</v>
      </c>
      <c r="H1064" s="661" t="s">
        <v>535</v>
      </c>
      <c r="I1064" s="661" t="s">
        <v>1831</v>
      </c>
      <c r="J1064" s="661" t="s">
        <v>1832</v>
      </c>
      <c r="K1064" s="661" t="s">
        <v>1575</v>
      </c>
      <c r="L1064" s="662">
        <v>5.14</v>
      </c>
      <c r="M1064" s="662">
        <v>15.419999999999998</v>
      </c>
      <c r="N1064" s="661">
        <v>3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18</v>
      </c>
      <c r="B1065" s="661" t="s">
        <v>534</v>
      </c>
      <c r="C1065" s="661">
        <v>89301185</v>
      </c>
      <c r="D1065" s="740" t="s">
        <v>2534</v>
      </c>
      <c r="E1065" s="741" t="s">
        <v>1614</v>
      </c>
      <c r="F1065" s="661" t="s">
        <v>1587</v>
      </c>
      <c r="G1065" s="661" t="s">
        <v>1712</v>
      </c>
      <c r="H1065" s="661" t="s">
        <v>535</v>
      </c>
      <c r="I1065" s="661" t="s">
        <v>1182</v>
      </c>
      <c r="J1065" s="661" t="s">
        <v>1849</v>
      </c>
      <c r="K1065" s="661" t="s">
        <v>1850</v>
      </c>
      <c r="L1065" s="662">
        <v>0</v>
      </c>
      <c r="M1065" s="662">
        <v>0</v>
      </c>
      <c r="N1065" s="661">
        <v>2</v>
      </c>
      <c r="O1065" s="742">
        <v>2</v>
      </c>
      <c r="P1065" s="662"/>
      <c r="Q1065" s="677"/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18</v>
      </c>
      <c r="B1066" s="661" t="s">
        <v>534</v>
      </c>
      <c r="C1066" s="661">
        <v>89301185</v>
      </c>
      <c r="D1066" s="740" t="s">
        <v>2534</v>
      </c>
      <c r="E1066" s="741" t="s">
        <v>1614</v>
      </c>
      <c r="F1066" s="661" t="s">
        <v>1587</v>
      </c>
      <c r="G1066" s="661" t="s">
        <v>1715</v>
      </c>
      <c r="H1066" s="661" t="s">
        <v>535</v>
      </c>
      <c r="I1066" s="661" t="s">
        <v>1716</v>
      </c>
      <c r="J1066" s="661" t="s">
        <v>1717</v>
      </c>
      <c r="K1066" s="661" t="s">
        <v>1718</v>
      </c>
      <c r="L1066" s="662">
        <v>177.82</v>
      </c>
      <c r="M1066" s="662">
        <v>355.64</v>
      </c>
      <c r="N1066" s="661">
        <v>2</v>
      </c>
      <c r="O1066" s="742">
        <v>0.5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18</v>
      </c>
      <c r="B1067" s="661" t="s">
        <v>534</v>
      </c>
      <c r="C1067" s="661">
        <v>89301185</v>
      </c>
      <c r="D1067" s="740" t="s">
        <v>2534</v>
      </c>
      <c r="E1067" s="741" t="s">
        <v>1614</v>
      </c>
      <c r="F1067" s="661" t="s">
        <v>1587</v>
      </c>
      <c r="G1067" s="661" t="s">
        <v>1860</v>
      </c>
      <c r="H1067" s="661" t="s">
        <v>849</v>
      </c>
      <c r="I1067" s="661" t="s">
        <v>1861</v>
      </c>
      <c r="J1067" s="661" t="s">
        <v>1095</v>
      </c>
      <c r="K1067" s="661" t="s">
        <v>1862</v>
      </c>
      <c r="L1067" s="662">
        <v>132</v>
      </c>
      <c r="M1067" s="662">
        <v>264</v>
      </c>
      <c r="N1067" s="661">
        <v>2</v>
      </c>
      <c r="O1067" s="742">
        <v>1</v>
      </c>
      <c r="P1067" s="662">
        <v>264</v>
      </c>
      <c r="Q1067" s="677">
        <v>1</v>
      </c>
      <c r="R1067" s="661">
        <v>2</v>
      </c>
      <c r="S1067" s="677">
        <v>1</v>
      </c>
      <c r="T1067" s="742">
        <v>1</v>
      </c>
      <c r="U1067" s="700">
        <v>1</v>
      </c>
    </row>
    <row r="1068" spans="1:21" ht="14.4" customHeight="1" x14ac:dyDescent="0.3">
      <c r="A1068" s="660">
        <v>18</v>
      </c>
      <c r="B1068" s="661" t="s">
        <v>534</v>
      </c>
      <c r="C1068" s="661">
        <v>89301185</v>
      </c>
      <c r="D1068" s="740" t="s">
        <v>2534</v>
      </c>
      <c r="E1068" s="741" t="s">
        <v>1614</v>
      </c>
      <c r="F1068" s="661" t="s">
        <v>1587</v>
      </c>
      <c r="G1068" s="661" t="s">
        <v>1684</v>
      </c>
      <c r="H1068" s="661" t="s">
        <v>535</v>
      </c>
      <c r="I1068" s="661" t="s">
        <v>592</v>
      </c>
      <c r="J1068" s="661" t="s">
        <v>1685</v>
      </c>
      <c r="K1068" s="661" t="s">
        <v>1686</v>
      </c>
      <c r="L1068" s="662">
        <v>18.11</v>
      </c>
      <c r="M1068" s="662">
        <v>18.11</v>
      </c>
      <c r="N1068" s="661">
        <v>1</v>
      </c>
      <c r="O1068" s="742">
        <v>0.5</v>
      </c>
      <c r="P1068" s="662">
        <v>18.11</v>
      </c>
      <c r="Q1068" s="677">
        <v>1</v>
      </c>
      <c r="R1068" s="661">
        <v>1</v>
      </c>
      <c r="S1068" s="677">
        <v>1</v>
      </c>
      <c r="T1068" s="742">
        <v>0.5</v>
      </c>
      <c r="U1068" s="700">
        <v>1</v>
      </c>
    </row>
    <row r="1069" spans="1:21" ht="14.4" customHeight="1" x14ac:dyDescent="0.3">
      <c r="A1069" s="660">
        <v>18</v>
      </c>
      <c r="B1069" s="661" t="s">
        <v>534</v>
      </c>
      <c r="C1069" s="661">
        <v>89301185</v>
      </c>
      <c r="D1069" s="740" t="s">
        <v>2534</v>
      </c>
      <c r="E1069" s="741" t="s">
        <v>1614</v>
      </c>
      <c r="F1069" s="661" t="s">
        <v>1587</v>
      </c>
      <c r="G1069" s="661" t="s">
        <v>1719</v>
      </c>
      <c r="H1069" s="661" t="s">
        <v>849</v>
      </c>
      <c r="I1069" s="661" t="s">
        <v>884</v>
      </c>
      <c r="J1069" s="661" t="s">
        <v>885</v>
      </c>
      <c r="K1069" s="661" t="s">
        <v>886</v>
      </c>
      <c r="L1069" s="662">
        <v>132</v>
      </c>
      <c r="M1069" s="662">
        <v>792</v>
      </c>
      <c r="N1069" s="661">
        <v>6</v>
      </c>
      <c r="O1069" s="742">
        <v>4</v>
      </c>
      <c r="P1069" s="662">
        <v>264</v>
      </c>
      <c r="Q1069" s="677">
        <v>0.33333333333333331</v>
      </c>
      <c r="R1069" s="661">
        <v>2</v>
      </c>
      <c r="S1069" s="677">
        <v>0.33333333333333331</v>
      </c>
      <c r="T1069" s="742">
        <v>2</v>
      </c>
      <c r="U1069" s="700">
        <v>0.5</v>
      </c>
    </row>
    <row r="1070" spans="1:21" ht="14.4" customHeight="1" x14ac:dyDescent="0.3">
      <c r="A1070" s="660">
        <v>18</v>
      </c>
      <c r="B1070" s="661" t="s">
        <v>534</v>
      </c>
      <c r="C1070" s="661">
        <v>89301185</v>
      </c>
      <c r="D1070" s="740" t="s">
        <v>2534</v>
      </c>
      <c r="E1070" s="741" t="s">
        <v>1614</v>
      </c>
      <c r="F1070" s="661" t="s">
        <v>1587</v>
      </c>
      <c r="G1070" s="661" t="s">
        <v>1719</v>
      </c>
      <c r="H1070" s="661" t="s">
        <v>535</v>
      </c>
      <c r="I1070" s="661" t="s">
        <v>1888</v>
      </c>
      <c r="J1070" s="661" t="s">
        <v>1889</v>
      </c>
      <c r="K1070" s="661" t="s">
        <v>1890</v>
      </c>
      <c r="L1070" s="662">
        <v>123.2</v>
      </c>
      <c r="M1070" s="662">
        <v>369.6</v>
      </c>
      <c r="N1070" s="661">
        <v>3</v>
      </c>
      <c r="O1070" s="742">
        <v>0.5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18</v>
      </c>
      <c r="B1071" s="661" t="s">
        <v>534</v>
      </c>
      <c r="C1071" s="661">
        <v>89301185</v>
      </c>
      <c r="D1071" s="740" t="s">
        <v>2534</v>
      </c>
      <c r="E1071" s="741" t="s">
        <v>1614</v>
      </c>
      <c r="F1071" s="661" t="s">
        <v>1587</v>
      </c>
      <c r="G1071" s="661" t="s">
        <v>1773</v>
      </c>
      <c r="H1071" s="661" t="s">
        <v>535</v>
      </c>
      <c r="I1071" s="661" t="s">
        <v>2078</v>
      </c>
      <c r="J1071" s="661" t="s">
        <v>2079</v>
      </c>
      <c r="K1071" s="661" t="s">
        <v>568</v>
      </c>
      <c r="L1071" s="662">
        <v>132</v>
      </c>
      <c r="M1071" s="662">
        <v>396</v>
      </c>
      <c r="N1071" s="661">
        <v>3</v>
      </c>
      <c r="O1071" s="742">
        <v>0.5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18</v>
      </c>
      <c r="B1072" s="661" t="s">
        <v>534</v>
      </c>
      <c r="C1072" s="661">
        <v>89301185</v>
      </c>
      <c r="D1072" s="740" t="s">
        <v>2534</v>
      </c>
      <c r="E1072" s="741" t="s">
        <v>1614</v>
      </c>
      <c r="F1072" s="661" t="s">
        <v>1587</v>
      </c>
      <c r="G1072" s="661" t="s">
        <v>1902</v>
      </c>
      <c r="H1072" s="661" t="s">
        <v>535</v>
      </c>
      <c r="I1072" s="661" t="s">
        <v>1174</v>
      </c>
      <c r="J1072" s="661" t="s">
        <v>1175</v>
      </c>
      <c r="K1072" s="661" t="s">
        <v>1903</v>
      </c>
      <c r="L1072" s="662">
        <v>156.77000000000001</v>
      </c>
      <c r="M1072" s="662">
        <v>2038.0100000000004</v>
      </c>
      <c r="N1072" s="661">
        <v>13</v>
      </c>
      <c r="O1072" s="742">
        <v>3.5</v>
      </c>
      <c r="P1072" s="662">
        <v>783.85000000000014</v>
      </c>
      <c r="Q1072" s="677">
        <v>0.38461538461538458</v>
      </c>
      <c r="R1072" s="661">
        <v>5</v>
      </c>
      <c r="S1072" s="677">
        <v>0.38461538461538464</v>
      </c>
      <c r="T1072" s="742">
        <v>1</v>
      </c>
      <c r="U1072" s="700">
        <v>0.2857142857142857</v>
      </c>
    </row>
    <row r="1073" spans="1:21" ht="14.4" customHeight="1" x14ac:dyDescent="0.3">
      <c r="A1073" s="660">
        <v>18</v>
      </c>
      <c r="B1073" s="661" t="s">
        <v>534</v>
      </c>
      <c r="C1073" s="661">
        <v>89301185</v>
      </c>
      <c r="D1073" s="740" t="s">
        <v>2534</v>
      </c>
      <c r="E1073" s="741" t="s">
        <v>1614</v>
      </c>
      <c r="F1073" s="661" t="s">
        <v>1587</v>
      </c>
      <c r="G1073" s="661" t="s">
        <v>1776</v>
      </c>
      <c r="H1073" s="661" t="s">
        <v>535</v>
      </c>
      <c r="I1073" s="661" t="s">
        <v>731</v>
      </c>
      <c r="J1073" s="661" t="s">
        <v>732</v>
      </c>
      <c r="K1073" s="661" t="s">
        <v>1777</v>
      </c>
      <c r="L1073" s="662">
        <v>0</v>
      </c>
      <c r="M1073" s="662">
        <v>0</v>
      </c>
      <c r="N1073" s="661">
        <v>4</v>
      </c>
      <c r="O1073" s="742">
        <v>1.5</v>
      </c>
      <c r="P1073" s="662">
        <v>0</v>
      </c>
      <c r="Q1073" s="677"/>
      <c r="R1073" s="661">
        <v>4</v>
      </c>
      <c r="S1073" s="677">
        <v>1</v>
      </c>
      <c r="T1073" s="742">
        <v>1.5</v>
      </c>
      <c r="U1073" s="700">
        <v>1</v>
      </c>
    </row>
    <row r="1074" spans="1:21" ht="14.4" customHeight="1" x14ac:dyDescent="0.3">
      <c r="A1074" s="660">
        <v>18</v>
      </c>
      <c r="B1074" s="661" t="s">
        <v>534</v>
      </c>
      <c r="C1074" s="661">
        <v>89301185</v>
      </c>
      <c r="D1074" s="740" t="s">
        <v>2534</v>
      </c>
      <c r="E1074" s="741" t="s">
        <v>1614</v>
      </c>
      <c r="F1074" s="661" t="s">
        <v>1587</v>
      </c>
      <c r="G1074" s="661" t="s">
        <v>1666</v>
      </c>
      <c r="H1074" s="661" t="s">
        <v>535</v>
      </c>
      <c r="I1074" s="661" t="s">
        <v>727</v>
      </c>
      <c r="J1074" s="661" t="s">
        <v>728</v>
      </c>
      <c r="K1074" s="661" t="s">
        <v>1049</v>
      </c>
      <c r="L1074" s="662">
        <v>37.369999999999997</v>
      </c>
      <c r="M1074" s="662">
        <v>112.10999999999999</v>
      </c>
      <c r="N1074" s="661">
        <v>3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18</v>
      </c>
      <c r="B1075" s="661" t="s">
        <v>534</v>
      </c>
      <c r="C1075" s="661">
        <v>89301185</v>
      </c>
      <c r="D1075" s="740" t="s">
        <v>2534</v>
      </c>
      <c r="E1075" s="741" t="s">
        <v>1614</v>
      </c>
      <c r="F1075" s="661" t="s">
        <v>1587</v>
      </c>
      <c r="G1075" s="661" t="s">
        <v>1635</v>
      </c>
      <c r="H1075" s="661" t="s">
        <v>849</v>
      </c>
      <c r="I1075" s="661" t="s">
        <v>1920</v>
      </c>
      <c r="J1075" s="661" t="s">
        <v>1921</v>
      </c>
      <c r="K1075" s="661" t="s">
        <v>955</v>
      </c>
      <c r="L1075" s="662">
        <v>393.63</v>
      </c>
      <c r="M1075" s="662">
        <v>393.63</v>
      </c>
      <c r="N1075" s="661">
        <v>1</v>
      </c>
      <c r="O1075" s="742">
        <v>0.5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18</v>
      </c>
      <c r="B1076" s="661" t="s">
        <v>534</v>
      </c>
      <c r="C1076" s="661">
        <v>89301185</v>
      </c>
      <c r="D1076" s="740" t="s">
        <v>2534</v>
      </c>
      <c r="E1076" s="741" t="s">
        <v>1614</v>
      </c>
      <c r="F1076" s="661" t="s">
        <v>1587</v>
      </c>
      <c r="G1076" s="661" t="s">
        <v>1635</v>
      </c>
      <c r="H1076" s="661" t="s">
        <v>849</v>
      </c>
      <c r="I1076" s="661" t="s">
        <v>1638</v>
      </c>
      <c r="J1076" s="661" t="s">
        <v>1639</v>
      </c>
      <c r="K1076" s="661" t="s">
        <v>561</v>
      </c>
      <c r="L1076" s="662">
        <v>36.909999999999997</v>
      </c>
      <c r="M1076" s="662">
        <v>36.909999999999997</v>
      </c>
      <c r="N1076" s="661">
        <v>1</v>
      </c>
      <c r="O1076" s="742">
        <v>0.5</v>
      </c>
      <c r="P1076" s="662">
        <v>36.909999999999997</v>
      </c>
      <c r="Q1076" s="677">
        <v>1</v>
      </c>
      <c r="R1076" s="661">
        <v>1</v>
      </c>
      <c r="S1076" s="677">
        <v>1</v>
      </c>
      <c r="T1076" s="742">
        <v>0.5</v>
      </c>
      <c r="U1076" s="700">
        <v>1</v>
      </c>
    </row>
    <row r="1077" spans="1:21" ht="14.4" customHeight="1" x14ac:dyDescent="0.3">
      <c r="A1077" s="660">
        <v>18</v>
      </c>
      <c r="B1077" s="661" t="s">
        <v>534</v>
      </c>
      <c r="C1077" s="661">
        <v>89301185</v>
      </c>
      <c r="D1077" s="740" t="s">
        <v>2534</v>
      </c>
      <c r="E1077" s="741" t="s">
        <v>1614</v>
      </c>
      <c r="F1077" s="661" t="s">
        <v>1587</v>
      </c>
      <c r="G1077" s="661" t="s">
        <v>1635</v>
      </c>
      <c r="H1077" s="661" t="s">
        <v>535</v>
      </c>
      <c r="I1077" s="661" t="s">
        <v>2424</v>
      </c>
      <c r="J1077" s="661" t="s">
        <v>2425</v>
      </c>
      <c r="K1077" s="661" t="s">
        <v>561</v>
      </c>
      <c r="L1077" s="662">
        <v>36.909999999999997</v>
      </c>
      <c r="M1077" s="662">
        <v>36.909999999999997</v>
      </c>
      <c r="N1077" s="661">
        <v>1</v>
      </c>
      <c r="O1077" s="742">
        <v>0.5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18</v>
      </c>
      <c r="B1078" s="661" t="s">
        <v>534</v>
      </c>
      <c r="C1078" s="661">
        <v>89301185</v>
      </c>
      <c r="D1078" s="740" t="s">
        <v>2534</v>
      </c>
      <c r="E1078" s="741" t="s">
        <v>1614</v>
      </c>
      <c r="F1078" s="661" t="s">
        <v>1587</v>
      </c>
      <c r="G1078" s="661" t="s">
        <v>1635</v>
      </c>
      <c r="H1078" s="661" t="s">
        <v>535</v>
      </c>
      <c r="I1078" s="661" t="s">
        <v>2126</v>
      </c>
      <c r="J1078" s="661" t="s">
        <v>2127</v>
      </c>
      <c r="K1078" s="661" t="s">
        <v>955</v>
      </c>
      <c r="L1078" s="662">
        <v>393.63</v>
      </c>
      <c r="M1078" s="662">
        <v>393.63</v>
      </c>
      <c r="N1078" s="661">
        <v>1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18</v>
      </c>
      <c r="B1079" s="661" t="s">
        <v>534</v>
      </c>
      <c r="C1079" s="661">
        <v>89301185</v>
      </c>
      <c r="D1079" s="740" t="s">
        <v>2534</v>
      </c>
      <c r="E1079" s="741" t="s">
        <v>1614</v>
      </c>
      <c r="F1079" s="661" t="s">
        <v>1587</v>
      </c>
      <c r="G1079" s="661" t="s">
        <v>1669</v>
      </c>
      <c r="H1079" s="661" t="s">
        <v>849</v>
      </c>
      <c r="I1079" s="661" t="s">
        <v>906</v>
      </c>
      <c r="J1079" s="661" t="s">
        <v>1520</v>
      </c>
      <c r="K1079" s="661" t="s">
        <v>1521</v>
      </c>
      <c r="L1079" s="662">
        <v>445.45</v>
      </c>
      <c r="M1079" s="662">
        <v>890.9</v>
      </c>
      <c r="N1079" s="661">
        <v>2</v>
      </c>
      <c r="O1079" s="742">
        <v>1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18</v>
      </c>
      <c r="B1080" s="661" t="s">
        <v>534</v>
      </c>
      <c r="C1080" s="661">
        <v>89301185</v>
      </c>
      <c r="D1080" s="740" t="s">
        <v>2534</v>
      </c>
      <c r="E1080" s="741" t="s">
        <v>1614</v>
      </c>
      <c r="F1080" s="661" t="s">
        <v>1587</v>
      </c>
      <c r="G1080" s="661" t="s">
        <v>1682</v>
      </c>
      <c r="H1080" s="661" t="s">
        <v>535</v>
      </c>
      <c r="I1080" s="661" t="s">
        <v>680</v>
      </c>
      <c r="J1080" s="661" t="s">
        <v>681</v>
      </c>
      <c r="K1080" s="661" t="s">
        <v>1683</v>
      </c>
      <c r="L1080" s="662">
        <v>57.6</v>
      </c>
      <c r="M1080" s="662">
        <v>115.2</v>
      </c>
      <c r="N1080" s="661">
        <v>2</v>
      </c>
      <c r="O1080" s="742">
        <v>0.5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18</v>
      </c>
      <c r="B1081" s="661" t="s">
        <v>534</v>
      </c>
      <c r="C1081" s="661">
        <v>89301185</v>
      </c>
      <c r="D1081" s="740" t="s">
        <v>2534</v>
      </c>
      <c r="E1081" s="741" t="s">
        <v>1614</v>
      </c>
      <c r="F1081" s="661" t="s">
        <v>1587</v>
      </c>
      <c r="G1081" s="661" t="s">
        <v>1642</v>
      </c>
      <c r="H1081" s="661" t="s">
        <v>535</v>
      </c>
      <c r="I1081" s="661" t="s">
        <v>2254</v>
      </c>
      <c r="J1081" s="661" t="s">
        <v>2255</v>
      </c>
      <c r="K1081" s="661" t="s">
        <v>1799</v>
      </c>
      <c r="L1081" s="662">
        <v>133.38999999999999</v>
      </c>
      <c r="M1081" s="662">
        <v>133.38999999999999</v>
      </c>
      <c r="N1081" s="661">
        <v>1</v>
      </c>
      <c r="O1081" s="742">
        <v>1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18</v>
      </c>
      <c r="B1082" s="661" t="s">
        <v>534</v>
      </c>
      <c r="C1082" s="661">
        <v>89301185</v>
      </c>
      <c r="D1082" s="740" t="s">
        <v>2534</v>
      </c>
      <c r="E1082" s="741" t="s">
        <v>1614</v>
      </c>
      <c r="F1082" s="661" t="s">
        <v>1587</v>
      </c>
      <c r="G1082" s="661" t="s">
        <v>1642</v>
      </c>
      <c r="H1082" s="661" t="s">
        <v>535</v>
      </c>
      <c r="I1082" s="661" t="s">
        <v>2490</v>
      </c>
      <c r="J1082" s="661" t="s">
        <v>2491</v>
      </c>
      <c r="K1082" s="661" t="s">
        <v>1391</v>
      </c>
      <c r="L1082" s="662">
        <v>210.5</v>
      </c>
      <c r="M1082" s="662">
        <v>631.5</v>
      </c>
      <c r="N1082" s="661">
        <v>3</v>
      </c>
      <c r="O1082" s="742">
        <v>1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18</v>
      </c>
      <c r="B1083" s="661" t="s">
        <v>534</v>
      </c>
      <c r="C1083" s="661">
        <v>89301185</v>
      </c>
      <c r="D1083" s="740" t="s">
        <v>2534</v>
      </c>
      <c r="E1083" s="741" t="s">
        <v>1614</v>
      </c>
      <c r="F1083" s="661" t="s">
        <v>1587</v>
      </c>
      <c r="G1083" s="661" t="s">
        <v>1642</v>
      </c>
      <c r="H1083" s="661" t="s">
        <v>849</v>
      </c>
      <c r="I1083" s="661" t="s">
        <v>914</v>
      </c>
      <c r="J1083" s="661" t="s">
        <v>1535</v>
      </c>
      <c r="K1083" s="661" t="s">
        <v>916</v>
      </c>
      <c r="L1083" s="662">
        <v>177.82</v>
      </c>
      <c r="M1083" s="662">
        <v>1778.2</v>
      </c>
      <c r="N1083" s="661">
        <v>10</v>
      </c>
      <c r="O1083" s="742">
        <v>1.5</v>
      </c>
      <c r="P1083" s="662">
        <v>711.28</v>
      </c>
      <c r="Q1083" s="677">
        <v>0.39999999999999997</v>
      </c>
      <c r="R1083" s="661">
        <v>4</v>
      </c>
      <c r="S1083" s="677">
        <v>0.4</v>
      </c>
      <c r="T1083" s="742">
        <v>0.5</v>
      </c>
      <c r="U1083" s="700">
        <v>0.33333333333333331</v>
      </c>
    </row>
    <row r="1084" spans="1:21" ht="14.4" customHeight="1" x14ac:dyDescent="0.3">
      <c r="A1084" s="660">
        <v>18</v>
      </c>
      <c r="B1084" s="661" t="s">
        <v>534</v>
      </c>
      <c r="C1084" s="661">
        <v>89301185</v>
      </c>
      <c r="D1084" s="740" t="s">
        <v>2534</v>
      </c>
      <c r="E1084" s="741" t="s">
        <v>1614</v>
      </c>
      <c r="F1084" s="661" t="s">
        <v>1587</v>
      </c>
      <c r="G1084" s="661" t="s">
        <v>1973</v>
      </c>
      <c r="H1084" s="661" t="s">
        <v>849</v>
      </c>
      <c r="I1084" s="661" t="s">
        <v>1133</v>
      </c>
      <c r="J1084" s="661" t="s">
        <v>1134</v>
      </c>
      <c r="K1084" s="661" t="s">
        <v>1135</v>
      </c>
      <c r="L1084" s="662">
        <v>132</v>
      </c>
      <c r="M1084" s="662">
        <v>264</v>
      </c>
      <c r="N1084" s="661">
        <v>2</v>
      </c>
      <c r="O1084" s="742">
        <v>0.5</v>
      </c>
      <c r="P1084" s="662">
        <v>264</v>
      </c>
      <c r="Q1084" s="677">
        <v>1</v>
      </c>
      <c r="R1084" s="661">
        <v>2</v>
      </c>
      <c r="S1084" s="677">
        <v>1</v>
      </c>
      <c r="T1084" s="742">
        <v>0.5</v>
      </c>
      <c r="U1084" s="700">
        <v>1</v>
      </c>
    </row>
    <row r="1085" spans="1:21" ht="14.4" customHeight="1" x14ac:dyDescent="0.3">
      <c r="A1085" s="660">
        <v>18</v>
      </c>
      <c r="B1085" s="661" t="s">
        <v>534</v>
      </c>
      <c r="C1085" s="661">
        <v>89301185</v>
      </c>
      <c r="D1085" s="740" t="s">
        <v>2534</v>
      </c>
      <c r="E1085" s="741" t="s">
        <v>1614</v>
      </c>
      <c r="F1085" s="661" t="s">
        <v>1587</v>
      </c>
      <c r="G1085" s="661" t="s">
        <v>1973</v>
      </c>
      <c r="H1085" s="661" t="s">
        <v>849</v>
      </c>
      <c r="I1085" s="661" t="s">
        <v>1974</v>
      </c>
      <c r="J1085" s="661" t="s">
        <v>1134</v>
      </c>
      <c r="K1085" s="661" t="s">
        <v>1561</v>
      </c>
      <c r="L1085" s="662">
        <v>439.98</v>
      </c>
      <c r="M1085" s="662">
        <v>439.98</v>
      </c>
      <c r="N1085" s="661">
        <v>1</v>
      </c>
      <c r="O1085" s="742">
        <v>0.5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18</v>
      </c>
      <c r="B1086" s="661" t="s">
        <v>534</v>
      </c>
      <c r="C1086" s="661">
        <v>89301185</v>
      </c>
      <c r="D1086" s="740" t="s">
        <v>2534</v>
      </c>
      <c r="E1086" s="741" t="s">
        <v>1614</v>
      </c>
      <c r="F1086" s="661" t="s">
        <v>1587</v>
      </c>
      <c r="G1086" s="661" t="s">
        <v>1726</v>
      </c>
      <c r="H1086" s="661" t="s">
        <v>535</v>
      </c>
      <c r="I1086" s="661" t="s">
        <v>676</v>
      </c>
      <c r="J1086" s="661" t="s">
        <v>677</v>
      </c>
      <c r="K1086" s="661" t="s">
        <v>678</v>
      </c>
      <c r="L1086" s="662">
        <v>54.55</v>
      </c>
      <c r="M1086" s="662">
        <v>109.1</v>
      </c>
      <c r="N1086" s="661">
        <v>2</v>
      </c>
      <c r="O1086" s="742">
        <v>0.5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18</v>
      </c>
      <c r="B1087" s="661" t="s">
        <v>534</v>
      </c>
      <c r="C1087" s="661">
        <v>89301185</v>
      </c>
      <c r="D1087" s="740" t="s">
        <v>2534</v>
      </c>
      <c r="E1087" s="741" t="s">
        <v>1614</v>
      </c>
      <c r="F1087" s="661" t="s">
        <v>1587</v>
      </c>
      <c r="G1087" s="661" t="s">
        <v>1656</v>
      </c>
      <c r="H1087" s="661" t="s">
        <v>849</v>
      </c>
      <c r="I1087" s="661" t="s">
        <v>910</v>
      </c>
      <c r="J1087" s="661" t="s">
        <v>911</v>
      </c>
      <c r="K1087" s="661" t="s">
        <v>912</v>
      </c>
      <c r="L1087" s="662">
        <v>264</v>
      </c>
      <c r="M1087" s="662">
        <v>528</v>
      </c>
      <c r="N1087" s="661">
        <v>2</v>
      </c>
      <c r="O1087" s="742">
        <v>1</v>
      </c>
      <c r="P1087" s="662">
        <v>528</v>
      </c>
      <c r="Q1087" s="677">
        <v>1</v>
      </c>
      <c r="R1087" s="661">
        <v>2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18</v>
      </c>
      <c r="B1088" s="661" t="s">
        <v>534</v>
      </c>
      <c r="C1088" s="661">
        <v>89301185</v>
      </c>
      <c r="D1088" s="740" t="s">
        <v>2534</v>
      </c>
      <c r="E1088" s="741" t="s">
        <v>1614</v>
      </c>
      <c r="F1088" s="661" t="s">
        <v>1587</v>
      </c>
      <c r="G1088" s="661" t="s">
        <v>1656</v>
      </c>
      <c r="H1088" s="661" t="s">
        <v>849</v>
      </c>
      <c r="I1088" s="661" t="s">
        <v>898</v>
      </c>
      <c r="J1088" s="661" t="s">
        <v>960</v>
      </c>
      <c r="K1088" s="661" t="s">
        <v>1530</v>
      </c>
      <c r="L1088" s="662">
        <v>123.2</v>
      </c>
      <c r="M1088" s="662">
        <v>492.8</v>
      </c>
      <c r="N1088" s="661">
        <v>4</v>
      </c>
      <c r="O1088" s="742">
        <v>1.5</v>
      </c>
      <c r="P1088" s="662"/>
      <c r="Q1088" s="677">
        <v>0</v>
      </c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18</v>
      </c>
      <c r="B1089" s="661" t="s">
        <v>534</v>
      </c>
      <c r="C1089" s="661">
        <v>89301185</v>
      </c>
      <c r="D1089" s="740" t="s">
        <v>2534</v>
      </c>
      <c r="E1089" s="741" t="s">
        <v>1614</v>
      </c>
      <c r="F1089" s="661" t="s">
        <v>1587</v>
      </c>
      <c r="G1089" s="661" t="s">
        <v>1656</v>
      </c>
      <c r="H1089" s="661" t="s">
        <v>849</v>
      </c>
      <c r="I1089" s="661" t="s">
        <v>894</v>
      </c>
      <c r="J1089" s="661" t="s">
        <v>1531</v>
      </c>
      <c r="K1089" s="661" t="s">
        <v>1532</v>
      </c>
      <c r="L1089" s="662">
        <v>246.39</v>
      </c>
      <c r="M1089" s="662">
        <v>492.78</v>
      </c>
      <c r="N1089" s="661">
        <v>2</v>
      </c>
      <c r="O1089" s="742">
        <v>0.5</v>
      </c>
      <c r="P1089" s="662">
        <v>492.78</v>
      </c>
      <c r="Q1089" s="677">
        <v>1</v>
      </c>
      <c r="R1089" s="661">
        <v>2</v>
      </c>
      <c r="S1089" s="677">
        <v>1</v>
      </c>
      <c r="T1089" s="742">
        <v>0.5</v>
      </c>
      <c r="U1089" s="700">
        <v>1</v>
      </c>
    </row>
    <row r="1090" spans="1:21" ht="14.4" customHeight="1" x14ac:dyDescent="0.3">
      <c r="A1090" s="660">
        <v>18</v>
      </c>
      <c r="B1090" s="661" t="s">
        <v>534</v>
      </c>
      <c r="C1090" s="661">
        <v>89301185</v>
      </c>
      <c r="D1090" s="740" t="s">
        <v>2534</v>
      </c>
      <c r="E1090" s="741" t="s">
        <v>1614</v>
      </c>
      <c r="F1090" s="661" t="s">
        <v>1587</v>
      </c>
      <c r="G1090" s="661" t="s">
        <v>1997</v>
      </c>
      <c r="H1090" s="661" t="s">
        <v>535</v>
      </c>
      <c r="I1090" s="661" t="s">
        <v>2145</v>
      </c>
      <c r="J1090" s="661" t="s">
        <v>2146</v>
      </c>
      <c r="K1090" s="661" t="s">
        <v>875</v>
      </c>
      <c r="L1090" s="662">
        <v>72.58</v>
      </c>
      <c r="M1090" s="662">
        <v>145.16</v>
      </c>
      <c r="N1090" s="661">
        <v>2</v>
      </c>
      <c r="O1090" s="742">
        <v>0.5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18</v>
      </c>
      <c r="B1091" s="661" t="s">
        <v>534</v>
      </c>
      <c r="C1091" s="661">
        <v>89301185</v>
      </c>
      <c r="D1091" s="740" t="s">
        <v>2534</v>
      </c>
      <c r="E1091" s="741" t="s">
        <v>1614</v>
      </c>
      <c r="F1091" s="661" t="s">
        <v>1587</v>
      </c>
      <c r="G1091" s="661" t="s">
        <v>2002</v>
      </c>
      <c r="H1091" s="661" t="s">
        <v>535</v>
      </c>
      <c r="I1091" s="661" t="s">
        <v>2003</v>
      </c>
      <c r="J1091" s="661" t="s">
        <v>2004</v>
      </c>
      <c r="K1091" s="661" t="s">
        <v>2005</v>
      </c>
      <c r="L1091" s="662">
        <v>132</v>
      </c>
      <c r="M1091" s="662">
        <v>132</v>
      </c>
      <c r="N1091" s="661">
        <v>1</v>
      </c>
      <c r="O1091" s="742">
        <v>0.5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18</v>
      </c>
      <c r="B1092" s="661" t="s">
        <v>534</v>
      </c>
      <c r="C1092" s="661">
        <v>89301185</v>
      </c>
      <c r="D1092" s="740" t="s">
        <v>2534</v>
      </c>
      <c r="E1092" s="741" t="s">
        <v>1614</v>
      </c>
      <c r="F1092" s="661" t="s">
        <v>1587</v>
      </c>
      <c r="G1092" s="661" t="s">
        <v>1657</v>
      </c>
      <c r="H1092" s="661" t="s">
        <v>535</v>
      </c>
      <c r="I1092" s="661" t="s">
        <v>626</v>
      </c>
      <c r="J1092" s="661" t="s">
        <v>627</v>
      </c>
      <c r="K1092" s="661" t="s">
        <v>2008</v>
      </c>
      <c r="L1092" s="662">
        <v>94.04</v>
      </c>
      <c r="M1092" s="662">
        <v>94.04</v>
      </c>
      <c r="N1092" s="661">
        <v>1</v>
      </c>
      <c r="O1092" s="742">
        <v>0.5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18</v>
      </c>
      <c r="B1093" s="661" t="s">
        <v>534</v>
      </c>
      <c r="C1093" s="661">
        <v>89301185</v>
      </c>
      <c r="D1093" s="740" t="s">
        <v>2534</v>
      </c>
      <c r="E1093" s="741" t="s">
        <v>1614</v>
      </c>
      <c r="F1093" s="661" t="s">
        <v>1587</v>
      </c>
      <c r="G1093" s="661" t="s">
        <v>1670</v>
      </c>
      <c r="H1093" s="661" t="s">
        <v>535</v>
      </c>
      <c r="I1093" s="661" t="s">
        <v>1671</v>
      </c>
      <c r="J1093" s="661" t="s">
        <v>1672</v>
      </c>
      <c r="K1093" s="661" t="s">
        <v>1673</v>
      </c>
      <c r="L1093" s="662">
        <v>264</v>
      </c>
      <c r="M1093" s="662">
        <v>264</v>
      </c>
      <c r="N1093" s="661">
        <v>1</v>
      </c>
      <c r="O1093" s="742">
        <v>1</v>
      </c>
      <c r="P1093" s="662">
        <v>264</v>
      </c>
      <c r="Q1093" s="677">
        <v>1</v>
      </c>
      <c r="R1093" s="661">
        <v>1</v>
      </c>
      <c r="S1093" s="677">
        <v>1</v>
      </c>
      <c r="T1093" s="742">
        <v>1</v>
      </c>
      <c r="U1093" s="700">
        <v>1</v>
      </c>
    </row>
    <row r="1094" spans="1:21" ht="14.4" customHeight="1" x14ac:dyDescent="0.3">
      <c r="A1094" s="660">
        <v>18</v>
      </c>
      <c r="B1094" s="661" t="s">
        <v>534</v>
      </c>
      <c r="C1094" s="661">
        <v>89301185</v>
      </c>
      <c r="D1094" s="740" t="s">
        <v>2534</v>
      </c>
      <c r="E1094" s="741" t="s">
        <v>1614</v>
      </c>
      <c r="F1094" s="661" t="s">
        <v>1587</v>
      </c>
      <c r="G1094" s="661" t="s">
        <v>1644</v>
      </c>
      <c r="H1094" s="661" t="s">
        <v>535</v>
      </c>
      <c r="I1094" s="661" t="s">
        <v>1739</v>
      </c>
      <c r="J1094" s="661" t="s">
        <v>1740</v>
      </c>
      <c r="K1094" s="661" t="s">
        <v>1741</v>
      </c>
      <c r="L1094" s="662">
        <v>133.38999999999999</v>
      </c>
      <c r="M1094" s="662">
        <v>133.38999999999999</v>
      </c>
      <c r="N1094" s="661">
        <v>1</v>
      </c>
      <c r="O1094" s="742">
        <v>1</v>
      </c>
      <c r="P1094" s="662">
        <v>133.38999999999999</v>
      </c>
      <c r="Q1094" s="677">
        <v>1</v>
      </c>
      <c r="R1094" s="661">
        <v>1</v>
      </c>
      <c r="S1094" s="677">
        <v>1</v>
      </c>
      <c r="T1094" s="742">
        <v>1</v>
      </c>
      <c r="U1094" s="700">
        <v>1</v>
      </c>
    </row>
    <row r="1095" spans="1:21" ht="14.4" customHeight="1" x14ac:dyDescent="0.3">
      <c r="A1095" s="660">
        <v>18</v>
      </c>
      <c r="B1095" s="661" t="s">
        <v>534</v>
      </c>
      <c r="C1095" s="661">
        <v>89301185</v>
      </c>
      <c r="D1095" s="740" t="s">
        <v>2534</v>
      </c>
      <c r="E1095" s="741" t="s">
        <v>1614</v>
      </c>
      <c r="F1095" s="661" t="s">
        <v>1587</v>
      </c>
      <c r="G1095" s="661" t="s">
        <v>1644</v>
      </c>
      <c r="H1095" s="661" t="s">
        <v>535</v>
      </c>
      <c r="I1095" s="661" t="s">
        <v>1328</v>
      </c>
      <c r="J1095" s="661" t="s">
        <v>1329</v>
      </c>
      <c r="K1095" s="661" t="s">
        <v>1330</v>
      </c>
      <c r="L1095" s="662">
        <v>177.82</v>
      </c>
      <c r="M1095" s="662">
        <v>533.46</v>
      </c>
      <c r="N1095" s="661">
        <v>3</v>
      </c>
      <c r="O1095" s="742">
        <v>1</v>
      </c>
      <c r="P1095" s="662">
        <v>533.46</v>
      </c>
      <c r="Q1095" s="677">
        <v>1</v>
      </c>
      <c r="R1095" s="661">
        <v>3</v>
      </c>
      <c r="S1095" s="677">
        <v>1</v>
      </c>
      <c r="T1095" s="742">
        <v>1</v>
      </c>
      <c r="U1095" s="700">
        <v>1</v>
      </c>
    </row>
    <row r="1096" spans="1:21" ht="14.4" customHeight="1" x14ac:dyDescent="0.3">
      <c r="A1096" s="660">
        <v>18</v>
      </c>
      <c r="B1096" s="661" t="s">
        <v>534</v>
      </c>
      <c r="C1096" s="661">
        <v>89301185</v>
      </c>
      <c r="D1096" s="740" t="s">
        <v>2534</v>
      </c>
      <c r="E1096" s="741" t="s">
        <v>1614</v>
      </c>
      <c r="F1096" s="661" t="s">
        <v>1587</v>
      </c>
      <c r="G1096" s="661" t="s">
        <v>1644</v>
      </c>
      <c r="H1096" s="661" t="s">
        <v>535</v>
      </c>
      <c r="I1096" s="661" t="s">
        <v>2492</v>
      </c>
      <c r="J1096" s="661" t="s">
        <v>1329</v>
      </c>
      <c r="K1096" s="661" t="s">
        <v>1718</v>
      </c>
      <c r="L1096" s="662">
        <v>0</v>
      </c>
      <c r="M1096" s="662">
        <v>0</v>
      </c>
      <c r="N1096" s="661">
        <v>1</v>
      </c>
      <c r="O1096" s="742">
        <v>0.5</v>
      </c>
      <c r="P1096" s="662"/>
      <c r="Q1096" s="677"/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18</v>
      </c>
      <c r="B1097" s="661" t="s">
        <v>534</v>
      </c>
      <c r="C1097" s="661">
        <v>89301185</v>
      </c>
      <c r="D1097" s="740" t="s">
        <v>2534</v>
      </c>
      <c r="E1097" s="741" t="s">
        <v>1614</v>
      </c>
      <c r="F1097" s="661" t="s">
        <v>1587</v>
      </c>
      <c r="G1097" s="661" t="s">
        <v>1644</v>
      </c>
      <c r="H1097" s="661" t="s">
        <v>535</v>
      </c>
      <c r="I1097" s="661" t="s">
        <v>2155</v>
      </c>
      <c r="J1097" s="661" t="s">
        <v>1023</v>
      </c>
      <c r="K1097" s="661" t="s">
        <v>1736</v>
      </c>
      <c r="L1097" s="662">
        <v>0</v>
      </c>
      <c r="M1097" s="662">
        <v>0</v>
      </c>
      <c r="N1097" s="661">
        <v>2</v>
      </c>
      <c r="O1097" s="742">
        <v>0.5</v>
      </c>
      <c r="P1097" s="662"/>
      <c r="Q1097" s="677"/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18</v>
      </c>
      <c r="B1098" s="661" t="s">
        <v>534</v>
      </c>
      <c r="C1098" s="661">
        <v>89301185</v>
      </c>
      <c r="D1098" s="740" t="s">
        <v>2534</v>
      </c>
      <c r="E1098" s="741" t="s">
        <v>1614</v>
      </c>
      <c r="F1098" s="661" t="s">
        <v>1587</v>
      </c>
      <c r="G1098" s="661" t="s">
        <v>1644</v>
      </c>
      <c r="H1098" s="661" t="s">
        <v>535</v>
      </c>
      <c r="I1098" s="661" t="s">
        <v>2172</v>
      </c>
      <c r="J1098" s="661" t="s">
        <v>1740</v>
      </c>
      <c r="K1098" s="661" t="s">
        <v>2173</v>
      </c>
      <c r="L1098" s="662">
        <v>0</v>
      </c>
      <c r="M1098" s="662">
        <v>0</v>
      </c>
      <c r="N1098" s="661">
        <v>1</v>
      </c>
      <c r="O1098" s="742">
        <v>1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18</v>
      </c>
      <c r="B1099" s="661" t="s">
        <v>534</v>
      </c>
      <c r="C1099" s="661">
        <v>89301185</v>
      </c>
      <c r="D1099" s="740" t="s">
        <v>2534</v>
      </c>
      <c r="E1099" s="741" t="s">
        <v>1614</v>
      </c>
      <c r="F1099" s="661" t="s">
        <v>1587</v>
      </c>
      <c r="G1099" s="661" t="s">
        <v>1648</v>
      </c>
      <c r="H1099" s="661" t="s">
        <v>535</v>
      </c>
      <c r="I1099" s="661" t="s">
        <v>2046</v>
      </c>
      <c r="J1099" s="661" t="s">
        <v>2047</v>
      </c>
      <c r="K1099" s="661" t="s">
        <v>1651</v>
      </c>
      <c r="L1099" s="662">
        <v>0</v>
      </c>
      <c r="M1099" s="662">
        <v>0</v>
      </c>
      <c r="N1099" s="661">
        <v>1</v>
      </c>
      <c r="O1099" s="742">
        <v>1</v>
      </c>
      <c r="P1099" s="662"/>
      <c r="Q1099" s="677"/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18</v>
      </c>
      <c r="B1100" s="661" t="s">
        <v>534</v>
      </c>
      <c r="C1100" s="661">
        <v>89301185</v>
      </c>
      <c r="D1100" s="740" t="s">
        <v>2534</v>
      </c>
      <c r="E1100" s="741" t="s">
        <v>1616</v>
      </c>
      <c r="F1100" s="661" t="s">
        <v>1587</v>
      </c>
      <c r="G1100" s="661" t="s">
        <v>1860</v>
      </c>
      <c r="H1100" s="661" t="s">
        <v>849</v>
      </c>
      <c r="I1100" s="661" t="s">
        <v>1861</v>
      </c>
      <c r="J1100" s="661" t="s">
        <v>1095</v>
      </c>
      <c r="K1100" s="661" t="s">
        <v>1862</v>
      </c>
      <c r="L1100" s="662">
        <v>132</v>
      </c>
      <c r="M1100" s="662">
        <v>396</v>
      </c>
      <c r="N1100" s="661">
        <v>3</v>
      </c>
      <c r="O1100" s="742">
        <v>1</v>
      </c>
      <c r="P1100" s="662">
        <v>396</v>
      </c>
      <c r="Q1100" s="677">
        <v>1</v>
      </c>
      <c r="R1100" s="661">
        <v>3</v>
      </c>
      <c r="S1100" s="677">
        <v>1</v>
      </c>
      <c r="T1100" s="742">
        <v>1</v>
      </c>
      <c r="U1100" s="700">
        <v>1</v>
      </c>
    </row>
    <row r="1101" spans="1:21" ht="14.4" customHeight="1" x14ac:dyDescent="0.3">
      <c r="A1101" s="660">
        <v>18</v>
      </c>
      <c r="B1101" s="661" t="s">
        <v>534</v>
      </c>
      <c r="C1101" s="661">
        <v>89301185</v>
      </c>
      <c r="D1101" s="740" t="s">
        <v>2534</v>
      </c>
      <c r="E1101" s="741" t="s">
        <v>1616</v>
      </c>
      <c r="F1101" s="661" t="s">
        <v>1587</v>
      </c>
      <c r="G1101" s="661" t="s">
        <v>1902</v>
      </c>
      <c r="H1101" s="661" t="s">
        <v>535</v>
      </c>
      <c r="I1101" s="661" t="s">
        <v>1174</v>
      </c>
      <c r="J1101" s="661" t="s">
        <v>1175</v>
      </c>
      <c r="K1101" s="661" t="s">
        <v>1903</v>
      </c>
      <c r="L1101" s="662">
        <v>156.77000000000001</v>
      </c>
      <c r="M1101" s="662">
        <v>470.31000000000006</v>
      </c>
      <c r="N1101" s="661">
        <v>3</v>
      </c>
      <c r="O1101" s="742">
        <v>1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18</v>
      </c>
      <c r="B1102" s="661" t="s">
        <v>534</v>
      </c>
      <c r="C1102" s="661">
        <v>89301185</v>
      </c>
      <c r="D1102" s="740" t="s">
        <v>2534</v>
      </c>
      <c r="E1102" s="741" t="s">
        <v>1616</v>
      </c>
      <c r="F1102" s="661" t="s">
        <v>1587</v>
      </c>
      <c r="G1102" s="661" t="s">
        <v>1666</v>
      </c>
      <c r="H1102" s="661" t="s">
        <v>535</v>
      </c>
      <c r="I1102" s="661" t="s">
        <v>727</v>
      </c>
      <c r="J1102" s="661" t="s">
        <v>728</v>
      </c>
      <c r="K1102" s="661" t="s">
        <v>1049</v>
      </c>
      <c r="L1102" s="662">
        <v>37.369999999999997</v>
      </c>
      <c r="M1102" s="662">
        <v>112.10999999999999</v>
      </c>
      <c r="N1102" s="661">
        <v>3</v>
      </c>
      <c r="O1102" s="742">
        <v>1</v>
      </c>
      <c r="P1102" s="662">
        <v>112.10999999999999</v>
      </c>
      <c r="Q1102" s="677">
        <v>1</v>
      </c>
      <c r="R1102" s="661">
        <v>3</v>
      </c>
      <c r="S1102" s="677">
        <v>1</v>
      </c>
      <c r="T1102" s="742">
        <v>1</v>
      </c>
      <c r="U1102" s="700">
        <v>1</v>
      </c>
    </row>
    <row r="1103" spans="1:21" ht="14.4" customHeight="1" x14ac:dyDescent="0.3">
      <c r="A1103" s="660">
        <v>18</v>
      </c>
      <c r="B1103" s="661" t="s">
        <v>534</v>
      </c>
      <c r="C1103" s="661">
        <v>89301186</v>
      </c>
      <c r="D1103" s="740" t="s">
        <v>2535</v>
      </c>
      <c r="E1103" s="741" t="s">
        <v>1607</v>
      </c>
      <c r="F1103" s="661" t="s">
        <v>1587</v>
      </c>
      <c r="G1103" s="661" t="s">
        <v>2493</v>
      </c>
      <c r="H1103" s="661" t="s">
        <v>535</v>
      </c>
      <c r="I1103" s="661" t="s">
        <v>2494</v>
      </c>
      <c r="J1103" s="661" t="s">
        <v>2495</v>
      </c>
      <c r="K1103" s="661" t="s">
        <v>2496</v>
      </c>
      <c r="L1103" s="662">
        <v>33.840000000000003</v>
      </c>
      <c r="M1103" s="662">
        <v>33.840000000000003</v>
      </c>
      <c r="N1103" s="661">
        <v>1</v>
      </c>
      <c r="O1103" s="742">
        <v>1</v>
      </c>
      <c r="P1103" s="662">
        <v>33.840000000000003</v>
      </c>
      <c r="Q1103" s="677">
        <v>1</v>
      </c>
      <c r="R1103" s="661">
        <v>1</v>
      </c>
      <c r="S1103" s="677">
        <v>1</v>
      </c>
      <c r="T1103" s="742">
        <v>1</v>
      </c>
      <c r="U1103" s="700">
        <v>1</v>
      </c>
    </row>
    <row r="1104" spans="1:21" ht="14.4" customHeight="1" x14ac:dyDescent="0.3">
      <c r="A1104" s="660">
        <v>18</v>
      </c>
      <c r="B1104" s="661" t="s">
        <v>534</v>
      </c>
      <c r="C1104" s="661">
        <v>89301186</v>
      </c>
      <c r="D1104" s="740" t="s">
        <v>2535</v>
      </c>
      <c r="E1104" s="741" t="s">
        <v>1607</v>
      </c>
      <c r="F1104" s="661" t="s">
        <v>1587</v>
      </c>
      <c r="G1104" s="661" t="s">
        <v>1715</v>
      </c>
      <c r="H1104" s="661" t="s">
        <v>535</v>
      </c>
      <c r="I1104" s="661" t="s">
        <v>1716</v>
      </c>
      <c r="J1104" s="661" t="s">
        <v>1717</v>
      </c>
      <c r="K1104" s="661" t="s">
        <v>1718</v>
      </c>
      <c r="L1104" s="662">
        <v>177.82</v>
      </c>
      <c r="M1104" s="662">
        <v>355.64</v>
      </c>
      <c r="N1104" s="661">
        <v>2</v>
      </c>
      <c r="O1104" s="742">
        <v>1.5</v>
      </c>
      <c r="P1104" s="662">
        <v>355.64</v>
      </c>
      <c r="Q1104" s="677">
        <v>1</v>
      </c>
      <c r="R1104" s="661">
        <v>2</v>
      </c>
      <c r="S1104" s="677">
        <v>1</v>
      </c>
      <c r="T1104" s="742">
        <v>1.5</v>
      </c>
      <c r="U1104" s="700">
        <v>1</v>
      </c>
    </row>
    <row r="1105" spans="1:21" ht="14.4" customHeight="1" x14ac:dyDescent="0.3">
      <c r="A1105" s="660">
        <v>18</v>
      </c>
      <c r="B1105" s="661" t="s">
        <v>534</v>
      </c>
      <c r="C1105" s="661">
        <v>89301186</v>
      </c>
      <c r="D1105" s="740" t="s">
        <v>2535</v>
      </c>
      <c r="E1105" s="741" t="s">
        <v>1607</v>
      </c>
      <c r="F1105" s="661" t="s">
        <v>1587</v>
      </c>
      <c r="G1105" s="661" t="s">
        <v>2497</v>
      </c>
      <c r="H1105" s="661" t="s">
        <v>535</v>
      </c>
      <c r="I1105" s="661" t="s">
        <v>1426</v>
      </c>
      <c r="J1105" s="661" t="s">
        <v>1427</v>
      </c>
      <c r="K1105" s="661" t="s">
        <v>1428</v>
      </c>
      <c r="L1105" s="662">
        <v>1001.41</v>
      </c>
      <c r="M1105" s="662">
        <v>3004.23</v>
      </c>
      <c r="N1105" s="661">
        <v>3</v>
      </c>
      <c r="O1105" s="742">
        <v>2.5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18</v>
      </c>
      <c r="B1106" s="661" t="s">
        <v>534</v>
      </c>
      <c r="C1106" s="661">
        <v>89301186</v>
      </c>
      <c r="D1106" s="740" t="s">
        <v>2535</v>
      </c>
      <c r="E1106" s="741" t="s">
        <v>1607</v>
      </c>
      <c r="F1106" s="661" t="s">
        <v>1587</v>
      </c>
      <c r="G1106" s="661" t="s">
        <v>2498</v>
      </c>
      <c r="H1106" s="661" t="s">
        <v>535</v>
      </c>
      <c r="I1106" s="661" t="s">
        <v>2499</v>
      </c>
      <c r="J1106" s="661" t="s">
        <v>2500</v>
      </c>
      <c r="K1106" s="661" t="s">
        <v>2501</v>
      </c>
      <c r="L1106" s="662">
        <v>34.6</v>
      </c>
      <c r="M1106" s="662">
        <v>34.6</v>
      </c>
      <c r="N1106" s="661">
        <v>1</v>
      </c>
      <c r="O1106" s="742">
        <v>0.5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18</v>
      </c>
      <c r="B1107" s="661" t="s">
        <v>534</v>
      </c>
      <c r="C1107" s="661">
        <v>89301186</v>
      </c>
      <c r="D1107" s="740" t="s">
        <v>2535</v>
      </c>
      <c r="E1107" s="741" t="s">
        <v>1607</v>
      </c>
      <c r="F1107" s="661" t="s">
        <v>1587</v>
      </c>
      <c r="G1107" s="661" t="s">
        <v>2502</v>
      </c>
      <c r="H1107" s="661" t="s">
        <v>849</v>
      </c>
      <c r="I1107" s="661" t="s">
        <v>2503</v>
      </c>
      <c r="J1107" s="661" t="s">
        <v>2504</v>
      </c>
      <c r="K1107" s="661" t="s">
        <v>2505</v>
      </c>
      <c r="L1107" s="662">
        <v>715.48</v>
      </c>
      <c r="M1107" s="662">
        <v>1430.96</v>
      </c>
      <c r="N1107" s="661">
        <v>2</v>
      </c>
      <c r="O1107" s="742">
        <v>0.5</v>
      </c>
      <c r="P1107" s="662"/>
      <c r="Q1107" s="677">
        <v>0</v>
      </c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18</v>
      </c>
      <c r="B1108" s="661" t="s">
        <v>534</v>
      </c>
      <c r="C1108" s="661">
        <v>89301186</v>
      </c>
      <c r="D1108" s="740" t="s">
        <v>2535</v>
      </c>
      <c r="E1108" s="741" t="s">
        <v>1607</v>
      </c>
      <c r="F1108" s="661" t="s">
        <v>1587</v>
      </c>
      <c r="G1108" s="661" t="s">
        <v>1656</v>
      </c>
      <c r="H1108" s="661" t="s">
        <v>849</v>
      </c>
      <c r="I1108" s="661" t="s">
        <v>894</v>
      </c>
      <c r="J1108" s="661" t="s">
        <v>1531</v>
      </c>
      <c r="K1108" s="661" t="s">
        <v>1532</v>
      </c>
      <c r="L1108" s="662">
        <v>246.39</v>
      </c>
      <c r="M1108" s="662">
        <v>492.78</v>
      </c>
      <c r="N1108" s="661">
        <v>2</v>
      </c>
      <c r="O1108" s="742">
        <v>2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18</v>
      </c>
      <c r="B1109" s="661" t="s">
        <v>534</v>
      </c>
      <c r="C1109" s="661">
        <v>89301186</v>
      </c>
      <c r="D1109" s="740" t="s">
        <v>2535</v>
      </c>
      <c r="E1109" s="741" t="s">
        <v>1607</v>
      </c>
      <c r="F1109" s="661" t="s">
        <v>1587</v>
      </c>
      <c r="G1109" s="661" t="s">
        <v>2506</v>
      </c>
      <c r="H1109" s="661" t="s">
        <v>535</v>
      </c>
      <c r="I1109" s="661" t="s">
        <v>2507</v>
      </c>
      <c r="J1109" s="661" t="s">
        <v>2508</v>
      </c>
      <c r="K1109" s="661" t="s">
        <v>2509</v>
      </c>
      <c r="L1109" s="662">
        <v>0</v>
      </c>
      <c r="M1109" s="662">
        <v>0</v>
      </c>
      <c r="N1109" s="661">
        <v>14</v>
      </c>
      <c r="O1109" s="742">
        <v>9</v>
      </c>
      <c r="P1109" s="662">
        <v>0</v>
      </c>
      <c r="Q1109" s="677"/>
      <c r="R1109" s="661">
        <v>13</v>
      </c>
      <c r="S1109" s="677">
        <v>0.9285714285714286</v>
      </c>
      <c r="T1109" s="742">
        <v>8.5</v>
      </c>
      <c r="U1109" s="700">
        <v>0.94444444444444442</v>
      </c>
    </row>
    <row r="1110" spans="1:21" ht="14.4" customHeight="1" x14ac:dyDescent="0.3">
      <c r="A1110" s="660">
        <v>18</v>
      </c>
      <c r="B1110" s="661" t="s">
        <v>534</v>
      </c>
      <c r="C1110" s="661">
        <v>89301186</v>
      </c>
      <c r="D1110" s="740" t="s">
        <v>2535</v>
      </c>
      <c r="E1110" s="741" t="s">
        <v>1607</v>
      </c>
      <c r="F1110" s="661" t="s">
        <v>1587</v>
      </c>
      <c r="G1110" s="661" t="s">
        <v>2506</v>
      </c>
      <c r="H1110" s="661" t="s">
        <v>535</v>
      </c>
      <c r="I1110" s="661" t="s">
        <v>2510</v>
      </c>
      <c r="J1110" s="661" t="s">
        <v>2511</v>
      </c>
      <c r="K1110" s="661" t="s">
        <v>2512</v>
      </c>
      <c r="L1110" s="662">
        <v>0</v>
      </c>
      <c r="M1110" s="662">
        <v>0</v>
      </c>
      <c r="N1110" s="661">
        <v>1</v>
      </c>
      <c r="O1110" s="742">
        <v>0.5</v>
      </c>
      <c r="P1110" s="662"/>
      <c r="Q1110" s="677"/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18</v>
      </c>
      <c r="B1111" s="661" t="s">
        <v>534</v>
      </c>
      <c r="C1111" s="661">
        <v>89301186</v>
      </c>
      <c r="D1111" s="740" t="s">
        <v>2535</v>
      </c>
      <c r="E1111" s="741" t="s">
        <v>1607</v>
      </c>
      <c r="F1111" s="661" t="s">
        <v>1587</v>
      </c>
      <c r="G1111" s="661" t="s">
        <v>2513</v>
      </c>
      <c r="H1111" s="661" t="s">
        <v>535</v>
      </c>
      <c r="I1111" s="661" t="s">
        <v>2514</v>
      </c>
      <c r="J1111" s="661" t="s">
        <v>2515</v>
      </c>
      <c r="K1111" s="661" t="s">
        <v>2516</v>
      </c>
      <c r="L1111" s="662">
        <v>0</v>
      </c>
      <c r="M1111" s="662">
        <v>0</v>
      </c>
      <c r="N1111" s="661">
        <v>2</v>
      </c>
      <c r="O1111" s="742">
        <v>1.5</v>
      </c>
      <c r="P1111" s="662">
        <v>0</v>
      </c>
      <c r="Q1111" s="677"/>
      <c r="R1111" s="661">
        <v>1</v>
      </c>
      <c r="S1111" s="677">
        <v>0.5</v>
      </c>
      <c r="T1111" s="742">
        <v>1</v>
      </c>
      <c r="U1111" s="700">
        <v>0.66666666666666663</v>
      </c>
    </row>
    <row r="1112" spans="1:21" ht="14.4" customHeight="1" x14ac:dyDescent="0.3">
      <c r="A1112" s="660">
        <v>18</v>
      </c>
      <c r="B1112" s="661" t="s">
        <v>534</v>
      </c>
      <c r="C1112" s="661">
        <v>89301186</v>
      </c>
      <c r="D1112" s="740" t="s">
        <v>2535</v>
      </c>
      <c r="E1112" s="741" t="s">
        <v>1607</v>
      </c>
      <c r="F1112" s="661" t="s">
        <v>1587</v>
      </c>
      <c r="G1112" s="661" t="s">
        <v>2513</v>
      </c>
      <c r="H1112" s="661" t="s">
        <v>535</v>
      </c>
      <c r="I1112" s="661" t="s">
        <v>2517</v>
      </c>
      <c r="J1112" s="661" t="s">
        <v>2518</v>
      </c>
      <c r="K1112" s="661" t="s">
        <v>2519</v>
      </c>
      <c r="L1112" s="662">
        <v>120.74</v>
      </c>
      <c r="M1112" s="662">
        <v>482.96</v>
      </c>
      <c r="N1112" s="661">
        <v>4</v>
      </c>
      <c r="O1112" s="742">
        <v>1.5</v>
      </c>
      <c r="P1112" s="662">
        <v>482.96</v>
      </c>
      <c r="Q1112" s="677">
        <v>1</v>
      </c>
      <c r="R1112" s="661">
        <v>4</v>
      </c>
      <c r="S1112" s="677">
        <v>1</v>
      </c>
      <c r="T1112" s="742">
        <v>1.5</v>
      </c>
      <c r="U1112" s="700">
        <v>1</v>
      </c>
    </row>
    <row r="1113" spans="1:21" ht="14.4" customHeight="1" x14ac:dyDescent="0.3">
      <c r="A1113" s="660">
        <v>18</v>
      </c>
      <c r="B1113" s="661" t="s">
        <v>534</v>
      </c>
      <c r="C1113" s="661">
        <v>89301186</v>
      </c>
      <c r="D1113" s="740" t="s">
        <v>2535</v>
      </c>
      <c r="E1113" s="741" t="s">
        <v>1607</v>
      </c>
      <c r="F1113" s="661" t="s">
        <v>1587</v>
      </c>
      <c r="G1113" s="661" t="s">
        <v>1670</v>
      </c>
      <c r="H1113" s="661" t="s">
        <v>535</v>
      </c>
      <c r="I1113" s="661" t="s">
        <v>1671</v>
      </c>
      <c r="J1113" s="661" t="s">
        <v>1672</v>
      </c>
      <c r="K1113" s="661" t="s">
        <v>1673</v>
      </c>
      <c r="L1113" s="662">
        <v>264</v>
      </c>
      <c r="M1113" s="662">
        <v>528</v>
      </c>
      <c r="N1113" s="661">
        <v>2</v>
      </c>
      <c r="O1113" s="742">
        <v>1.5</v>
      </c>
      <c r="P1113" s="662">
        <v>264</v>
      </c>
      <c r="Q1113" s="677">
        <v>0.5</v>
      </c>
      <c r="R1113" s="661">
        <v>1</v>
      </c>
      <c r="S1113" s="677">
        <v>0.5</v>
      </c>
      <c r="T1113" s="742">
        <v>0.5</v>
      </c>
      <c r="U1113" s="700">
        <v>0.33333333333333331</v>
      </c>
    </row>
    <row r="1114" spans="1:21" ht="14.4" customHeight="1" x14ac:dyDescent="0.3">
      <c r="A1114" s="660">
        <v>18</v>
      </c>
      <c r="B1114" s="661" t="s">
        <v>534</v>
      </c>
      <c r="C1114" s="661">
        <v>89301186</v>
      </c>
      <c r="D1114" s="740" t="s">
        <v>2535</v>
      </c>
      <c r="E1114" s="741" t="s">
        <v>1607</v>
      </c>
      <c r="F1114" s="661" t="s">
        <v>1587</v>
      </c>
      <c r="G1114" s="661" t="s">
        <v>2520</v>
      </c>
      <c r="H1114" s="661" t="s">
        <v>535</v>
      </c>
      <c r="I1114" s="661" t="s">
        <v>2521</v>
      </c>
      <c r="J1114" s="661" t="s">
        <v>2522</v>
      </c>
      <c r="K1114" s="661" t="s">
        <v>2523</v>
      </c>
      <c r="L1114" s="662">
        <v>151.62</v>
      </c>
      <c r="M1114" s="662">
        <v>151.62</v>
      </c>
      <c r="N1114" s="661">
        <v>1</v>
      </c>
      <c r="O1114" s="742">
        <v>1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18</v>
      </c>
      <c r="B1115" s="661" t="s">
        <v>534</v>
      </c>
      <c r="C1115" s="661">
        <v>89301186</v>
      </c>
      <c r="D1115" s="740" t="s">
        <v>2535</v>
      </c>
      <c r="E1115" s="741" t="s">
        <v>1607</v>
      </c>
      <c r="F1115" s="661" t="s">
        <v>1587</v>
      </c>
      <c r="G1115" s="661" t="s">
        <v>2524</v>
      </c>
      <c r="H1115" s="661" t="s">
        <v>535</v>
      </c>
      <c r="I1115" s="661" t="s">
        <v>2525</v>
      </c>
      <c r="J1115" s="661" t="s">
        <v>2526</v>
      </c>
      <c r="K1115" s="661" t="s">
        <v>2527</v>
      </c>
      <c r="L1115" s="662">
        <v>0</v>
      </c>
      <c r="M1115" s="662">
        <v>0</v>
      </c>
      <c r="N1115" s="661">
        <v>1</v>
      </c>
      <c r="O1115" s="742">
        <v>1</v>
      </c>
      <c r="P1115" s="662"/>
      <c r="Q1115" s="677"/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18</v>
      </c>
      <c r="B1116" s="661" t="s">
        <v>534</v>
      </c>
      <c r="C1116" s="661">
        <v>89301186</v>
      </c>
      <c r="D1116" s="740" t="s">
        <v>2535</v>
      </c>
      <c r="E1116" s="741" t="s">
        <v>1607</v>
      </c>
      <c r="F1116" s="661" t="s">
        <v>1588</v>
      </c>
      <c r="G1116" s="661" t="s">
        <v>1808</v>
      </c>
      <c r="H1116" s="661" t="s">
        <v>535</v>
      </c>
      <c r="I1116" s="661" t="s">
        <v>2528</v>
      </c>
      <c r="J1116" s="661" t="s">
        <v>1810</v>
      </c>
      <c r="K1116" s="661"/>
      <c r="L1116" s="662">
        <v>0</v>
      </c>
      <c r="M1116" s="662">
        <v>0</v>
      </c>
      <c r="N1116" s="661">
        <v>3</v>
      </c>
      <c r="O1116" s="742">
        <v>3</v>
      </c>
      <c r="P1116" s="662">
        <v>0</v>
      </c>
      <c r="Q1116" s="677"/>
      <c r="R1116" s="661">
        <v>1</v>
      </c>
      <c r="S1116" s="677">
        <v>0.33333333333333331</v>
      </c>
      <c r="T1116" s="742">
        <v>1</v>
      </c>
      <c r="U1116" s="700">
        <v>0.33333333333333331</v>
      </c>
    </row>
    <row r="1117" spans="1:21" ht="14.4" customHeight="1" x14ac:dyDescent="0.3">
      <c r="A1117" s="660">
        <v>18</v>
      </c>
      <c r="B1117" s="661" t="s">
        <v>534</v>
      </c>
      <c r="C1117" s="661">
        <v>89301188</v>
      </c>
      <c r="D1117" s="740" t="s">
        <v>2536</v>
      </c>
      <c r="E1117" s="741" t="s">
        <v>1602</v>
      </c>
      <c r="F1117" s="661" t="s">
        <v>1587</v>
      </c>
      <c r="G1117" s="661" t="s">
        <v>1776</v>
      </c>
      <c r="H1117" s="661" t="s">
        <v>535</v>
      </c>
      <c r="I1117" s="661" t="s">
        <v>731</v>
      </c>
      <c r="J1117" s="661" t="s">
        <v>732</v>
      </c>
      <c r="K1117" s="661" t="s">
        <v>1777</v>
      </c>
      <c r="L1117" s="662">
        <v>0</v>
      </c>
      <c r="M1117" s="662">
        <v>0</v>
      </c>
      <c r="N1117" s="661">
        <v>1</v>
      </c>
      <c r="O1117" s="742">
        <v>0.5</v>
      </c>
      <c r="P1117" s="662"/>
      <c r="Q1117" s="677"/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18</v>
      </c>
      <c r="B1118" s="661" t="s">
        <v>534</v>
      </c>
      <c r="C1118" s="661">
        <v>89301188</v>
      </c>
      <c r="D1118" s="740" t="s">
        <v>2536</v>
      </c>
      <c r="E1118" s="741" t="s">
        <v>1602</v>
      </c>
      <c r="F1118" s="661" t="s">
        <v>1587</v>
      </c>
      <c r="G1118" s="661" t="s">
        <v>1631</v>
      </c>
      <c r="H1118" s="661" t="s">
        <v>535</v>
      </c>
      <c r="I1118" s="661" t="s">
        <v>757</v>
      </c>
      <c r="J1118" s="661" t="s">
        <v>1633</v>
      </c>
      <c r="K1118" s="661" t="s">
        <v>1799</v>
      </c>
      <c r="L1118" s="662">
        <v>22.06</v>
      </c>
      <c r="M1118" s="662">
        <v>22.06</v>
      </c>
      <c r="N1118" s="661">
        <v>1</v>
      </c>
      <c r="O1118" s="742">
        <v>0.5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18</v>
      </c>
      <c r="B1119" s="661" t="s">
        <v>534</v>
      </c>
      <c r="C1119" s="661">
        <v>89301188</v>
      </c>
      <c r="D1119" s="740" t="s">
        <v>2536</v>
      </c>
      <c r="E1119" s="741" t="s">
        <v>1602</v>
      </c>
      <c r="F1119" s="661" t="s">
        <v>1587</v>
      </c>
      <c r="G1119" s="661" t="s">
        <v>1642</v>
      </c>
      <c r="H1119" s="661" t="s">
        <v>849</v>
      </c>
      <c r="I1119" s="661" t="s">
        <v>1125</v>
      </c>
      <c r="J1119" s="661" t="s">
        <v>1126</v>
      </c>
      <c r="K1119" s="661" t="s">
        <v>1127</v>
      </c>
      <c r="L1119" s="662">
        <v>400.18</v>
      </c>
      <c r="M1119" s="662">
        <v>800.36</v>
      </c>
      <c r="N1119" s="661">
        <v>2</v>
      </c>
      <c r="O1119" s="742">
        <v>1.5</v>
      </c>
      <c r="P1119" s="662">
        <v>400.18</v>
      </c>
      <c r="Q1119" s="677">
        <v>0.5</v>
      </c>
      <c r="R1119" s="661">
        <v>1</v>
      </c>
      <c r="S1119" s="677">
        <v>0.5</v>
      </c>
      <c r="T1119" s="742">
        <v>0.5</v>
      </c>
      <c r="U1119" s="700">
        <v>0.33333333333333331</v>
      </c>
    </row>
    <row r="1120" spans="1:21" ht="14.4" customHeight="1" x14ac:dyDescent="0.3">
      <c r="A1120" s="660">
        <v>18</v>
      </c>
      <c r="B1120" s="661" t="s">
        <v>534</v>
      </c>
      <c r="C1120" s="661">
        <v>89301188</v>
      </c>
      <c r="D1120" s="740" t="s">
        <v>2536</v>
      </c>
      <c r="E1120" s="741" t="s">
        <v>1602</v>
      </c>
      <c r="F1120" s="661" t="s">
        <v>1587</v>
      </c>
      <c r="G1120" s="661" t="s">
        <v>1822</v>
      </c>
      <c r="H1120" s="661" t="s">
        <v>535</v>
      </c>
      <c r="I1120" s="661" t="s">
        <v>1261</v>
      </c>
      <c r="J1120" s="661" t="s">
        <v>1823</v>
      </c>
      <c r="K1120" s="661" t="s">
        <v>1686</v>
      </c>
      <c r="L1120" s="662">
        <v>18.809999999999999</v>
      </c>
      <c r="M1120" s="662">
        <v>18.809999999999999</v>
      </c>
      <c r="N1120" s="661">
        <v>1</v>
      </c>
      <c r="O1120" s="742">
        <v>0.5</v>
      </c>
      <c r="P1120" s="662">
        <v>18.809999999999999</v>
      </c>
      <c r="Q1120" s="677">
        <v>1</v>
      </c>
      <c r="R1120" s="661">
        <v>1</v>
      </c>
      <c r="S1120" s="677">
        <v>1</v>
      </c>
      <c r="T1120" s="742">
        <v>0.5</v>
      </c>
      <c r="U1120" s="700">
        <v>1</v>
      </c>
    </row>
    <row r="1121" spans="1:21" ht="14.4" customHeight="1" x14ac:dyDescent="0.3">
      <c r="A1121" s="660">
        <v>18</v>
      </c>
      <c r="B1121" s="661" t="s">
        <v>534</v>
      </c>
      <c r="C1121" s="661">
        <v>89301188</v>
      </c>
      <c r="D1121" s="740" t="s">
        <v>2536</v>
      </c>
      <c r="E1121" s="741" t="s">
        <v>1602</v>
      </c>
      <c r="F1121" s="661" t="s">
        <v>1587</v>
      </c>
      <c r="G1121" s="661" t="s">
        <v>1648</v>
      </c>
      <c r="H1121" s="661" t="s">
        <v>535</v>
      </c>
      <c r="I1121" s="661" t="s">
        <v>2041</v>
      </c>
      <c r="J1121" s="661" t="s">
        <v>2042</v>
      </c>
      <c r="K1121" s="661" t="s">
        <v>1651</v>
      </c>
      <c r="L1121" s="662">
        <v>0</v>
      </c>
      <c r="M1121" s="662">
        <v>0</v>
      </c>
      <c r="N1121" s="661">
        <v>1</v>
      </c>
      <c r="O1121" s="742">
        <v>1</v>
      </c>
      <c r="P1121" s="662"/>
      <c r="Q1121" s="677"/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18</v>
      </c>
      <c r="B1122" s="661" t="s">
        <v>534</v>
      </c>
      <c r="C1122" s="661">
        <v>89301188</v>
      </c>
      <c r="D1122" s="740" t="s">
        <v>2536</v>
      </c>
      <c r="E1122" s="741" t="s">
        <v>1603</v>
      </c>
      <c r="F1122" s="661" t="s">
        <v>1587</v>
      </c>
      <c r="G1122" s="661" t="s">
        <v>1712</v>
      </c>
      <c r="H1122" s="661" t="s">
        <v>535</v>
      </c>
      <c r="I1122" s="661" t="s">
        <v>646</v>
      </c>
      <c r="J1122" s="661" t="s">
        <v>1713</v>
      </c>
      <c r="K1122" s="661" t="s">
        <v>1714</v>
      </c>
      <c r="L1122" s="662">
        <v>0</v>
      </c>
      <c r="M1122" s="662">
        <v>0</v>
      </c>
      <c r="N1122" s="661">
        <v>1</v>
      </c>
      <c r="O1122" s="742">
        <v>0.5</v>
      </c>
      <c r="P1122" s="662"/>
      <c r="Q1122" s="677"/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18</v>
      </c>
      <c r="B1123" s="661" t="s">
        <v>534</v>
      </c>
      <c r="C1123" s="661">
        <v>89301188</v>
      </c>
      <c r="D1123" s="740" t="s">
        <v>2536</v>
      </c>
      <c r="E1123" s="741" t="s">
        <v>1603</v>
      </c>
      <c r="F1123" s="661" t="s">
        <v>1587</v>
      </c>
      <c r="G1123" s="661" t="s">
        <v>1656</v>
      </c>
      <c r="H1123" s="661" t="s">
        <v>849</v>
      </c>
      <c r="I1123" s="661" t="s">
        <v>898</v>
      </c>
      <c r="J1123" s="661" t="s">
        <v>960</v>
      </c>
      <c r="K1123" s="661" t="s">
        <v>1530</v>
      </c>
      <c r="L1123" s="662">
        <v>123.2</v>
      </c>
      <c r="M1123" s="662">
        <v>123.2</v>
      </c>
      <c r="N1123" s="661">
        <v>1</v>
      </c>
      <c r="O1123" s="742">
        <v>0.5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18</v>
      </c>
      <c r="B1124" s="661" t="s">
        <v>534</v>
      </c>
      <c r="C1124" s="661">
        <v>89301188</v>
      </c>
      <c r="D1124" s="740" t="s">
        <v>2536</v>
      </c>
      <c r="E1124" s="741" t="s">
        <v>1606</v>
      </c>
      <c r="F1124" s="661" t="s">
        <v>1587</v>
      </c>
      <c r="G1124" s="661" t="s">
        <v>1695</v>
      </c>
      <c r="H1124" s="661" t="s">
        <v>849</v>
      </c>
      <c r="I1124" s="661" t="s">
        <v>1811</v>
      </c>
      <c r="J1124" s="661" t="s">
        <v>1812</v>
      </c>
      <c r="K1124" s="661" t="s">
        <v>1813</v>
      </c>
      <c r="L1124" s="662">
        <v>16.920000000000002</v>
      </c>
      <c r="M1124" s="662">
        <v>33.840000000000003</v>
      </c>
      <c r="N1124" s="661">
        <v>2</v>
      </c>
      <c r="O1124" s="742">
        <v>2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18</v>
      </c>
      <c r="B1125" s="661" t="s">
        <v>534</v>
      </c>
      <c r="C1125" s="661">
        <v>89301188</v>
      </c>
      <c r="D1125" s="740" t="s">
        <v>2536</v>
      </c>
      <c r="E1125" s="741" t="s">
        <v>1606</v>
      </c>
      <c r="F1125" s="661" t="s">
        <v>1587</v>
      </c>
      <c r="G1125" s="661" t="s">
        <v>1630</v>
      </c>
      <c r="H1125" s="661" t="s">
        <v>535</v>
      </c>
      <c r="I1125" s="661" t="s">
        <v>2220</v>
      </c>
      <c r="J1125" s="661" t="s">
        <v>2221</v>
      </c>
      <c r="K1125" s="661" t="s">
        <v>1085</v>
      </c>
      <c r="L1125" s="662">
        <v>132</v>
      </c>
      <c r="M1125" s="662">
        <v>132</v>
      </c>
      <c r="N1125" s="661">
        <v>1</v>
      </c>
      <c r="O1125" s="742">
        <v>0.5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18</v>
      </c>
      <c r="B1126" s="661" t="s">
        <v>534</v>
      </c>
      <c r="C1126" s="661">
        <v>89301188</v>
      </c>
      <c r="D1126" s="740" t="s">
        <v>2536</v>
      </c>
      <c r="E1126" s="741" t="s">
        <v>1606</v>
      </c>
      <c r="F1126" s="661" t="s">
        <v>1587</v>
      </c>
      <c r="G1126" s="661" t="s">
        <v>1666</v>
      </c>
      <c r="H1126" s="661" t="s">
        <v>535</v>
      </c>
      <c r="I1126" s="661" t="s">
        <v>610</v>
      </c>
      <c r="J1126" s="661" t="s">
        <v>1667</v>
      </c>
      <c r="K1126" s="661" t="s">
        <v>1668</v>
      </c>
      <c r="L1126" s="662">
        <v>23.61</v>
      </c>
      <c r="M1126" s="662">
        <v>23.61</v>
      </c>
      <c r="N1126" s="661">
        <v>1</v>
      </c>
      <c r="O1126" s="742">
        <v>0.5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18</v>
      </c>
      <c r="B1127" s="661" t="s">
        <v>534</v>
      </c>
      <c r="C1127" s="661">
        <v>89301188</v>
      </c>
      <c r="D1127" s="740" t="s">
        <v>2536</v>
      </c>
      <c r="E1127" s="741" t="s">
        <v>1606</v>
      </c>
      <c r="F1127" s="661" t="s">
        <v>1587</v>
      </c>
      <c r="G1127" s="661" t="s">
        <v>1648</v>
      </c>
      <c r="H1127" s="661" t="s">
        <v>535</v>
      </c>
      <c r="I1127" s="661" t="s">
        <v>2529</v>
      </c>
      <c r="J1127" s="661" t="s">
        <v>2042</v>
      </c>
      <c r="K1127" s="661" t="s">
        <v>2530</v>
      </c>
      <c r="L1127" s="662">
        <v>0</v>
      </c>
      <c r="M1127" s="662">
        <v>0</v>
      </c>
      <c r="N1127" s="661">
        <v>1</v>
      </c>
      <c r="O1127" s="742">
        <v>1</v>
      </c>
      <c r="P1127" s="662"/>
      <c r="Q1127" s="677"/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18</v>
      </c>
      <c r="B1128" s="661" t="s">
        <v>534</v>
      </c>
      <c r="C1128" s="661">
        <v>89301188</v>
      </c>
      <c r="D1128" s="740" t="s">
        <v>2536</v>
      </c>
      <c r="E1128" s="741" t="s">
        <v>1609</v>
      </c>
      <c r="F1128" s="661" t="s">
        <v>1587</v>
      </c>
      <c r="G1128" s="661" t="s">
        <v>1773</v>
      </c>
      <c r="H1128" s="661" t="s">
        <v>535</v>
      </c>
      <c r="I1128" s="661" t="s">
        <v>2078</v>
      </c>
      <c r="J1128" s="661" t="s">
        <v>2079</v>
      </c>
      <c r="K1128" s="661" t="s">
        <v>568</v>
      </c>
      <c r="L1128" s="662">
        <v>132</v>
      </c>
      <c r="M1128" s="662">
        <v>132</v>
      </c>
      <c r="N1128" s="661">
        <v>1</v>
      </c>
      <c r="O1128" s="742">
        <v>0.5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18</v>
      </c>
      <c r="B1129" s="661" t="s">
        <v>534</v>
      </c>
      <c r="C1129" s="661">
        <v>89301188</v>
      </c>
      <c r="D1129" s="740" t="s">
        <v>2536</v>
      </c>
      <c r="E1129" s="741" t="s">
        <v>1609</v>
      </c>
      <c r="F1129" s="661" t="s">
        <v>1587</v>
      </c>
      <c r="G1129" s="661" t="s">
        <v>1640</v>
      </c>
      <c r="H1129" s="661" t="s">
        <v>849</v>
      </c>
      <c r="I1129" s="661" t="s">
        <v>1641</v>
      </c>
      <c r="J1129" s="661" t="s">
        <v>1382</v>
      </c>
      <c r="K1129" s="661" t="s">
        <v>767</v>
      </c>
      <c r="L1129" s="662">
        <v>0</v>
      </c>
      <c r="M1129" s="662">
        <v>0</v>
      </c>
      <c r="N1129" s="661">
        <v>1</v>
      </c>
      <c r="O1129" s="742">
        <v>0.5</v>
      </c>
      <c r="P1129" s="662"/>
      <c r="Q1129" s="677"/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18</v>
      </c>
      <c r="B1130" s="661" t="s">
        <v>534</v>
      </c>
      <c r="C1130" s="661">
        <v>89301188</v>
      </c>
      <c r="D1130" s="740" t="s">
        <v>2536</v>
      </c>
      <c r="E1130" s="741" t="s">
        <v>1610</v>
      </c>
      <c r="F1130" s="661" t="s">
        <v>1587</v>
      </c>
      <c r="G1130" s="661" t="s">
        <v>1695</v>
      </c>
      <c r="H1130" s="661" t="s">
        <v>849</v>
      </c>
      <c r="I1130" s="661" t="s">
        <v>1696</v>
      </c>
      <c r="J1130" s="661" t="s">
        <v>1697</v>
      </c>
      <c r="K1130" s="661" t="s">
        <v>1698</v>
      </c>
      <c r="L1130" s="662">
        <v>10.26</v>
      </c>
      <c r="M1130" s="662">
        <v>10.26</v>
      </c>
      <c r="N1130" s="661">
        <v>1</v>
      </c>
      <c r="O1130" s="742">
        <v>1</v>
      </c>
      <c r="P1130" s="662">
        <v>10.26</v>
      </c>
      <c r="Q1130" s="677">
        <v>1</v>
      </c>
      <c r="R1130" s="661">
        <v>1</v>
      </c>
      <c r="S1130" s="677">
        <v>1</v>
      </c>
      <c r="T1130" s="742">
        <v>1</v>
      </c>
      <c r="U1130" s="700">
        <v>1</v>
      </c>
    </row>
    <row r="1131" spans="1:21" ht="14.4" customHeight="1" x14ac:dyDescent="0.3">
      <c r="A1131" s="660">
        <v>18</v>
      </c>
      <c r="B1131" s="661" t="s">
        <v>534</v>
      </c>
      <c r="C1131" s="661">
        <v>89301188</v>
      </c>
      <c r="D1131" s="740" t="s">
        <v>2536</v>
      </c>
      <c r="E1131" s="741" t="s">
        <v>1611</v>
      </c>
      <c r="F1131" s="661" t="s">
        <v>1587</v>
      </c>
      <c r="G1131" s="661" t="s">
        <v>1695</v>
      </c>
      <c r="H1131" s="661" t="s">
        <v>849</v>
      </c>
      <c r="I1131" s="661" t="s">
        <v>1696</v>
      </c>
      <c r="J1131" s="661" t="s">
        <v>1697</v>
      </c>
      <c r="K1131" s="661" t="s">
        <v>1698</v>
      </c>
      <c r="L1131" s="662">
        <v>10.26</v>
      </c>
      <c r="M1131" s="662">
        <v>20.52</v>
      </c>
      <c r="N1131" s="661">
        <v>2</v>
      </c>
      <c r="O1131" s="742">
        <v>1.5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18</v>
      </c>
      <c r="B1132" s="661" t="s">
        <v>534</v>
      </c>
      <c r="C1132" s="661">
        <v>89301188</v>
      </c>
      <c r="D1132" s="740" t="s">
        <v>2536</v>
      </c>
      <c r="E1132" s="741" t="s">
        <v>1611</v>
      </c>
      <c r="F1132" s="661" t="s">
        <v>1587</v>
      </c>
      <c r="G1132" s="661" t="s">
        <v>1656</v>
      </c>
      <c r="H1132" s="661" t="s">
        <v>849</v>
      </c>
      <c r="I1132" s="661" t="s">
        <v>898</v>
      </c>
      <c r="J1132" s="661" t="s">
        <v>960</v>
      </c>
      <c r="K1132" s="661" t="s">
        <v>1530</v>
      </c>
      <c r="L1132" s="662">
        <v>123.2</v>
      </c>
      <c r="M1132" s="662">
        <v>123.2</v>
      </c>
      <c r="N1132" s="661">
        <v>1</v>
      </c>
      <c r="O1132" s="742">
        <v>0.5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18</v>
      </c>
      <c r="B1133" s="661" t="s">
        <v>534</v>
      </c>
      <c r="C1133" s="661">
        <v>89301188</v>
      </c>
      <c r="D1133" s="740" t="s">
        <v>2536</v>
      </c>
      <c r="E1133" s="741" t="s">
        <v>1611</v>
      </c>
      <c r="F1133" s="661" t="s">
        <v>1587</v>
      </c>
      <c r="G1133" s="661" t="s">
        <v>1648</v>
      </c>
      <c r="H1133" s="661" t="s">
        <v>535</v>
      </c>
      <c r="I1133" s="661" t="s">
        <v>2347</v>
      </c>
      <c r="J1133" s="661" t="s">
        <v>2040</v>
      </c>
      <c r="K1133" s="661" t="s">
        <v>1702</v>
      </c>
      <c r="L1133" s="662">
        <v>0</v>
      </c>
      <c r="M1133" s="662">
        <v>0</v>
      </c>
      <c r="N1133" s="661">
        <v>1</v>
      </c>
      <c r="O1133" s="742">
        <v>1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18</v>
      </c>
      <c r="B1134" s="661" t="s">
        <v>534</v>
      </c>
      <c r="C1134" s="661">
        <v>89301188</v>
      </c>
      <c r="D1134" s="740" t="s">
        <v>2536</v>
      </c>
      <c r="E1134" s="741" t="s">
        <v>1615</v>
      </c>
      <c r="F1134" s="661" t="s">
        <v>1587</v>
      </c>
      <c r="G1134" s="661" t="s">
        <v>1695</v>
      </c>
      <c r="H1134" s="661" t="s">
        <v>849</v>
      </c>
      <c r="I1134" s="661" t="s">
        <v>1354</v>
      </c>
      <c r="J1134" s="661" t="s">
        <v>1574</v>
      </c>
      <c r="K1134" s="661" t="s">
        <v>1575</v>
      </c>
      <c r="L1134" s="662">
        <v>6.68</v>
      </c>
      <c r="M1134" s="662">
        <v>6.68</v>
      </c>
      <c r="N1134" s="661">
        <v>1</v>
      </c>
      <c r="O1134" s="742">
        <v>1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18</v>
      </c>
      <c r="B1135" s="661" t="s">
        <v>534</v>
      </c>
      <c r="C1135" s="661">
        <v>89301188</v>
      </c>
      <c r="D1135" s="740" t="s">
        <v>2536</v>
      </c>
      <c r="E1135" s="741" t="s">
        <v>1615</v>
      </c>
      <c r="F1135" s="661" t="s">
        <v>1587</v>
      </c>
      <c r="G1135" s="661" t="s">
        <v>1674</v>
      </c>
      <c r="H1135" s="661" t="s">
        <v>535</v>
      </c>
      <c r="I1135" s="661" t="s">
        <v>1675</v>
      </c>
      <c r="J1135" s="661" t="s">
        <v>1676</v>
      </c>
      <c r="K1135" s="661" t="s">
        <v>1677</v>
      </c>
      <c r="L1135" s="662">
        <v>66.17</v>
      </c>
      <c r="M1135" s="662">
        <v>66.17</v>
      </c>
      <c r="N1135" s="661">
        <v>1</v>
      </c>
      <c r="O1135" s="742">
        <v>0.5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18</v>
      </c>
      <c r="B1136" s="661" t="s">
        <v>534</v>
      </c>
      <c r="C1136" s="661">
        <v>89301188</v>
      </c>
      <c r="D1136" s="740" t="s">
        <v>2536</v>
      </c>
      <c r="E1136" s="741" t="s">
        <v>1615</v>
      </c>
      <c r="F1136" s="661" t="s">
        <v>1587</v>
      </c>
      <c r="G1136" s="661" t="s">
        <v>1692</v>
      </c>
      <c r="H1136" s="661" t="s">
        <v>535</v>
      </c>
      <c r="I1136" s="661" t="s">
        <v>830</v>
      </c>
      <c r="J1136" s="661" t="s">
        <v>1693</v>
      </c>
      <c r="K1136" s="661" t="s">
        <v>1694</v>
      </c>
      <c r="L1136" s="662">
        <v>338</v>
      </c>
      <c r="M1136" s="662">
        <v>338</v>
      </c>
      <c r="N1136" s="661">
        <v>1</v>
      </c>
      <c r="O1136" s="742">
        <v>0.5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18</v>
      </c>
      <c r="B1137" s="661" t="s">
        <v>534</v>
      </c>
      <c r="C1137" s="661">
        <v>89301188</v>
      </c>
      <c r="D1137" s="740" t="s">
        <v>2536</v>
      </c>
      <c r="E1137" s="741" t="s">
        <v>1615</v>
      </c>
      <c r="F1137" s="661" t="s">
        <v>1587</v>
      </c>
      <c r="G1137" s="661" t="s">
        <v>1648</v>
      </c>
      <c r="H1137" s="661" t="s">
        <v>535</v>
      </c>
      <c r="I1137" s="661" t="s">
        <v>2041</v>
      </c>
      <c r="J1137" s="661" t="s">
        <v>2042</v>
      </c>
      <c r="K1137" s="661" t="s">
        <v>1651</v>
      </c>
      <c r="L1137" s="662">
        <v>0</v>
      </c>
      <c r="M1137" s="662">
        <v>0</v>
      </c>
      <c r="N1137" s="661">
        <v>1</v>
      </c>
      <c r="O1137" s="742">
        <v>1</v>
      </c>
      <c r="P1137" s="662"/>
      <c r="Q1137" s="677"/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18</v>
      </c>
      <c r="B1138" s="661" t="s">
        <v>534</v>
      </c>
      <c r="C1138" s="661">
        <v>89301188</v>
      </c>
      <c r="D1138" s="740" t="s">
        <v>2536</v>
      </c>
      <c r="E1138" s="741" t="s">
        <v>1616</v>
      </c>
      <c r="F1138" s="661" t="s">
        <v>1587</v>
      </c>
      <c r="G1138" s="661" t="s">
        <v>1695</v>
      </c>
      <c r="H1138" s="661" t="s">
        <v>535</v>
      </c>
      <c r="I1138" s="661" t="s">
        <v>1831</v>
      </c>
      <c r="J1138" s="661" t="s">
        <v>1832</v>
      </c>
      <c r="K1138" s="661" t="s">
        <v>1575</v>
      </c>
      <c r="L1138" s="662">
        <v>5.14</v>
      </c>
      <c r="M1138" s="662">
        <v>5.14</v>
      </c>
      <c r="N1138" s="661">
        <v>1</v>
      </c>
      <c r="O1138" s="742">
        <v>1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thickBot="1" x14ac:dyDescent="0.35">
      <c r="A1139" s="666">
        <v>18</v>
      </c>
      <c r="B1139" s="667" t="s">
        <v>534</v>
      </c>
      <c r="C1139" s="667">
        <v>89301188</v>
      </c>
      <c r="D1139" s="743" t="s">
        <v>2536</v>
      </c>
      <c r="E1139" s="744" t="s">
        <v>1618</v>
      </c>
      <c r="F1139" s="667" t="s">
        <v>1587</v>
      </c>
      <c r="G1139" s="667" t="s">
        <v>1656</v>
      </c>
      <c r="H1139" s="667" t="s">
        <v>849</v>
      </c>
      <c r="I1139" s="667" t="s">
        <v>898</v>
      </c>
      <c r="J1139" s="667" t="s">
        <v>960</v>
      </c>
      <c r="K1139" s="667" t="s">
        <v>1530</v>
      </c>
      <c r="L1139" s="668">
        <v>123.2</v>
      </c>
      <c r="M1139" s="668">
        <v>123.2</v>
      </c>
      <c r="N1139" s="667">
        <v>1</v>
      </c>
      <c r="O1139" s="745">
        <v>1</v>
      </c>
      <c r="P1139" s="668"/>
      <c r="Q1139" s="678">
        <v>0</v>
      </c>
      <c r="R1139" s="667"/>
      <c r="S1139" s="678">
        <v>0</v>
      </c>
      <c r="T1139" s="745"/>
      <c r="U1139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2538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1610</v>
      </c>
      <c r="B5" s="229">
        <v>28849.100000000002</v>
      </c>
      <c r="C5" s="739">
        <v>0.23321960861699365</v>
      </c>
      <c r="D5" s="229">
        <v>94850.190000000017</v>
      </c>
      <c r="E5" s="739">
        <v>0.76678039138300635</v>
      </c>
      <c r="F5" s="747">
        <v>123699.29000000002</v>
      </c>
    </row>
    <row r="6" spans="1:6" ht="14.4" customHeight="1" x14ac:dyDescent="0.3">
      <c r="A6" s="687" t="s">
        <v>1615</v>
      </c>
      <c r="B6" s="664">
        <v>28313.050000000003</v>
      </c>
      <c r="C6" s="677">
        <v>0.30612995141048427</v>
      </c>
      <c r="D6" s="664">
        <v>64173.979999999989</v>
      </c>
      <c r="E6" s="677">
        <v>0.69387004858951562</v>
      </c>
      <c r="F6" s="665">
        <v>92487.03</v>
      </c>
    </row>
    <row r="7" spans="1:6" ht="14.4" customHeight="1" x14ac:dyDescent="0.3">
      <c r="A7" s="687" t="s">
        <v>1608</v>
      </c>
      <c r="B7" s="664">
        <v>22910.16</v>
      </c>
      <c r="C7" s="677">
        <v>0.10492659197282829</v>
      </c>
      <c r="D7" s="664">
        <v>195434.48999999996</v>
      </c>
      <c r="E7" s="677">
        <v>0.89507340802717172</v>
      </c>
      <c r="F7" s="665">
        <v>218344.64999999997</v>
      </c>
    </row>
    <row r="8" spans="1:6" ht="14.4" customHeight="1" x14ac:dyDescent="0.3">
      <c r="A8" s="687" t="s">
        <v>1613</v>
      </c>
      <c r="B8" s="664">
        <v>18475.32</v>
      </c>
      <c r="C8" s="677">
        <v>0.29470675949090869</v>
      </c>
      <c r="D8" s="664">
        <v>44215.199999999997</v>
      </c>
      <c r="E8" s="677">
        <v>0.70529324050909137</v>
      </c>
      <c r="F8" s="665">
        <v>62690.52</v>
      </c>
    </row>
    <row r="9" spans="1:6" ht="14.4" customHeight="1" x14ac:dyDescent="0.3">
      <c r="A9" s="687" t="s">
        <v>1606</v>
      </c>
      <c r="B9" s="664">
        <v>11215.98</v>
      </c>
      <c r="C9" s="677">
        <v>0.76567221033632016</v>
      </c>
      <c r="D9" s="664">
        <v>3432.5600000000004</v>
      </c>
      <c r="E9" s="677">
        <v>0.23432778966367981</v>
      </c>
      <c r="F9" s="665">
        <v>14648.54</v>
      </c>
    </row>
    <row r="10" spans="1:6" ht="14.4" customHeight="1" x14ac:dyDescent="0.3">
      <c r="A10" s="687" t="s">
        <v>1614</v>
      </c>
      <c r="B10" s="664">
        <v>6766.3400000000011</v>
      </c>
      <c r="C10" s="677">
        <v>7.4169333694478715E-2</v>
      </c>
      <c r="D10" s="664">
        <v>84461.93</v>
      </c>
      <c r="E10" s="677">
        <v>0.92583066630552135</v>
      </c>
      <c r="F10" s="665">
        <v>91228.26999999999</v>
      </c>
    </row>
    <row r="11" spans="1:6" ht="14.4" customHeight="1" x14ac:dyDescent="0.3">
      <c r="A11" s="687" t="s">
        <v>1604</v>
      </c>
      <c r="B11" s="664">
        <v>3124.61</v>
      </c>
      <c r="C11" s="677">
        <v>0.14756587454437775</v>
      </c>
      <c r="D11" s="664">
        <v>18049.730000000003</v>
      </c>
      <c r="E11" s="677">
        <v>0.85243412545562225</v>
      </c>
      <c r="F11" s="665">
        <v>21174.340000000004</v>
      </c>
    </row>
    <row r="12" spans="1:6" ht="14.4" customHeight="1" x14ac:dyDescent="0.3">
      <c r="A12" s="687" t="s">
        <v>1609</v>
      </c>
      <c r="B12" s="664">
        <v>2057.31</v>
      </c>
      <c r="C12" s="677">
        <v>4.9602994730385541E-2</v>
      </c>
      <c r="D12" s="664">
        <v>39418.21</v>
      </c>
      <c r="E12" s="677">
        <v>0.95039700526961446</v>
      </c>
      <c r="F12" s="665">
        <v>41475.519999999997</v>
      </c>
    </row>
    <row r="13" spans="1:6" ht="14.4" customHeight="1" x14ac:dyDescent="0.3">
      <c r="A13" s="687" t="s">
        <v>1605</v>
      </c>
      <c r="B13" s="664">
        <v>1189.3699999999999</v>
      </c>
      <c r="C13" s="677">
        <v>8.1920658798117704E-2</v>
      </c>
      <c r="D13" s="664">
        <v>13329.19</v>
      </c>
      <c r="E13" s="677">
        <v>0.91807934120188228</v>
      </c>
      <c r="F13" s="665">
        <v>14518.560000000001</v>
      </c>
    </row>
    <row r="14" spans="1:6" ht="14.4" customHeight="1" x14ac:dyDescent="0.3">
      <c r="A14" s="687" t="s">
        <v>1616</v>
      </c>
      <c r="B14" s="664">
        <v>731.41</v>
      </c>
      <c r="C14" s="677">
        <v>0.10533827612825919</v>
      </c>
      <c r="D14" s="664">
        <v>6212.03</v>
      </c>
      <c r="E14" s="677">
        <v>0.89466172387174081</v>
      </c>
      <c r="F14" s="665">
        <v>6943.44</v>
      </c>
    </row>
    <row r="15" spans="1:6" ht="14.4" customHeight="1" x14ac:dyDescent="0.3">
      <c r="A15" s="687" t="s">
        <v>1617</v>
      </c>
      <c r="B15" s="664"/>
      <c r="C15" s="677">
        <v>0</v>
      </c>
      <c r="D15" s="664">
        <v>2838.45</v>
      </c>
      <c r="E15" s="677">
        <v>1</v>
      </c>
      <c r="F15" s="665">
        <v>2838.45</v>
      </c>
    </row>
    <row r="16" spans="1:6" ht="14.4" customHeight="1" x14ac:dyDescent="0.3">
      <c r="A16" s="687" t="s">
        <v>1612</v>
      </c>
      <c r="B16" s="664"/>
      <c r="C16" s="677">
        <v>0</v>
      </c>
      <c r="D16" s="664">
        <v>497.23</v>
      </c>
      <c r="E16" s="677">
        <v>1</v>
      </c>
      <c r="F16" s="665">
        <v>497.23</v>
      </c>
    </row>
    <row r="17" spans="1:6" ht="14.4" customHeight="1" x14ac:dyDescent="0.3">
      <c r="A17" s="687" t="s">
        <v>1607</v>
      </c>
      <c r="B17" s="664"/>
      <c r="C17" s="677">
        <v>0</v>
      </c>
      <c r="D17" s="664">
        <v>1923.74</v>
      </c>
      <c r="E17" s="677">
        <v>1</v>
      </c>
      <c r="F17" s="665">
        <v>1923.74</v>
      </c>
    </row>
    <row r="18" spans="1:6" ht="14.4" customHeight="1" x14ac:dyDescent="0.3">
      <c r="A18" s="687" t="s">
        <v>1611</v>
      </c>
      <c r="B18" s="664">
        <v>0</v>
      </c>
      <c r="C18" s="677">
        <v>0</v>
      </c>
      <c r="D18" s="664">
        <v>19683.789999999997</v>
      </c>
      <c r="E18" s="677">
        <v>1</v>
      </c>
      <c r="F18" s="665">
        <v>19683.789999999997</v>
      </c>
    </row>
    <row r="19" spans="1:6" ht="14.4" customHeight="1" x14ac:dyDescent="0.3">
      <c r="A19" s="687" t="s">
        <v>1618</v>
      </c>
      <c r="B19" s="664"/>
      <c r="C19" s="677">
        <v>0</v>
      </c>
      <c r="D19" s="664">
        <v>8105.91</v>
      </c>
      <c r="E19" s="677">
        <v>1</v>
      </c>
      <c r="F19" s="665">
        <v>8105.91</v>
      </c>
    </row>
    <row r="20" spans="1:6" ht="14.4" customHeight="1" x14ac:dyDescent="0.3">
      <c r="A20" s="687" t="s">
        <v>1603</v>
      </c>
      <c r="B20" s="664"/>
      <c r="C20" s="677">
        <v>0</v>
      </c>
      <c r="D20" s="664">
        <v>615.98</v>
      </c>
      <c r="E20" s="677">
        <v>1</v>
      </c>
      <c r="F20" s="665">
        <v>615.98</v>
      </c>
    </row>
    <row r="21" spans="1:6" ht="14.4" customHeight="1" thickBot="1" x14ac:dyDescent="0.35">
      <c r="A21" s="688" t="s">
        <v>1602</v>
      </c>
      <c r="B21" s="679"/>
      <c r="C21" s="680">
        <v>0</v>
      </c>
      <c r="D21" s="679">
        <v>3077.2</v>
      </c>
      <c r="E21" s="680">
        <v>1</v>
      </c>
      <c r="F21" s="681">
        <v>3077.2</v>
      </c>
    </row>
    <row r="22" spans="1:6" ht="14.4" customHeight="1" thickBot="1" x14ac:dyDescent="0.35">
      <c r="A22" s="682" t="s">
        <v>3</v>
      </c>
      <c r="B22" s="683">
        <v>123632.65000000001</v>
      </c>
      <c r="C22" s="684">
        <v>0.17077454229522201</v>
      </c>
      <c r="D22" s="683">
        <v>600319.80999999994</v>
      </c>
      <c r="E22" s="684">
        <v>0.82922545770477796</v>
      </c>
      <c r="F22" s="685">
        <v>723952.46</v>
      </c>
    </row>
    <row r="23" spans="1:6" ht="14.4" customHeight="1" thickBot="1" x14ac:dyDescent="0.35"/>
    <row r="24" spans="1:6" ht="14.4" customHeight="1" x14ac:dyDescent="0.3">
      <c r="A24" s="748" t="s">
        <v>2539</v>
      </c>
      <c r="B24" s="229">
        <v>43456.189999999995</v>
      </c>
      <c r="C24" s="739">
        <v>0.51952148187307612</v>
      </c>
      <c r="D24" s="229">
        <v>40190.380000000005</v>
      </c>
      <c r="E24" s="739">
        <v>0.48047851812692383</v>
      </c>
      <c r="F24" s="747">
        <v>83646.570000000007</v>
      </c>
    </row>
    <row r="25" spans="1:6" ht="14.4" customHeight="1" x14ac:dyDescent="0.3">
      <c r="A25" s="687" t="s">
        <v>1472</v>
      </c>
      <c r="B25" s="664">
        <v>43167.11</v>
      </c>
      <c r="C25" s="677">
        <v>0.46888143706955215</v>
      </c>
      <c r="D25" s="664">
        <v>48896.910000000011</v>
      </c>
      <c r="E25" s="677">
        <v>0.53111856293044779</v>
      </c>
      <c r="F25" s="665">
        <v>92064.020000000019</v>
      </c>
    </row>
    <row r="26" spans="1:6" ht="14.4" customHeight="1" x14ac:dyDescent="0.3">
      <c r="A26" s="687" t="s">
        <v>1479</v>
      </c>
      <c r="B26" s="664">
        <v>17042.540000000005</v>
      </c>
      <c r="C26" s="677">
        <v>0.1373351317471341</v>
      </c>
      <c r="D26" s="664">
        <v>107052</v>
      </c>
      <c r="E26" s="677">
        <v>0.86266486825286581</v>
      </c>
      <c r="F26" s="665">
        <v>124094.54000000001</v>
      </c>
    </row>
    <row r="27" spans="1:6" ht="14.4" customHeight="1" x14ac:dyDescent="0.3">
      <c r="A27" s="687" t="s">
        <v>1483</v>
      </c>
      <c r="B27" s="664">
        <v>8479</v>
      </c>
      <c r="C27" s="677">
        <v>0.10684284374092343</v>
      </c>
      <c r="D27" s="664">
        <v>70880.55</v>
      </c>
      <c r="E27" s="677">
        <v>0.89315715625907655</v>
      </c>
      <c r="F27" s="665">
        <v>79359.55</v>
      </c>
    </row>
    <row r="28" spans="1:6" ht="14.4" customHeight="1" x14ac:dyDescent="0.3">
      <c r="A28" s="687" t="s">
        <v>1473</v>
      </c>
      <c r="B28" s="664">
        <v>3502.29</v>
      </c>
      <c r="C28" s="677">
        <v>2.4519312155125088E-2</v>
      </c>
      <c r="D28" s="664">
        <v>139335.72999999998</v>
      </c>
      <c r="E28" s="677">
        <v>0.97548068784487485</v>
      </c>
      <c r="F28" s="665">
        <v>142838.01999999999</v>
      </c>
    </row>
    <row r="29" spans="1:6" ht="14.4" customHeight="1" x14ac:dyDescent="0.3">
      <c r="A29" s="687" t="s">
        <v>1501</v>
      </c>
      <c r="B29" s="664">
        <v>2187.6299999999997</v>
      </c>
      <c r="C29" s="677">
        <v>4.8186478851522892E-2</v>
      </c>
      <c r="D29" s="664">
        <v>43211.619999999981</v>
      </c>
      <c r="E29" s="677">
        <v>0.95181352114847717</v>
      </c>
      <c r="F29" s="665">
        <v>45399.249999999978</v>
      </c>
    </row>
    <row r="30" spans="1:6" ht="14.4" customHeight="1" x14ac:dyDescent="0.3">
      <c r="A30" s="687" t="s">
        <v>1495</v>
      </c>
      <c r="B30" s="664">
        <v>2090.0100000000002</v>
      </c>
      <c r="C30" s="677">
        <v>9.7707119402203571E-2</v>
      </c>
      <c r="D30" s="664">
        <v>19300.550000000003</v>
      </c>
      <c r="E30" s="677">
        <v>0.90229288059779633</v>
      </c>
      <c r="F30" s="665">
        <v>21390.560000000005</v>
      </c>
    </row>
    <row r="31" spans="1:6" ht="14.4" customHeight="1" x14ac:dyDescent="0.3">
      <c r="A31" s="687" t="s">
        <v>1497</v>
      </c>
      <c r="B31" s="664">
        <v>1232</v>
      </c>
      <c r="C31" s="677">
        <v>4.6473362125190619E-2</v>
      </c>
      <c r="D31" s="664">
        <v>25277.810000000012</v>
      </c>
      <c r="E31" s="677">
        <v>0.9535266378748094</v>
      </c>
      <c r="F31" s="665">
        <v>26509.810000000012</v>
      </c>
    </row>
    <row r="32" spans="1:6" ht="14.4" customHeight="1" x14ac:dyDescent="0.3">
      <c r="A32" s="687" t="s">
        <v>1475</v>
      </c>
      <c r="B32" s="664">
        <v>877.89</v>
      </c>
      <c r="C32" s="677">
        <v>2.2751162320598341E-2</v>
      </c>
      <c r="D32" s="664">
        <v>37708.71</v>
      </c>
      <c r="E32" s="677">
        <v>0.97724883767940163</v>
      </c>
      <c r="F32" s="665">
        <v>38586.6</v>
      </c>
    </row>
    <row r="33" spans="1:6" ht="14.4" customHeight="1" x14ac:dyDescent="0.3">
      <c r="A33" s="687" t="s">
        <v>1485</v>
      </c>
      <c r="B33" s="664">
        <v>792</v>
      </c>
      <c r="C33" s="677">
        <v>0.11043252739897934</v>
      </c>
      <c r="D33" s="664">
        <v>6379.8</v>
      </c>
      <c r="E33" s="677">
        <v>0.88956747260102065</v>
      </c>
      <c r="F33" s="665">
        <v>7171.8</v>
      </c>
    </row>
    <row r="34" spans="1:6" ht="14.4" customHeight="1" x14ac:dyDescent="0.3">
      <c r="A34" s="687" t="s">
        <v>1476</v>
      </c>
      <c r="B34" s="664">
        <v>616.55999999999995</v>
      </c>
      <c r="C34" s="677">
        <v>0.32269815349830422</v>
      </c>
      <c r="D34" s="664">
        <v>1294.08</v>
      </c>
      <c r="E34" s="677">
        <v>0.67730184650169578</v>
      </c>
      <c r="F34" s="665">
        <v>1910.6399999999999</v>
      </c>
    </row>
    <row r="35" spans="1:6" ht="14.4" customHeight="1" x14ac:dyDescent="0.3">
      <c r="A35" s="687" t="s">
        <v>2540</v>
      </c>
      <c r="B35" s="664">
        <v>189.43</v>
      </c>
      <c r="C35" s="677">
        <v>1</v>
      </c>
      <c r="D35" s="664"/>
      <c r="E35" s="677">
        <v>0</v>
      </c>
      <c r="F35" s="665">
        <v>189.43</v>
      </c>
    </row>
    <row r="36" spans="1:6" ht="14.4" customHeight="1" x14ac:dyDescent="0.3">
      <c r="A36" s="687" t="s">
        <v>1492</v>
      </c>
      <c r="B36" s="664"/>
      <c r="C36" s="677">
        <v>0</v>
      </c>
      <c r="D36" s="664">
        <v>124.91</v>
      </c>
      <c r="E36" s="677">
        <v>1</v>
      </c>
      <c r="F36" s="665">
        <v>124.91</v>
      </c>
    </row>
    <row r="37" spans="1:6" ht="14.4" customHeight="1" x14ac:dyDescent="0.3">
      <c r="A37" s="687" t="s">
        <v>1482</v>
      </c>
      <c r="B37" s="664"/>
      <c r="C37" s="677">
        <v>0</v>
      </c>
      <c r="D37" s="664">
        <v>35.11</v>
      </c>
      <c r="E37" s="677">
        <v>1</v>
      </c>
      <c r="F37" s="665">
        <v>35.11</v>
      </c>
    </row>
    <row r="38" spans="1:6" ht="14.4" customHeight="1" x14ac:dyDescent="0.3">
      <c r="A38" s="687" t="s">
        <v>2541</v>
      </c>
      <c r="B38" s="664"/>
      <c r="C38" s="677">
        <v>0</v>
      </c>
      <c r="D38" s="664">
        <v>30.2</v>
      </c>
      <c r="E38" s="677">
        <v>1</v>
      </c>
      <c r="F38" s="665">
        <v>30.2</v>
      </c>
    </row>
    <row r="39" spans="1:6" ht="14.4" customHeight="1" x14ac:dyDescent="0.3">
      <c r="A39" s="687" t="s">
        <v>2542</v>
      </c>
      <c r="B39" s="664"/>
      <c r="C39" s="677">
        <v>0</v>
      </c>
      <c r="D39" s="664">
        <v>1006.04</v>
      </c>
      <c r="E39" s="677">
        <v>1</v>
      </c>
      <c r="F39" s="665">
        <v>1006.04</v>
      </c>
    </row>
    <row r="40" spans="1:6" ht="14.4" customHeight="1" x14ac:dyDescent="0.3">
      <c r="A40" s="687" t="s">
        <v>2543</v>
      </c>
      <c r="B40" s="664"/>
      <c r="C40" s="677">
        <v>0</v>
      </c>
      <c r="D40" s="664">
        <v>501.24</v>
      </c>
      <c r="E40" s="677">
        <v>1</v>
      </c>
      <c r="F40" s="665">
        <v>501.24</v>
      </c>
    </row>
    <row r="41" spans="1:6" ht="14.4" customHeight="1" x14ac:dyDescent="0.3">
      <c r="A41" s="687" t="s">
        <v>2544</v>
      </c>
      <c r="B41" s="664"/>
      <c r="C41" s="677">
        <v>0</v>
      </c>
      <c r="D41" s="664">
        <v>90.68</v>
      </c>
      <c r="E41" s="677">
        <v>1</v>
      </c>
      <c r="F41" s="665">
        <v>90.68</v>
      </c>
    </row>
    <row r="42" spans="1:6" ht="14.4" customHeight="1" x14ac:dyDescent="0.3">
      <c r="A42" s="687" t="s">
        <v>2545</v>
      </c>
      <c r="B42" s="664"/>
      <c r="C42" s="677">
        <v>0</v>
      </c>
      <c r="D42" s="664">
        <v>1430.96</v>
      </c>
      <c r="E42" s="677">
        <v>1</v>
      </c>
      <c r="F42" s="665">
        <v>1430.96</v>
      </c>
    </row>
    <row r="43" spans="1:6" ht="14.4" customHeight="1" x14ac:dyDescent="0.3">
      <c r="A43" s="687" t="s">
        <v>1505</v>
      </c>
      <c r="B43" s="664"/>
      <c r="C43" s="677">
        <v>0</v>
      </c>
      <c r="D43" s="664">
        <v>150.04</v>
      </c>
      <c r="E43" s="677">
        <v>1</v>
      </c>
      <c r="F43" s="665">
        <v>150.04</v>
      </c>
    </row>
    <row r="44" spans="1:6" ht="14.4" customHeight="1" x14ac:dyDescent="0.3">
      <c r="A44" s="687" t="s">
        <v>2546</v>
      </c>
      <c r="B44" s="664"/>
      <c r="C44" s="677"/>
      <c r="D44" s="664">
        <v>0</v>
      </c>
      <c r="E44" s="677"/>
      <c r="F44" s="665">
        <v>0</v>
      </c>
    </row>
    <row r="45" spans="1:6" ht="14.4" customHeight="1" x14ac:dyDescent="0.3">
      <c r="A45" s="687" t="s">
        <v>2547</v>
      </c>
      <c r="B45" s="664"/>
      <c r="C45" s="677">
        <v>0</v>
      </c>
      <c r="D45" s="664">
        <v>96.84</v>
      </c>
      <c r="E45" s="677">
        <v>1</v>
      </c>
      <c r="F45" s="665">
        <v>96.84</v>
      </c>
    </row>
    <row r="46" spans="1:6" ht="14.4" customHeight="1" x14ac:dyDescent="0.3">
      <c r="A46" s="687" t="s">
        <v>2548</v>
      </c>
      <c r="B46" s="664"/>
      <c r="C46" s="677">
        <v>0</v>
      </c>
      <c r="D46" s="664">
        <v>850.34</v>
      </c>
      <c r="E46" s="677">
        <v>1</v>
      </c>
      <c r="F46" s="665">
        <v>850.34</v>
      </c>
    </row>
    <row r="47" spans="1:6" ht="14.4" customHeight="1" x14ac:dyDescent="0.3">
      <c r="A47" s="687" t="s">
        <v>1503</v>
      </c>
      <c r="B47" s="664"/>
      <c r="C47" s="677">
        <v>0</v>
      </c>
      <c r="D47" s="664">
        <v>167.58</v>
      </c>
      <c r="E47" s="677">
        <v>1</v>
      </c>
      <c r="F47" s="665">
        <v>167.58</v>
      </c>
    </row>
    <row r="48" spans="1:6" ht="14.4" customHeight="1" x14ac:dyDescent="0.3">
      <c r="A48" s="687" t="s">
        <v>2549</v>
      </c>
      <c r="B48" s="664"/>
      <c r="C48" s="677">
        <v>0</v>
      </c>
      <c r="D48" s="664">
        <v>229.38</v>
      </c>
      <c r="E48" s="677">
        <v>1</v>
      </c>
      <c r="F48" s="665">
        <v>229.38</v>
      </c>
    </row>
    <row r="49" spans="1:6" ht="14.4" customHeight="1" x14ac:dyDescent="0.3">
      <c r="A49" s="687" t="s">
        <v>1484</v>
      </c>
      <c r="B49" s="664"/>
      <c r="C49" s="677">
        <v>0</v>
      </c>
      <c r="D49" s="664">
        <v>144.81</v>
      </c>
      <c r="E49" s="677">
        <v>1</v>
      </c>
      <c r="F49" s="665">
        <v>144.81</v>
      </c>
    </row>
    <row r="50" spans="1:6" ht="14.4" customHeight="1" x14ac:dyDescent="0.3">
      <c r="A50" s="687" t="s">
        <v>2550</v>
      </c>
      <c r="B50" s="664"/>
      <c r="C50" s="677"/>
      <c r="D50" s="664">
        <v>0</v>
      </c>
      <c r="E50" s="677"/>
      <c r="F50" s="665">
        <v>0</v>
      </c>
    </row>
    <row r="51" spans="1:6" ht="14.4" customHeight="1" x14ac:dyDescent="0.3">
      <c r="A51" s="687" t="s">
        <v>1489</v>
      </c>
      <c r="B51" s="664"/>
      <c r="C51" s="677">
        <v>0</v>
      </c>
      <c r="D51" s="664">
        <v>6717.1600000000008</v>
      </c>
      <c r="E51" s="677">
        <v>1</v>
      </c>
      <c r="F51" s="665">
        <v>6717.1600000000008</v>
      </c>
    </row>
    <row r="52" spans="1:6" ht="14.4" customHeight="1" x14ac:dyDescent="0.3">
      <c r="A52" s="687" t="s">
        <v>1500</v>
      </c>
      <c r="B52" s="664">
        <v>0</v>
      </c>
      <c r="C52" s="677">
        <v>0</v>
      </c>
      <c r="D52" s="664">
        <v>340.97</v>
      </c>
      <c r="E52" s="677">
        <v>1</v>
      </c>
      <c r="F52" s="665">
        <v>340.97</v>
      </c>
    </row>
    <row r="53" spans="1:6" ht="14.4" customHeight="1" x14ac:dyDescent="0.3">
      <c r="A53" s="687" t="s">
        <v>1481</v>
      </c>
      <c r="B53" s="664"/>
      <c r="C53" s="677">
        <v>0</v>
      </c>
      <c r="D53" s="664">
        <v>6867.59</v>
      </c>
      <c r="E53" s="677">
        <v>1</v>
      </c>
      <c r="F53" s="665">
        <v>6867.59</v>
      </c>
    </row>
    <row r="54" spans="1:6" ht="14.4" customHeight="1" x14ac:dyDescent="0.3">
      <c r="A54" s="687" t="s">
        <v>2551</v>
      </c>
      <c r="B54" s="664"/>
      <c r="C54" s="677">
        <v>0</v>
      </c>
      <c r="D54" s="664">
        <v>1252.54</v>
      </c>
      <c r="E54" s="677">
        <v>1</v>
      </c>
      <c r="F54" s="665">
        <v>1252.54</v>
      </c>
    </row>
    <row r="55" spans="1:6" ht="14.4" customHeight="1" x14ac:dyDescent="0.3">
      <c r="A55" s="687" t="s">
        <v>1477</v>
      </c>
      <c r="B55" s="664"/>
      <c r="C55" s="677">
        <v>0</v>
      </c>
      <c r="D55" s="664">
        <v>38164.920000000006</v>
      </c>
      <c r="E55" s="677">
        <v>1</v>
      </c>
      <c r="F55" s="665">
        <v>38164.920000000006</v>
      </c>
    </row>
    <row r="56" spans="1:6" ht="14.4" customHeight="1" thickBot="1" x14ac:dyDescent="0.35">
      <c r="A56" s="688" t="s">
        <v>2552</v>
      </c>
      <c r="B56" s="679"/>
      <c r="C56" s="680">
        <v>0</v>
      </c>
      <c r="D56" s="679">
        <v>2590.36</v>
      </c>
      <c r="E56" s="680">
        <v>1</v>
      </c>
      <c r="F56" s="681">
        <v>2590.36</v>
      </c>
    </row>
    <row r="57" spans="1:6" ht="14.4" customHeight="1" thickBot="1" x14ac:dyDescent="0.35">
      <c r="A57" s="682" t="s">
        <v>3</v>
      </c>
      <c r="B57" s="683">
        <v>123632.65</v>
      </c>
      <c r="C57" s="684">
        <v>0.17077454229522193</v>
      </c>
      <c r="D57" s="683">
        <v>600319.81000000006</v>
      </c>
      <c r="E57" s="684">
        <v>0.82922545770477785</v>
      </c>
      <c r="F57" s="685">
        <v>723952.4600000002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{74124629-5EEA-4D05-AA63-2A48BC2048BA}</x14:id>
        </ext>
      </extLst>
    </cfRule>
  </conditionalFormatting>
  <conditionalFormatting sqref="F24:F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{73B21A1F-51BA-4637-A6E5-36AADD1AAFE9}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124629-5EEA-4D05-AA63-2A48BC2048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73B21A1F-51BA-4637-A6E5-36AADD1AAF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2567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324</v>
      </c>
      <c r="G3" s="47">
        <f>SUBTOTAL(9,G6:G1048576)</f>
        <v>123632.64999999997</v>
      </c>
      <c r="H3" s="48">
        <f>IF(M3=0,0,G3/M3)</f>
        <v>0.17077454229522188</v>
      </c>
      <c r="I3" s="47">
        <f>SUBTOTAL(9,I6:I1048576)</f>
        <v>2822</v>
      </c>
      <c r="J3" s="47">
        <f>SUBTOTAL(9,J6:J1048576)</f>
        <v>600319.80999999982</v>
      </c>
      <c r="K3" s="48">
        <f>IF(M3=0,0,J3/M3)</f>
        <v>0.82922545770477751</v>
      </c>
      <c r="L3" s="47">
        <f>SUBTOTAL(9,L6:L1048576)</f>
        <v>3146</v>
      </c>
      <c r="M3" s="49">
        <f>SUBTOTAL(9,M6:M1048576)</f>
        <v>723952.4600000002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1602</v>
      </c>
      <c r="B6" s="734" t="s">
        <v>1542</v>
      </c>
      <c r="C6" s="734" t="s">
        <v>1641</v>
      </c>
      <c r="D6" s="734" t="s">
        <v>1382</v>
      </c>
      <c r="E6" s="734" t="s">
        <v>767</v>
      </c>
      <c r="F6" s="229"/>
      <c r="G6" s="229"/>
      <c r="H6" s="739"/>
      <c r="I6" s="229">
        <v>6</v>
      </c>
      <c r="J6" s="229">
        <v>0</v>
      </c>
      <c r="K6" s="739"/>
      <c r="L6" s="229">
        <v>6</v>
      </c>
      <c r="M6" s="747">
        <v>0</v>
      </c>
    </row>
    <row r="7" spans="1:13" ht="14.4" customHeight="1" x14ac:dyDescent="0.3">
      <c r="A7" s="660" t="s">
        <v>1602</v>
      </c>
      <c r="B7" s="661" t="s">
        <v>1524</v>
      </c>
      <c r="C7" s="661" t="s">
        <v>1636</v>
      </c>
      <c r="D7" s="661" t="s">
        <v>1637</v>
      </c>
      <c r="E7" s="661" t="s">
        <v>568</v>
      </c>
      <c r="F7" s="664"/>
      <c r="G7" s="664"/>
      <c r="H7" s="677">
        <v>0</v>
      </c>
      <c r="I7" s="664">
        <v>2</v>
      </c>
      <c r="J7" s="664">
        <v>295.22000000000003</v>
      </c>
      <c r="K7" s="677">
        <v>1</v>
      </c>
      <c r="L7" s="664">
        <v>2</v>
      </c>
      <c r="M7" s="665">
        <v>295.22000000000003</v>
      </c>
    </row>
    <row r="8" spans="1:13" ht="14.4" customHeight="1" x14ac:dyDescent="0.3">
      <c r="A8" s="660" t="s">
        <v>1602</v>
      </c>
      <c r="B8" s="661" t="s">
        <v>1524</v>
      </c>
      <c r="C8" s="661" t="s">
        <v>1638</v>
      </c>
      <c r="D8" s="661" t="s">
        <v>1639</v>
      </c>
      <c r="E8" s="661" t="s">
        <v>561</v>
      </c>
      <c r="F8" s="664"/>
      <c r="G8" s="664"/>
      <c r="H8" s="677">
        <v>0</v>
      </c>
      <c r="I8" s="664">
        <v>4</v>
      </c>
      <c r="J8" s="664">
        <v>147.63999999999999</v>
      </c>
      <c r="K8" s="677">
        <v>1</v>
      </c>
      <c r="L8" s="664">
        <v>4</v>
      </c>
      <c r="M8" s="665">
        <v>147.63999999999999</v>
      </c>
    </row>
    <row r="9" spans="1:13" ht="14.4" customHeight="1" x14ac:dyDescent="0.3">
      <c r="A9" s="660" t="s">
        <v>1602</v>
      </c>
      <c r="B9" s="661" t="s">
        <v>1529</v>
      </c>
      <c r="C9" s="661" t="s">
        <v>894</v>
      </c>
      <c r="D9" s="661" t="s">
        <v>1531</v>
      </c>
      <c r="E9" s="661" t="s">
        <v>1532</v>
      </c>
      <c r="F9" s="664"/>
      <c r="G9" s="664"/>
      <c r="H9" s="677">
        <v>0</v>
      </c>
      <c r="I9" s="664">
        <v>6</v>
      </c>
      <c r="J9" s="664">
        <v>1478.34</v>
      </c>
      <c r="K9" s="677">
        <v>1</v>
      </c>
      <c r="L9" s="664">
        <v>6</v>
      </c>
      <c r="M9" s="665">
        <v>1478.34</v>
      </c>
    </row>
    <row r="10" spans="1:13" ht="14.4" customHeight="1" x14ac:dyDescent="0.3">
      <c r="A10" s="660" t="s">
        <v>1602</v>
      </c>
      <c r="B10" s="661" t="s">
        <v>1534</v>
      </c>
      <c r="C10" s="661" t="s">
        <v>1125</v>
      </c>
      <c r="D10" s="661" t="s">
        <v>1126</v>
      </c>
      <c r="E10" s="661" t="s">
        <v>1127</v>
      </c>
      <c r="F10" s="664"/>
      <c r="G10" s="664"/>
      <c r="H10" s="677">
        <v>0</v>
      </c>
      <c r="I10" s="664">
        <v>2</v>
      </c>
      <c r="J10" s="664">
        <v>800.36</v>
      </c>
      <c r="K10" s="677">
        <v>1</v>
      </c>
      <c r="L10" s="664">
        <v>2</v>
      </c>
      <c r="M10" s="665">
        <v>800.36</v>
      </c>
    </row>
    <row r="11" spans="1:13" ht="14.4" customHeight="1" x14ac:dyDescent="0.3">
      <c r="A11" s="660" t="s">
        <v>1602</v>
      </c>
      <c r="B11" s="661" t="s">
        <v>1534</v>
      </c>
      <c r="C11" s="661" t="s">
        <v>914</v>
      </c>
      <c r="D11" s="661" t="s">
        <v>1535</v>
      </c>
      <c r="E11" s="661" t="s">
        <v>916</v>
      </c>
      <c r="F11" s="664"/>
      <c r="G11" s="664"/>
      <c r="H11" s="677">
        <v>0</v>
      </c>
      <c r="I11" s="664">
        <v>2</v>
      </c>
      <c r="J11" s="664">
        <v>355.64</v>
      </c>
      <c r="K11" s="677">
        <v>1</v>
      </c>
      <c r="L11" s="664">
        <v>2</v>
      </c>
      <c r="M11" s="665">
        <v>355.64</v>
      </c>
    </row>
    <row r="12" spans="1:13" ht="14.4" customHeight="1" x14ac:dyDescent="0.3">
      <c r="A12" s="660" t="s">
        <v>1618</v>
      </c>
      <c r="B12" s="661" t="s">
        <v>1519</v>
      </c>
      <c r="C12" s="661" t="s">
        <v>902</v>
      </c>
      <c r="D12" s="661" t="s">
        <v>1522</v>
      </c>
      <c r="E12" s="661" t="s">
        <v>1523</v>
      </c>
      <c r="F12" s="664"/>
      <c r="G12" s="664"/>
      <c r="H12" s="677">
        <v>0</v>
      </c>
      <c r="I12" s="664">
        <v>1</v>
      </c>
      <c r="J12" s="664">
        <v>360.37</v>
      </c>
      <c r="K12" s="677">
        <v>1</v>
      </c>
      <c r="L12" s="664">
        <v>1</v>
      </c>
      <c r="M12" s="665">
        <v>360.37</v>
      </c>
    </row>
    <row r="13" spans="1:13" ht="14.4" customHeight="1" x14ac:dyDescent="0.3">
      <c r="A13" s="660" t="s">
        <v>1618</v>
      </c>
      <c r="B13" s="661" t="s">
        <v>1519</v>
      </c>
      <c r="C13" s="661" t="s">
        <v>1724</v>
      </c>
      <c r="D13" s="661" t="s">
        <v>1520</v>
      </c>
      <c r="E13" s="661" t="s">
        <v>1725</v>
      </c>
      <c r="F13" s="664"/>
      <c r="G13" s="664"/>
      <c r="H13" s="677">
        <v>0</v>
      </c>
      <c r="I13" s="664">
        <v>1</v>
      </c>
      <c r="J13" s="664">
        <v>133.63999999999999</v>
      </c>
      <c r="K13" s="677">
        <v>1</v>
      </c>
      <c r="L13" s="664">
        <v>1</v>
      </c>
      <c r="M13" s="665">
        <v>133.63999999999999</v>
      </c>
    </row>
    <row r="14" spans="1:13" ht="14.4" customHeight="1" x14ac:dyDescent="0.3">
      <c r="A14" s="660" t="s">
        <v>1618</v>
      </c>
      <c r="B14" s="661" t="s">
        <v>1542</v>
      </c>
      <c r="C14" s="661" t="s">
        <v>1641</v>
      </c>
      <c r="D14" s="661" t="s">
        <v>1382</v>
      </c>
      <c r="E14" s="661" t="s">
        <v>767</v>
      </c>
      <c r="F14" s="664"/>
      <c r="G14" s="664"/>
      <c r="H14" s="677"/>
      <c r="I14" s="664">
        <v>1</v>
      </c>
      <c r="J14" s="664">
        <v>0</v>
      </c>
      <c r="K14" s="677"/>
      <c r="L14" s="664">
        <v>1</v>
      </c>
      <c r="M14" s="665">
        <v>0</v>
      </c>
    </row>
    <row r="15" spans="1:13" ht="14.4" customHeight="1" x14ac:dyDescent="0.3">
      <c r="A15" s="660" t="s">
        <v>1618</v>
      </c>
      <c r="B15" s="661" t="s">
        <v>1542</v>
      </c>
      <c r="C15" s="661" t="s">
        <v>1381</v>
      </c>
      <c r="D15" s="661" t="s">
        <v>1382</v>
      </c>
      <c r="E15" s="661" t="s">
        <v>1383</v>
      </c>
      <c r="F15" s="664"/>
      <c r="G15" s="664"/>
      <c r="H15" s="677">
        <v>0</v>
      </c>
      <c r="I15" s="664">
        <v>1</v>
      </c>
      <c r="J15" s="664">
        <v>87.11</v>
      </c>
      <c r="K15" s="677">
        <v>1</v>
      </c>
      <c r="L15" s="664">
        <v>1</v>
      </c>
      <c r="M15" s="665">
        <v>87.11</v>
      </c>
    </row>
    <row r="16" spans="1:13" ht="14.4" customHeight="1" x14ac:dyDescent="0.3">
      <c r="A16" s="660" t="s">
        <v>1618</v>
      </c>
      <c r="B16" s="661" t="s">
        <v>1542</v>
      </c>
      <c r="C16" s="661" t="s">
        <v>1121</v>
      </c>
      <c r="D16" s="661" t="s">
        <v>1122</v>
      </c>
      <c r="E16" s="661" t="s">
        <v>1123</v>
      </c>
      <c r="F16" s="664"/>
      <c r="G16" s="664"/>
      <c r="H16" s="677">
        <v>0</v>
      </c>
      <c r="I16" s="664">
        <v>1</v>
      </c>
      <c r="J16" s="664">
        <v>174.22</v>
      </c>
      <c r="K16" s="677">
        <v>1</v>
      </c>
      <c r="L16" s="664">
        <v>1</v>
      </c>
      <c r="M16" s="665">
        <v>174.22</v>
      </c>
    </row>
    <row r="17" spans="1:13" ht="14.4" customHeight="1" x14ac:dyDescent="0.3">
      <c r="A17" s="660" t="s">
        <v>1618</v>
      </c>
      <c r="B17" s="661" t="s">
        <v>1524</v>
      </c>
      <c r="C17" s="661" t="s">
        <v>1920</v>
      </c>
      <c r="D17" s="661" t="s">
        <v>1921</v>
      </c>
      <c r="E17" s="661" t="s">
        <v>955</v>
      </c>
      <c r="F17" s="664"/>
      <c r="G17" s="664"/>
      <c r="H17" s="677">
        <v>0</v>
      </c>
      <c r="I17" s="664">
        <v>1</v>
      </c>
      <c r="J17" s="664">
        <v>393.63</v>
      </c>
      <c r="K17" s="677">
        <v>1</v>
      </c>
      <c r="L17" s="664">
        <v>1</v>
      </c>
      <c r="M17" s="665">
        <v>393.63</v>
      </c>
    </row>
    <row r="18" spans="1:13" ht="14.4" customHeight="1" x14ac:dyDescent="0.3">
      <c r="A18" s="660" t="s">
        <v>1618</v>
      </c>
      <c r="B18" s="661" t="s">
        <v>1524</v>
      </c>
      <c r="C18" s="661" t="s">
        <v>1636</v>
      </c>
      <c r="D18" s="661" t="s">
        <v>1637</v>
      </c>
      <c r="E18" s="661" t="s">
        <v>568</v>
      </c>
      <c r="F18" s="664"/>
      <c r="G18" s="664"/>
      <c r="H18" s="677">
        <v>0</v>
      </c>
      <c r="I18" s="664">
        <v>1</v>
      </c>
      <c r="J18" s="664">
        <v>147.61000000000001</v>
      </c>
      <c r="K18" s="677">
        <v>1</v>
      </c>
      <c r="L18" s="664">
        <v>1</v>
      </c>
      <c r="M18" s="665">
        <v>147.61000000000001</v>
      </c>
    </row>
    <row r="19" spans="1:13" ht="14.4" customHeight="1" x14ac:dyDescent="0.3">
      <c r="A19" s="660" t="s">
        <v>1618</v>
      </c>
      <c r="B19" s="661" t="s">
        <v>1524</v>
      </c>
      <c r="C19" s="661" t="s">
        <v>1638</v>
      </c>
      <c r="D19" s="661" t="s">
        <v>1639</v>
      </c>
      <c r="E19" s="661" t="s">
        <v>561</v>
      </c>
      <c r="F19" s="664"/>
      <c r="G19" s="664"/>
      <c r="H19" s="677">
        <v>0</v>
      </c>
      <c r="I19" s="664">
        <v>14</v>
      </c>
      <c r="J19" s="664">
        <v>516.74</v>
      </c>
      <c r="K19" s="677">
        <v>1</v>
      </c>
      <c r="L19" s="664">
        <v>14</v>
      </c>
      <c r="M19" s="665">
        <v>516.74</v>
      </c>
    </row>
    <row r="20" spans="1:13" ht="14.4" customHeight="1" x14ac:dyDescent="0.3">
      <c r="A20" s="660" t="s">
        <v>1618</v>
      </c>
      <c r="B20" s="661" t="s">
        <v>1525</v>
      </c>
      <c r="C20" s="661" t="s">
        <v>928</v>
      </c>
      <c r="D20" s="661" t="s">
        <v>929</v>
      </c>
      <c r="E20" s="661" t="s">
        <v>1526</v>
      </c>
      <c r="F20" s="664"/>
      <c r="G20" s="664"/>
      <c r="H20" s="677">
        <v>0</v>
      </c>
      <c r="I20" s="664">
        <v>1</v>
      </c>
      <c r="J20" s="664">
        <v>1107.51</v>
      </c>
      <c r="K20" s="677">
        <v>1</v>
      </c>
      <c r="L20" s="664">
        <v>1</v>
      </c>
      <c r="M20" s="665">
        <v>1107.51</v>
      </c>
    </row>
    <row r="21" spans="1:13" ht="14.4" customHeight="1" x14ac:dyDescent="0.3">
      <c r="A21" s="660" t="s">
        <v>1618</v>
      </c>
      <c r="B21" s="661" t="s">
        <v>1573</v>
      </c>
      <c r="C21" s="661" t="s">
        <v>1696</v>
      </c>
      <c r="D21" s="661" t="s">
        <v>1697</v>
      </c>
      <c r="E21" s="661" t="s">
        <v>1698</v>
      </c>
      <c r="F21" s="664"/>
      <c r="G21" s="664"/>
      <c r="H21" s="677">
        <v>0</v>
      </c>
      <c r="I21" s="664">
        <v>2</v>
      </c>
      <c r="J21" s="664">
        <v>20.52</v>
      </c>
      <c r="K21" s="677">
        <v>1</v>
      </c>
      <c r="L21" s="664">
        <v>2</v>
      </c>
      <c r="M21" s="665">
        <v>20.52</v>
      </c>
    </row>
    <row r="22" spans="1:13" ht="14.4" customHeight="1" x14ac:dyDescent="0.3">
      <c r="A22" s="660" t="s">
        <v>1618</v>
      </c>
      <c r="B22" s="661" t="s">
        <v>1549</v>
      </c>
      <c r="C22" s="661" t="s">
        <v>1365</v>
      </c>
      <c r="D22" s="661" t="s">
        <v>1366</v>
      </c>
      <c r="E22" s="661" t="s">
        <v>1576</v>
      </c>
      <c r="F22" s="664"/>
      <c r="G22" s="664"/>
      <c r="H22" s="677">
        <v>0</v>
      </c>
      <c r="I22" s="664">
        <v>1</v>
      </c>
      <c r="J22" s="664">
        <v>65.989999999999995</v>
      </c>
      <c r="K22" s="677">
        <v>1</v>
      </c>
      <c r="L22" s="664">
        <v>1</v>
      </c>
      <c r="M22" s="665">
        <v>65.989999999999995</v>
      </c>
    </row>
    <row r="23" spans="1:13" ht="14.4" customHeight="1" x14ac:dyDescent="0.3">
      <c r="A23" s="660" t="s">
        <v>1618</v>
      </c>
      <c r="B23" s="661" t="s">
        <v>1529</v>
      </c>
      <c r="C23" s="661" t="s">
        <v>898</v>
      </c>
      <c r="D23" s="661" t="s">
        <v>960</v>
      </c>
      <c r="E23" s="661" t="s">
        <v>1530</v>
      </c>
      <c r="F23" s="664"/>
      <c r="G23" s="664"/>
      <c r="H23" s="677">
        <v>0</v>
      </c>
      <c r="I23" s="664">
        <v>8</v>
      </c>
      <c r="J23" s="664">
        <v>985.6</v>
      </c>
      <c r="K23" s="677">
        <v>1</v>
      </c>
      <c r="L23" s="664">
        <v>8</v>
      </c>
      <c r="M23" s="665">
        <v>985.6</v>
      </c>
    </row>
    <row r="24" spans="1:13" ht="14.4" customHeight="1" x14ac:dyDescent="0.3">
      <c r="A24" s="660" t="s">
        <v>1618</v>
      </c>
      <c r="B24" s="661" t="s">
        <v>1529</v>
      </c>
      <c r="C24" s="661" t="s">
        <v>894</v>
      </c>
      <c r="D24" s="661" t="s">
        <v>1531</v>
      </c>
      <c r="E24" s="661" t="s">
        <v>1532</v>
      </c>
      <c r="F24" s="664"/>
      <c r="G24" s="664"/>
      <c r="H24" s="677">
        <v>0</v>
      </c>
      <c r="I24" s="664">
        <v>11</v>
      </c>
      <c r="J24" s="664">
        <v>2710.2899999999995</v>
      </c>
      <c r="K24" s="677">
        <v>1</v>
      </c>
      <c r="L24" s="664">
        <v>11</v>
      </c>
      <c r="M24" s="665">
        <v>2710.2899999999995</v>
      </c>
    </row>
    <row r="25" spans="1:13" ht="14.4" customHeight="1" x14ac:dyDescent="0.3">
      <c r="A25" s="660" t="s">
        <v>1618</v>
      </c>
      <c r="B25" s="661" t="s">
        <v>1533</v>
      </c>
      <c r="C25" s="661" t="s">
        <v>884</v>
      </c>
      <c r="D25" s="661" t="s">
        <v>885</v>
      </c>
      <c r="E25" s="661" t="s">
        <v>886</v>
      </c>
      <c r="F25" s="664"/>
      <c r="G25" s="664"/>
      <c r="H25" s="677">
        <v>0</v>
      </c>
      <c r="I25" s="664">
        <v>6</v>
      </c>
      <c r="J25" s="664">
        <v>792</v>
      </c>
      <c r="K25" s="677">
        <v>1</v>
      </c>
      <c r="L25" s="664">
        <v>6</v>
      </c>
      <c r="M25" s="665">
        <v>792</v>
      </c>
    </row>
    <row r="26" spans="1:13" ht="14.4" customHeight="1" x14ac:dyDescent="0.3">
      <c r="A26" s="660" t="s">
        <v>1618</v>
      </c>
      <c r="B26" s="661" t="s">
        <v>1534</v>
      </c>
      <c r="C26" s="661" t="s">
        <v>1125</v>
      </c>
      <c r="D26" s="661" t="s">
        <v>1126</v>
      </c>
      <c r="E26" s="661" t="s">
        <v>1127</v>
      </c>
      <c r="F26" s="664"/>
      <c r="G26" s="664"/>
      <c r="H26" s="677">
        <v>0</v>
      </c>
      <c r="I26" s="664">
        <v>1</v>
      </c>
      <c r="J26" s="664">
        <v>400.18</v>
      </c>
      <c r="K26" s="677">
        <v>1</v>
      </c>
      <c r="L26" s="664">
        <v>1</v>
      </c>
      <c r="M26" s="665">
        <v>400.18</v>
      </c>
    </row>
    <row r="27" spans="1:13" ht="14.4" customHeight="1" x14ac:dyDescent="0.3">
      <c r="A27" s="660" t="s">
        <v>1618</v>
      </c>
      <c r="B27" s="661" t="s">
        <v>1534</v>
      </c>
      <c r="C27" s="661" t="s">
        <v>1389</v>
      </c>
      <c r="D27" s="661" t="s">
        <v>1577</v>
      </c>
      <c r="E27" s="661" t="s">
        <v>1391</v>
      </c>
      <c r="F27" s="664"/>
      <c r="G27" s="664"/>
      <c r="H27" s="677">
        <v>0</v>
      </c>
      <c r="I27" s="664">
        <v>1</v>
      </c>
      <c r="J27" s="664">
        <v>210.5</v>
      </c>
      <c r="K27" s="677">
        <v>1</v>
      </c>
      <c r="L27" s="664">
        <v>1</v>
      </c>
      <c r="M27" s="665">
        <v>210.5</v>
      </c>
    </row>
    <row r="28" spans="1:13" ht="14.4" customHeight="1" x14ac:dyDescent="0.3">
      <c r="A28" s="660" t="s">
        <v>1603</v>
      </c>
      <c r="B28" s="661" t="s">
        <v>1529</v>
      </c>
      <c r="C28" s="661" t="s">
        <v>898</v>
      </c>
      <c r="D28" s="661" t="s">
        <v>960</v>
      </c>
      <c r="E28" s="661" t="s">
        <v>1530</v>
      </c>
      <c r="F28" s="664"/>
      <c r="G28" s="664"/>
      <c r="H28" s="677">
        <v>0</v>
      </c>
      <c r="I28" s="664">
        <v>1</v>
      </c>
      <c r="J28" s="664">
        <v>123.2</v>
      </c>
      <c r="K28" s="677">
        <v>1</v>
      </c>
      <c r="L28" s="664">
        <v>1</v>
      </c>
      <c r="M28" s="665">
        <v>123.2</v>
      </c>
    </row>
    <row r="29" spans="1:13" ht="14.4" customHeight="1" x14ac:dyDescent="0.3">
      <c r="A29" s="660" t="s">
        <v>1603</v>
      </c>
      <c r="B29" s="661" t="s">
        <v>1529</v>
      </c>
      <c r="C29" s="661" t="s">
        <v>894</v>
      </c>
      <c r="D29" s="661" t="s">
        <v>1531</v>
      </c>
      <c r="E29" s="661" t="s">
        <v>1532</v>
      </c>
      <c r="F29" s="664"/>
      <c r="G29" s="664"/>
      <c r="H29" s="677">
        <v>0</v>
      </c>
      <c r="I29" s="664">
        <v>2</v>
      </c>
      <c r="J29" s="664">
        <v>492.78</v>
      </c>
      <c r="K29" s="677">
        <v>1</v>
      </c>
      <c r="L29" s="664">
        <v>2</v>
      </c>
      <c r="M29" s="665">
        <v>492.78</v>
      </c>
    </row>
    <row r="30" spans="1:13" ht="14.4" customHeight="1" x14ac:dyDescent="0.3">
      <c r="A30" s="660" t="s">
        <v>1604</v>
      </c>
      <c r="B30" s="661" t="s">
        <v>2553</v>
      </c>
      <c r="C30" s="661" t="s">
        <v>1756</v>
      </c>
      <c r="D30" s="661" t="s">
        <v>1757</v>
      </c>
      <c r="E30" s="661" t="s">
        <v>1758</v>
      </c>
      <c r="F30" s="664"/>
      <c r="G30" s="664"/>
      <c r="H30" s="677">
        <v>0</v>
      </c>
      <c r="I30" s="664">
        <v>1</v>
      </c>
      <c r="J30" s="664">
        <v>229.38</v>
      </c>
      <c r="K30" s="677">
        <v>1</v>
      </c>
      <c r="L30" s="664">
        <v>1</v>
      </c>
      <c r="M30" s="665">
        <v>229.38</v>
      </c>
    </row>
    <row r="31" spans="1:13" ht="14.4" customHeight="1" x14ac:dyDescent="0.3">
      <c r="A31" s="660" t="s">
        <v>1604</v>
      </c>
      <c r="B31" s="661" t="s">
        <v>1509</v>
      </c>
      <c r="C31" s="661" t="s">
        <v>1786</v>
      </c>
      <c r="D31" s="661" t="s">
        <v>1787</v>
      </c>
      <c r="E31" s="661" t="s">
        <v>1788</v>
      </c>
      <c r="F31" s="664"/>
      <c r="G31" s="664"/>
      <c r="H31" s="677">
        <v>0</v>
      </c>
      <c r="I31" s="664">
        <v>1</v>
      </c>
      <c r="J31" s="664">
        <v>144.81</v>
      </c>
      <c r="K31" s="677">
        <v>1</v>
      </c>
      <c r="L31" s="664">
        <v>1</v>
      </c>
      <c r="M31" s="665">
        <v>144.81</v>
      </c>
    </row>
    <row r="32" spans="1:13" ht="14.4" customHeight="1" x14ac:dyDescent="0.3">
      <c r="A32" s="660" t="s">
        <v>1604</v>
      </c>
      <c r="B32" s="661" t="s">
        <v>2554</v>
      </c>
      <c r="C32" s="661" t="s">
        <v>2135</v>
      </c>
      <c r="D32" s="661" t="s">
        <v>2136</v>
      </c>
      <c r="E32" s="661" t="s">
        <v>1917</v>
      </c>
      <c r="F32" s="664"/>
      <c r="G32" s="664"/>
      <c r="H32" s="677">
        <v>0</v>
      </c>
      <c r="I32" s="664">
        <v>1</v>
      </c>
      <c r="J32" s="664">
        <v>48.42</v>
      </c>
      <c r="K32" s="677">
        <v>1</v>
      </c>
      <c r="L32" s="664">
        <v>1</v>
      </c>
      <c r="M32" s="665">
        <v>48.42</v>
      </c>
    </row>
    <row r="33" spans="1:13" ht="14.4" customHeight="1" x14ac:dyDescent="0.3">
      <c r="A33" s="660" t="s">
        <v>1604</v>
      </c>
      <c r="B33" s="661" t="s">
        <v>1519</v>
      </c>
      <c r="C33" s="661" t="s">
        <v>2380</v>
      </c>
      <c r="D33" s="661" t="s">
        <v>2381</v>
      </c>
      <c r="E33" s="661" t="s">
        <v>2382</v>
      </c>
      <c r="F33" s="664">
        <v>4</v>
      </c>
      <c r="G33" s="664">
        <v>432.44</v>
      </c>
      <c r="H33" s="677">
        <v>1</v>
      </c>
      <c r="I33" s="664"/>
      <c r="J33" s="664"/>
      <c r="K33" s="677">
        <v>0</v>
      </c>
      <c r="L33" s="664">
        <v>4</v>
      </c>
      <c r="M33" s="665">
        <v>432.44</v>
      </c>
    </row>
    <row r="34" spans="1:13" ht="14.4" customHeight="1" x14ac:dyDescent="0.3">
      <c r="A34" s="660" t="s">
        <v>1604</v>
      </c>
      <c r="B34" s="661" t="s">
        <v>1542</v>
      </c>
      <c r="C34" s="661" t="s">
        <v>1819</v>
      </c>
      <c r="D34" s="661" t="s">
        <v>1122</v>
      </c>
      <c r="E34" s="661" t="s">
        <v>965</v>
      </c>
      <c r="F34" s="664"/>
      <c r="G34" s="664"/>
      <c r="H34" s="677"/>
      <c r="I34" s="664">
        <v>1</v>
      </c>
      <c r="J34" s="664">
        <v>0</v>
      </c>
      <c r="K34" s="677"/>
      <c r="L34" s="664">
        <v>1</v>
      </c>
      <c r="M34" s="665">
        <v>0</v>
      </c>
    </row>
    <row r="35" spans="1:13" ht="14.4" customHeight="1" x14ac:dyDescent="0.3">
      <c r="A35" s="660" t="s">
        <v>1604</v>
      </c>
      <c r="B35" s="661" t="s">
        <v>2555</v>
      </c>
      <c r="C35" s="661" t="s">
        <v>1965</v>
      </c>
      <c r="D35" s="661" t="s">
        <v>1966</v>
      </c>
      <c r="E35" s="661" t="s">
        <v>814</v>
      </c>
      <c r="F35" s="664">
        <v>2</v>
      </c>
      <c r="G35" s="664">
        <v>1869.32</v>
      </c>
      <c r="H35" s="677">
        <v>1</v>
      </c>
      <c r="I35" s="664"/>
      <c r="J35" s="664"/>
      <c r="K35" s="677">
        <v>0</v>
      </c>
      <c r="L35" s="664">
        <v>2</v>
      </c>
      <c r="M35" s="665">
        <v>1869.32</v>
      </c>
    </row>
    <row r="36" spans="1:13" ht="14.4" customHeight="1" x14ac:dyDescent="0.3">
      <c r="A36" s="660" t="s">
        <v>1604</v>
      </c>
      <c r="B36" s="661" t="s">
        <v>1527</v>
      </c>
      <c r="C36" s="661" t="s">
        <v>2386</v>
      </c>
      <c r="D36" s="661" t="s">
        <v>2387</v>
      </c>
      <c r="E36" s="661" t="s">
        <v>2388</v>
      </c>
      <c r="F36" s="664">
        <v>3</v>
      </c>
      <c r="G36" s="664">
        <v>569.66999999999996</v>
      </c>
      <c r="H36" s="677">
        <v>1</v>
      </c>
      <c r="I36" s="664"/>
      <c r="J36" s="664"/>
      <c r="K36" s="677">
        <v>0</v>
      </c>
      <c r="L36" s="664">
        <v>3</v>
      </c>
      <c r="M36" s="665">
        <v>569.66999999999996</v>
      </c>
    </row>
    <row r="37" spans="1:13" ht="14.4" customHeight="1" x14ac:dyDescent="0.3">
      <c r="A37" s="660" t="s">
        <v>1604</v>
      </c>
      <c r="B37" s="661" t="s">
        <v>1527</v>
      </c>
      <c r="C37" s="661" t="s">
        <v>918</v>
      </c>
      <c r="D37" s="661" t="s">
        <v>919</v>
      </c>
      <c r="E37" s="661" t="s">
        <v>1528</v>
      </c>
      <c r="F37" s="664"/>
      <c r="G37" s="664"/>
      <c r="H37" s="677">
        <v>0</v>
      </c>
      <c r="I37" s="664">
        <v>56</v>
      </c>
      <c r="J37" s="664">
        <v>5317.2</v>
      </c>
      <c r="K37" s="677">
        <v>1</v>
      </c>
      <c r="L37" s="664">
        <v>56</v>
      </c>
      <c r="M37" s="665">
        <v>5317.2</v>
      </c>
    </row>
    <row r="38" spans="1:13" ht="14.4" customHeight="1" x14ac:dyDescent="0.3">
      <c r="A38" s="660" t="s">
        <v>1604</v>
      </c>
      <c r="B38" s="661" t="s">
        <v>1527</v>
      </c>
      <c r="C38" s="661" t="s">
        <v>1385</v>
      </c>
      <c r="D38" s="661" t="s">
        <v>1386</v>
      </c>
      <c r="E38" s="661" t="s">
        <v>1387</v>
      </c>
      <c r="F38" s="664"/>
      <c r="G38" s="664"/>
      <c r="H38" s="677">
        <v>0</v>
      </c>
      <c r="I38" s="664">
        <v>11</v>
      </c>
      <c r="J38" s="664">
        <v>1392.6</v>
      </c>
      <c r="K38" s="677">
        <v>1</v>
      </c>
      <c r="L38" s="664">
        <v>11</v>
      </c>
      <c r="M38" s="665">
        <v>1392.6</v>
      </c>
    </row>
    <row r="39" spans="1:13" ht="14.4" customHeight="1" x14ac:dyDescent="0.3">
      <c r="A39" s="660" t="s">
        <v>1604</v>
      </c>
      <c r="B39" s="661" t="s">
        <v>1527</v>
      </c>
      <c r="C39" s="661" t="s">
        <v>2392</v>
      </c>
      <c r="D39" s="661" t="s">
        <v>2393</v>
      </c>
      <c r="E39" s="661" t="s">
        <v>1730</v>
      </c>
      <c r="F39" s="664">
        <v>1</v>
      </c>
      <c r="G39" s="664">
        <v>253.18</v>
      </c>
      <c r="H39" s="677">
        <v>1</v>
      </c>
      <c r="I39" s="664"/>
      <c r="J39" s="664"/>
      <c r="K39" s="677">
        <v>0</v>
      </c>
      <c r="L39" s="664">
        <v>1</v>
      </c>
      <c r="M39" s="665">
        <v>253.18</v>
      </c>
    </row>
    <row r="40" spans="1:13" ht="14.4" customHeight="1" x14ac:dyDescent="0.3">
      <c r="A40" s="660" t="s">
        <v>1604</v>
      </c>
      <c r="B40" s="661" t="s">
        <v>1529</v>
      </c>
      <c r="C40" s="661" t="s">
        <v>898</v>
      </c>
      <c r="D40" s="661" t="s">
        <v>960</v>
      </c>
      <c r="E40" s="661" t="s">
        <v>1530</v>
      </c>
      <c r="F40" s="664"/>
      <c r="G40" s="664"/>
      <c r="H40" s="677">
        <v>0</v>
      </c>
      <c r="I40" s="664">
        <v>52</v>
      </c>
      <c r="J40" s="664">
        <v>6406.4000000000015</v>
      </c>
      <c r="K40" s="677">
        <v>1</v>
      </c>
      <c r="L40" s="664">
        <v>52</v>
      </c>
      <c r="M40" s="665">
        <v>6406.4000000000015</v>
      </c>
    </row>
    <row r="41" spans="1:13" ht="14.4" customHeight="1" x14ac:dyDescent="0.3">
      <c r="A41" s="660" t="s">
        <v>1604</v>
      </c>
      <c r="B41" s="661" t="s">
        <v>1529</v>
      </c>
      <c r="C41" s="661" t="s">
        <v>894</v>
      </c>
      <c r="D41" s="661" t="s">
        <v>1531</v>
      </c>
      <c r="E41" s="661" t="s">
        <v>1532</v>
      </c>
      <c r="F41" s="664"/>
      <c r="G41" s="664"/>
      <c r="H41" s="677">
        <v>0</v>
      </c>
      <c r="I41" s="664">
        <v>14</v>
      </c>
      <c r="J41" s="664">
        <v>3449.46</v>
      </c>
      <c r="K41" s="677">
        <v>1</v>
      </c>
      <c r="L41" s="664">
        <v>14</v>
      </c>
      <c r="M41" s="665">
        <v>3449.46</v>
      </c>
    </row>
    <row r="42" spans="1:13" ht="14.4" customHeight="1" x14ac:dyDescent="0.3">
      <c r="A42" s="660" t="s">
        <v>1604</v>
      </c>
      <c r="B42" s="661" t="s">
        <v>1533</v>
      </c>
      <c r="C42" s="661" t="s">
        <v>884</v>
      </c>
      <c r="D42" s="661" t="s">
        <v>885</v>
      </c>
      <c r="E42" s="661" t="s">
        <v>886</v>
      </c>
      <c r="F42" s="664"/>
      <c r="G42" s="664"/>
      <c r="H42" s="677">
        <v>0</v>
      </c>
      <c r="I42" s="664">
        <v>4</v>
      </c>
      <c r="J42" s="664">
        <v>528</v>
      </c>
      <c r="K42" s="677">
        <v>1</v>
      </c>
      <c r="L42" s="664">
        <v>4</v>
      </c>
      <c r="M42" s="665">
        <v>528</v>
      </c>
    </row>
    <row r="43" spans="1:13" ht="14.4" customHeight="1" x14ac:dyDescent="0.3">
      <c r="A43" s="660" t="s">
        <v>1604</v>
      </c>
      <c r="B43" s="661" t="s">
        <v>1534</v>
      </c>
      <c r="C43" s="661" t="s">
        <v>914</v>
      </c>
      <c r="D43" s="661" t="s">
        <v>1535</v>
      </c>
      <c r="E43" s="661" t="s">
        <v>916</v>
      </c>
      <c r="F43" s="664"/>
      <c r="G43" s="664"/>
      <c r="H43" s="677">
        <v>0</v>
      </c>
      <c r="I43" s="664">
        <v>3</v>
      </c>
      <c r="J43" s="664">
        <v>533.46</v>
      </c>
      <c r="K43" s="677">
        <v>1</v>
      </c>
      <c r="L43" s="664">
        <v>3</v>
      </c>
      <c r="M43" s="665">
        <v>533.46</v>
      </c>
    </row>
    <row r="44" spans="1:13" ht="14.4" customHeight="1" x14ac:dyDescent="0.3">
      <c r="A44" s="660" t="s">
        <v>1605</v>
      </c>
      <c r="B44" s="661" t="s">
        <v>1519</v>
      </c>
      <c r="C44" s="661" t="s">
        <v>906</v>
      </c>
      <c r="D44" s="661" t="s">
        <v>1520</v>
      </c>
      <c r="E44" s="661" t="s">
        <v>1521</v>
      </c>
      <c r="F44" s="664"/>
      <c r="G44" s="664"/>
      <c r="H44" s="677">
        <v>0</v>
      </c>
      <c r="I44" s="664">
        <v>4</v>
      </c>
      <c r="J44" s="664">
        <v>1781.8</v>
      </c>
      <c r="K44" s="677">
        <v>1</v>
      </c>
      <c r="L44" s="664">
        <v>4</v>
      </c>
      <c r="M44" s="665">
        <v>1781.8</v>
      </c>
    </row>
    <row r="45" spans="1:13" ht="14.4" customHeight="1" x14ac:dyDescent="0.3">
      <c r="A45" s="660" t="s">
        <v>1605</v>
      </c>
      <c r="B45" s="661" t="s">
        <v>1519</v>
      </c>
      <c r="C45" s="661" t="s">
        <v>902</v>
      </c>
      <c r="D45" s="661" t="s">
        <v>1522</v>
      </c>
      <c r="E45" s="661" t="s">
        <v>1523</v>
      </c>
      <c r="F45" s="664"/>
      <c r="G45" s="664"/>
      <c r="H45" s="677">
        <v>0</v>
      </c>
      <c r="I45" s="664">
        <v>2</v>
      </c>
      <c r="J45" s="664">
        <v>720.74</v>
      </c>
      <c r="K45" s="677">
        <v>1</v>
      </c>
      <c r="L45" s="664">
        <v>2</v>
      </c>
      <c r="M45" s="665">
        <v>720.74</v>
      </c>
    </row>
    <row r="46" spans="1:13" ht="14.4" customHeight="1" x14ac:dyDescent="0.3">
      <c r="A46" s="660" t="s">
        <v>1605</v>
      </c>
      <c r="B46" s="661" t="s">
        <v>2556</v>
      </c>
      <c r="C46" s="661" t="s">
        <v>1805</v>
      </c>
      <c r="D46" s="661" t="s">
        <v>1806</v>
      </c>
      <c r="E46" s="661" t="s">
        <v>1807</v>
      </c>
      <c r="F46" s="664"/>
      <c r="G46" s="664"/>
      <c r="H46" s="677">
        <v>0</v>
      </c>
      <c r="I46" s="664">
        <v>3</v>
      </c>
      <c r="J46" s="664">
        <v>386.73</v>
      </c>
      <c r="K46" s="677">
        <v>1</v>
      </c>
      <c r="L46" s="664">
        <v>3</v>
      </c>
      <c r="M46" s="665">
        <v>386.73</v>
      </c>
    </row>
    <row r="47" spans="1:13" ht="14.4" customHeight="1" x14ac:dyDescent="0.3">
      <c r="A47" s="660" t="s">
        <v>1605</v>
      </c>
      <c r="B47" s="661" t="s">
        <v>1527</v>
      </c>
      <c r="C47" s="661" t="s">
        <v>918</v>
      </c>
      <c r="D47" s="661" t="s">
        <v>919</v>
      </c>
      <c r="E47" s="661" t="s">
        <v>1528</v>
      </c>
      <c r="F47" s="664"/>
      <c r="G47" s="664"/>
      <c r="H47" s="677">
        <v>0</v>
      </c>
      <c r="I47" s="664">
        <v>37</v>
      </c>
      <c r="J47" s="664">
        <v>3513.1500000000005</v>
      </c>
      <c r="K47" s="677">
        <v>1</v>
      </c>
      <c r="L47" s="664">
        <v>37</v>
      </c>
      <c r="M47" s="665">
        <v>3513.1500000000005</v>
      </c>
    </row>
    <row r="48" spans="1:13" ht="14.4" customHeight="1" x14ac:dyDescent="0.3">
      <c r="A48" s="660" t="s">
        <v>1605</v>
      </c>
      <c r="B48" s="661" t="s">
        <v>1527</v>
      </c>
      <c r="C48" s="661" t="s">
        <v>1385</v>
      </c>
      <c r="D48" s="661" t="s">
        <v>1386</v>
      </c>
      <c r="E48" s="661" t="s">
        <v>1387</v>
      </c>
      <c r="F48" s="664"/>
      <c r="G48" s="664"/>
      <c r="H48" s="677">
        <v>0</v>
      </c>
      <c r="I48" s="664">
        <v>5</v>
      </c>
      <c r="J48" s="664">
        <v>633</v>
      </c>
      <c r="K48" s="677">
        <v>1</v>
      </c>
      <c r="L48" s="664">
        <v>5</v>
      </c>
      <c r="M48" s="665">
        <v>633</v>
      </c>
    </row>
    <row r="49" spans="1:13" ht="14.4" customHeight="1" x14ac:dyDescent="0.3">
      <c r="A49" s="660" t="s">
        <v>1605</v>
      </c>
      <c r="B49" s="661" t="s">
        <v>1529</v>
      </c>
      <c r="C49" s="661" t="s">
        <v>898</v>
      </c>
      <c r="D49" s="661" t="s">
        <v>960</v>
      </c>
      <c r="E49" s="661" t="s">
        <v>1530</v>
      </c>
      <c r="F49" s="664"/>
      <c r="G49" s="664"/>
      <c r="H49" s="677">
        <v>0</v>
      </c>
      <c r="I49" s="664">
        <v>15</v>
      </c>
      <c r="J49" s="664">
        <v>1848.0000000000002</v>
      </c>
      <c r="K49" s="677">
        <v>1</v>
      </c>
      <c r="L49" s="664">
        <v>15</v>
      </c>
      <c r="M49" s="665">
        <v>1848.0000000000002</v>
      </c>
    </row>
    <row r="50" spans="1:13" ht="14.4" customHeight="1" x14ac:dyDescent="0.3">
      <c r="A50" s="660" t="s">
        <v>1605</v>
      </c>
      <c r="B50" s="661" t="s">
        <v>1529</v>
      </c>
      <c r="C50" s="661" t="s">
        <v>894</v>
      </c>
      <c r="D50" s="661" t="s">
        <v>1531</v>
      </c>
      <c r="E50" s="661" t="s">
        <v>1532</v>
      </c>
      <c r="F50" s="664"/>
      <c r="G50" s="664"/>
      <c r="H50" s="677">
        <v>0</v>
      </c>
      <c r="I50" s="664">
        <v>5</v>
      </c>
      <c r="J50" s="664">
        <v>1231.9499999999998</v>
      </c>
      <c r="K50" s="677">
        <v>1</v>
      </c>
      <c r="L50" s="664">
        <v>5</v>
      </c>
      <c r="M50" s="665">
        <v>1231.9499999999998</v>
      </c>
    </row>
    <row r="51" spans="1:13" ht="14.4" customHeight="1" x14ac:dyDescent="0.3">
      <c r="A51" s="660" t="s">
        <v>1605</v>
      </c>
      <c r="B51" s="661" t="s">
        <v>1533</v>
      </c>
      <c r="C51" s="661" t="s">
        <v>1796</v>
      </c>
      <c r="D51" s="661" t="s">
        <v>1797</v>
      </c>
      <c r="E51" s="661" t="s">
        <v>1798</v>
      </c>
      <c r="F51" s="664">
        <v>8</v>
      </c>
      <c r="G51" s="664">
        <v>1056</v>
      </c>
      <c r="H51" s="677">
        <v>1</v>
      </c>
      <c r="I51" s="664"/>
      <c r="J51" s="664"/>
      <c r="K51" s="677">
        <v>0</v>
      </c>
      <c r="L51" s="664">
        <v>8</v>
      </c>
      <c r="M51" s="665">
        <v>1056</v>
      </c>
    </row>
    <row r="52" spans="1:13" ht="14.4" customHeight="1" x14ac:dyDescent="0.3">
      <c r="A52" s="660" t="s">
        <v>1605</v>
      </c>
      <c r="B52" s="661" t="s">
        <v>1533</v>
      </c>
      <c r="C52" s="661" t="s">
        <v>884</v>
      </c>
      <c r="D52" s="661" t="s">
        <v>885</v>
      </c>
      <c r="E52" s="661" t="s">
        <v>886</v>
      </c>
      <c r="F52" s="664"/>
      <c r="G52" s="664"/>
      <c r="H52" s="677">
        <v>0</v>
      </c>
      <c r="I52" s="664">
        <v>23</v>
      </c>
      <c r="J52" s="664">
        <v>3036</v>
      </c>
      <c r="K52" s="677">
        <v>1</v>
      </c>
      <c r="L52" s="664">
        <v>23</v>
      </c>
      <c r="M52" s="665">
        <v>3036</v>
      </c>
    </row>
    <row r="53" spans="1:13" ht="14.4" customHeight="1" x14ac:dyDescent="0.3">
      <c r="A53" s="660" t="s">
        <v>1605</v>
      </c>
      <c r="B53" s="661" t="s">
        <v>1534</v>
      </c>
      <c r="C53" s="661" t="s">
        <v>914</v>
      </c>
      <c r="D53" s="661" t="s">
        <v>1535</v>
      </c>
      <c r="E53" s="661" t="s">
        <v>916</v>
      </c>
      <c r="F53" s="664"/>
      <c r="G53" s="664"/>
      <c r="H53" s="677">
        <v>0</v>
      </c>
      <c r="I53" s="664">
        <v>1</v>
      </c>
      <c r="J53" s="664">
        <v>177.82</v>
      </c>
      <c r="K53" s="677">
        <v>1</v>
      </c>
      <c r="L53" s="664">
        <v>1</v>
      </c>
      <c r="M53" s="665">
        <v>177.82</v>
      </c>
    </row>
    <row r="54" spans="1:13" ht="14.4" customHeight="1" x14ac:dyDescent="0.3">
      <c r="A54" s="660" t="s">
        <v>1605</v>
      </c>
      <c r="B54" s="661" t="s">
        <v>1534</v>
      </c>
      <c r="C54" s="661" t="s">
        <v>1801</v>
      </c>
      <c r="D54" s="661" t="s">
        <v>1802</v>
      </c>
      <c r="E54" s="661" t="s">
        <v>1803</v>
      </c>
      <c r="F54" s="664">
        <v>1</v>
      </c>
      <c r="G54" s="664">
        <v>133.37</v>
      </c>
      <c r="H54" s="677">
        <v>1</v>
      </c>
      <c r="I54" s="664"/>
      <c r="J54" s="664"/>
      <c r="K54" s="677">
        <v>0</v>
      </c>
      <c r="L54" s="664">
        <v>1</v>
      </c>
      <c r="M54" s="665">
        <v>133.37</v>
      </c>
    </row>
    <row r="55" spans="1:13" ht="14.4" customHeight="1" x14ac:dyDescent="0.3">
      <c r="A55" s="660" t="s">
        <v>1606</v>
      </c>
      <c r="B55" s="661" t="s">
        <v>2557</v>
      </c>
      <c r="C55" s="661" t="s">
        <v>1624</v>
      </c>
      <c r="D55" s="661" t="s">
        <v>1625</v>
      </c>
      <c r="E55" s="661" t="s">
        <v>1626</v>
      </c>
      <c r="F55" s="664"/>
      <c r="G55" s="664"/>
      <c r="H55" s="677">
        <v>0</v>
      </c>
      <c r="I55" s="664">
        <v>2</v>
      </c>
      <c r="J55" s="664">
        <v>1006.04</v>
      </c>
      <c r="K55" s="677">
        <v>1</v>
      </c>
      <c r="L55" s="664">
        <v>2</v>
      </c>
      <c r="M55" s="665">
        <v>1006.04</v>
      </c>
    </row>
    <row r="56" spans="1:13" ht="14.4" customHeight="1" x14ac:dyDescent="0.3">
      <c r="A56" s="660" t="s">
        <v>1606</v>
      </c>
      <c r="B56" s="661" t="s">
        <v>2558</v>
      </c>
      <c r="C56" s="661" t="s">
        <v>1620</v>
      </c>
      <c r="D56" s="661" t="s">
        <v>1621</v>
      </c>
      <c r="E56" s="661" t="s">
        <v>1622</v>
      </c>
      <c r="F56" s="664"/>
      <c r="G56" s="664"/>
      <c r="H56" s="677">
        <v>0</v>
      </c>
      <c r="I56" s="664">
        <v>2</v>
      </c>
      <c r="J56" s="664">
        <v>501.24</v>
      </c>
      <c r="K56" s="677">
        <v>1</v>
      </c>
      <c r="L56" s="664">
        <v>2</v>
      </c>
      <c r="M56" s="665">
        <v>501.24</v>
      </c>
    </row>
    <row r="57" spans="1:13" ht="14.4" customHeight="1" x14ac:dyDescent="0.3">
      <c r="A57" s="660" t="s">
        <v>1606</v>
      </c>
      <c r="B57" s="661" t="s">
        <v>1519</v>
      </c>
      <c r="C57" s="661" t="s">
        <v>902</v>
      </c>
      <c r="D57" s="661" t="s">
        <v>1522</v>
      </c>
      <c r="E57" s="661" t="s">
        <v>1523</v>
      </c>
      <c r="F57" s="664"/>
      <c r="G57" s="664"/>
      <c r="H57" s="677">
        <v>0</v>
      </c>
      <c r="I57" s="664">
        <v>1</v>
      </c>
      <c r="J57" s="664">
        <v>360.37</v>
      </c>
      <c r="K57" s="677">
        <v>1</v>
      </c>
      <c r="L57" s="664">
        <v>1</v>
      </c>
      <c r="M57" s="665">
        <v>360.37</v>
      </c>
    </row>
    <row r="58" spans="1:13" ht="14.4" customHeight="1" x14ac:dyDescent="0.3">
      <c r="A58" s="660" t="s">
        <v>1606</v>
      </c>
      <c r="B58" s="661" t="s">
        <v>1542</v>
      </c>
      <c r="C58" s="661" t="s">
        <v>1381</v>
      </c>
      <c r="D58" s="661" t="s">
        <v>1382</v>
      </c>
      <c r="E58" s="661" t="s">
        <v>1383</v>
      </c>
      <c r="F58" s="664"/>
      <c r="G58" s="664"/>
      <c r="H58" s="677">
        <v>0</v>
      </c>
      <c r="I58" s="664">
        <v>1</v>
      </c>
      <c r="J58" s="664">
        <v>87.11</v>
      </c>
      <c r="K58" s="677">
        <v>1</v>
      </c>
      <c r="L58" s="664">
        <v>1</v>
      </c>
      <c r="M58" s="665">
        <v>87.11</v>
      </c>
    </row>
    <row r="59" spans="1:13" ht="14.4" customHeight="1" x14ac:dyDescent="0.3">
      <c r="A59" s="660" t="s">
        <v>1606</v>
      </c>
      <c r="B59" s="661" t="s">
        <v>1542</v>
      </c>
      <c r="C59" s="661" t="s">
        <v>1819</v>
      </c>
      <c r="D59" s="661" t="s">
        <v>1122</v>
      </c>
      <c r="E59" s="661" t="s">
        <v>965</v>
      </c>
      <c r="F59" s="664"/>
      <c r="G59" s="664"/>
      <c r="H59" s="677"/>
      <c r="I59" s="664">
        <v>2</v>
      </c>
      <c r="J59" s="664">
        <v>0</v>
      </c>
      <c r="K59" s="677"/>
      <c r="L59" s="664">
        <v>2</v>
      </c>
      <c r="M59" s="665">
        <v>0</v>
      </c>
    </row>
    <row r="60" spans="1:13" ht="14.4" customHeight="1" x14ac:dyDescent="0.3">
      <c r="A60" s="660" t="s">
        <v>1606</v>
      </c>
      <c r="B60" s="661" t="s">
        <v>2555</v>
      </c>
      <c r="C60" s="661" t="s">
        <v>1820</v>
      </c>
      <c r="D60" s="661" t="s">
        <v>817</v>
      </c>
      <c r="E60" s="661" t="s">
        <v>1821</v>
      </c>
      <c r="F60" s="664">
        <v>6</v>
      </c>
      <c r="G60" s="664">
        <v>11215.98</v>
      </c>
      <c r="H60" s="677">
        <v>1</v>
      </c>
      <c r="I60" s="664"/>
      <c r="J60" s="664"/>
      <c r="K60" s="677">
        <v>0</v>
      </c>
      <c r="L60" s="664">
        <v>6</v>
      </c>
      <c r="M60" s="665">
        <v>11215.98</v>
      </c>
    </row>
    <row r="61" spans="1:13" ht="14.4" customHeight="1" x14ac:dyDescent="0.3">
      <c r="A61" s="660" t="s">
        <v>1606</v>
      </c>
      <c r="B61" s="661" t="s">
        <v>1573</v>
      </c>
      <c r="C61" s="661" t="s">
        <v>1696</v>
      </c>
      <c r="D61" s="661" t="s">
        <v>1697</v>
      </c>
      <c r="E61" s="661" t="s">
        <v>1698</v>
      </c>
      <c r="F61" s="664"/>
      <c r="G61" s="664"/>
      <c r="H61" s="677">
        <v>0</v>
      </c>
      <c r="I61" s="664">
        <v>1</v>
      </c>
      <c r="J61" s="664">
        <v>10.26</v>
      </c>
      <c r="K61" s="677">
        <v>1</v>
      </c>
      <c r="L61" s="664">
        <v>1</v>
      </c>
      <c r="M61" s="665">
        <v>10.26</v>
      </c>
    </row>
    <row r="62" spans="1:13" ht="14.4" customHeight="1" x14ac:dyDescent="0.3">
      <c r="A62" s="660" t="s">
        <v>1606</v>
      </c>
      <c r="B62" s="661" t="s">
        <v>1573</v>
      </c>
      <c r="C62" s="661" t="s">
        <v>1811</v>
      </c>
      <c r="D62" s="661" t="s">
        <v>1812</v>
      </c>
      <c r="E62" s="661" t="s">
        <v>1813</v>
      </c>
      <c r="F62" s="664"/>
      <c r="G62" s="664"/>
      <c r="H62" s="677">
        <v>0</v>
      </c>
      <c r="I62" s="664">
        <v>3</v>
      </c>
      <c r="J62" s="664">
        <v>50.760000000000005</v>
      </c>
      <c r="K62" s="677">
        <v>1</v>
      </c>
      <c r="L62" s="664">
        <v>3</v>
      </c>
      <c r="M62" s="665">
        <v>50.760000000000005</v>
      </c>
    </row>
    <row r="63" spans="1:13" ht="14.4" customHeight="1" x14ac:dyDescent="0.3">
      <c r="A63" s="660" t="s">
        <v>1606</v>
      </c>
      <c r="B63" s="661" t="s">
        <v>1529</v>
      </c>
      <c r="C63" s="661" t="s">
        <v>894</v>
      </c>
      <c r="D63" s="661" t="s">
        <v>1531</v>
      </c>
      <c r="E63" s="661" t="s">
        <v>1532</v>
      </c>
      <c r="F63" s="664"/>
      <c r="G63" s="664"/>
      <c r="H63" s="677">
        <v>0</v>
      </c>
      <c r="I63" s="664">
        <v>2</v>
      </c>
      <c r="J63" s="664">
        <v>492.78</v>
      </c>
      <c r="K63" s="677">
        <v>1</v>
      </c>
      <c r="L63" s="664">
        <v>2</v>
      </c>
      <c r="M63" s="665">
        <v>492.78</v>
      </c>
    </row>
    <row r="64" spans="1:13" ht="14.4" customHeight="1" x14ac:dyDescent="0.3">
      <c r="A64" s="660" t="s">
        <v>1606</v>
      </c>
      <c r="B64" s="661" t="s">
        <v>1533</v>
      </c>
      <c r="C64" s="661" t="s">
        <v>884</v>
      </c>
      <c r="D64" s="661" t="s">
        <v>885</v>
      </c>
      <c r="E64" s="661" t="s">
        <v>886</v>
      </c>
      <c r="F64" s="664"/>
      <c r="G64" s="664"/>
      <c r="H64" s="677">
        <v>0</v>
      </c>
      <c r="I64" s="664">
        <v>7</v>
      </c>
      <c r="J64" s="664">
        <v>924</v>
      </c>
      <c r="K64" s="677">
        <v>1</v>
      </c>
      <c r="L64" s="664">
        <v>7</v>
      </c>
      <c r="M64" s="665">
        <v>924</v>
      </c>
    </row>
    <row r="65" spans="1:13" ht="14.4" customHeight="1" x14ac:dyDescent="0.3">
      <c r="A65" s="660" t="s">
        <v>1607</v>
      </c>
      <c r="B65" s="661" t="s">
        <v>2559</v>
      </c>
      <c r="C65" s="661" t="s">
        <v>2503</v>
      </c>
      <c r="D65" s="661" t="s">
        <v>2504</v>
      </c>
      <c r="E65" s="661" t="s">
        <v>2505</v>
      </c>
      <c r="F65" s="664"/>
      <c r="G65" s="664"/>
      <c r="H65" s="677">
        <v>0</v>
      </c>
      <c r="I65" s="664">
        <v>2</v>
      </c>
      <c r="J65" s="664">
        <v>1430.96</v>
      </c>
      <c r="K65" s="677">
        <v>1</v>
      </c>
      <c r="L65" s="664">
        <v>2</v>
      </c>
      <c r="M65" s="665">
        <v>1430.96</v>
      </c>
    </row>
    <row r="66" spans="1:13" ht="14.4" customHeight="1" x14ac:dyDescent="0.3">
      <c r="A66" s="660" t="s">
        <v>1607</v>
      </c>
      <c r="B66" s="661" t="s">
        <v>1529</v>
      </c>
      <c r="C66" s="661" t="s">
        <v>894</v>
      </c>
      <c r="D66" s="661" t="s">
        <v>1531</v>
      </c>
      <c r="E66" s="661" t="s">
        <v>1532</v>
      </c>
      <c r="F66" s="664"/>
      <c r="G66" s="664"/>
      <c r="H66" s="677">
        <v>0</v>
      </c>
      <c r="I66" s="664">
        <v>2</v>
      </c>
      <c r="J66" s="664">
        <v>492.78</v>
      </c>
      <c r="K66" s="677">
        <v>1</v>
      </c>
      <c r="L66" s="664">
        <v>2</v>
      </c>
      <c r="M66" s="665">
        <v>492.78</v>
      </c>
    </row>
    <row r="67" spans="1:13" ht="14.4" customHeight="1" x14ac:dyDescent="0.3">
      <c r="A67" s="660" t="s">
        <v>1608</v>
      </c>
      <c r="B67" s="661" t="s">
        <v>1538</v>
      </c>
      <c r="C67" s="661" t="s">
        <v>1098</v>
      </c>
      <c r="D67" s="661" t="s">
        <v>1099</v>
      </c>
      <c r="E67" s="661" t="s">
        <v>1100</v>
      </c>
      <c r="F67" s="664"/>
      <c r="G67" s="664"/>
      <c r="H67" s="677">
        <v>0</v>
      </c>
      <c r="I67" s="664">
        <v>1</v>
      </c>
      <c r="J67" s="664">
        <v>35.11</v>
      </c>
      <c r="K67" s="677">
        <v>1</v>
      </c>
      <c r="L67" s="664">
        <v>1</v>
      </c>
      <c r="M67" s="665">
        <v>35.11</v>
      </c>
    </row>
    <row r="68" spans="1:13" ht="14.4" customHeight="1" x14ac:dyDescent="0.3">
      <c r="A68" s="660" t="s">
        <v>1608</v>
      </c>
      <c r="B68" s="661" t="s">
        <v>1519</v>
      </c>
      <c r="C68" s="661" t="s">
        <v>906</v>
      </c>
      <c r="D68" s="661" t="s">
        <v>1520</v>
      </c>
      <c r="E68" s="661" t="s">
        <v>1521</v>
      </c>
      <c r="F68" s="664"/>
      <c r="G68" s="664"/>
      <c r="H68" s="677">
        <v>0</v>
      </c>
      <c r="I68" s="664">
        <v>22</v>
      </c>
      <c r="J68" s="664">
        <v>9799.9</v>
      </c>
      <c r="K68" s="677">
        <v>1</v>
      </c>
      <c r="L68" s="664">
        <v>22</v>
      </c>
      <c r="M68" s="665">
        <v>9799.9</v>
      </c>
    </row>
    <row r="69" spans="1:13" ht="14.4" customHeight="1" x14ac:dyDescent="0.3">
      <c r="A69" s="660" t="s">
        <v>1608</v>
      </c>
      <c r="B69" s="661" t="s">
        <v>1519</v>
      </c>
      <c r="C69" s="661" t="s">
        <v>902</v>
      </c>
      <c r="D69" s="661" t="s">
        <v>1522</v>
      </c>
      <c r="E69" s="661" t="s">
        <v>1523</v>
      </c>
      <c r="F69" s="664"/>
      <c r="G69" s="664"/>
      <c r="H69" s="677">
        <v>0</v>
      </c>
      <c r="I69" s="664">
        <v>1</v>
      </c>
      <c r="J69" s="664">
        <v>360.37</v>
      </c>
      <c r="K69" s="677">
        <v>1</v>
      </c>
      <c r="L69" s="664">
        <v>1</v>
      </c>
      <c r="M69" s="665">
        <v>360.37</v>
      </c>
    </row>
    <row r="70" spans="1:13" ht="14.4" customHeight="1" x14ac:dyDescent="0.3">
      <c r="A70" s="660" t="s">
        <v>1608</v>
      </c>
      <c r="B70" s="661" t="s">
        <v>1542</v>
      </c>
      <c r="C70" s="661" t="s">
        <v>1381</v>
      </c>
      <c r="D70" s="661" t="s">
        <v>1382</v>
      </c>
      <c r="E70" s="661" t="s">
        <v>1383</v>
      </c>
      <c r="F70" s="664"/>
      <c r="G70" s="664"/>
      <c r="H70" s="677">
        <v>0</v>
      </c>
      <c r="I70" s="664">
        <v>1</v>
      </c>
      <c r="J70" s="664">
        <v>87.11</v>
      </c>
      <c r="K70" s="677">
        <v>1</v>
      </c>
      <c r="L70" s="664">
        <v>1</v>
      </c>
      <c r="M70" s="665">
        <v>87.11</v>
      </c>
    </row>
    <row r="71" spans="1:13" ht="14.4" customHeight="1" x14ac:dyDescent="0.3">
      <c r="A71" s="660" t="s">
        <v>1608</v>
      </c>
      <c r="B71" s="661" t="s">
        <v>1542</v>
      </c>
      <c r="C71" s="661" t="s">
        <v>1121</v>
      </c>
      <c r="D71" s="661" t="s">
        <v>1122</v>
      </c>
      <c r="E71" s="661" t="s">
        <v>1123</v>
      </c>
      <c r="F71" s="664"/>
      <c r="G71" s="664"/>
      <c r="H71" s="677">
        <v>0</v>
      </c>
      <c r="I71" s="664">
        <v>7</v>
      </c>
      <c r="J71" s="664">
        <v>1219.54</v>
      </c>
      <c r="K71" s="677">
        <v>1</v>
      </c>
      <c r="L71" s="664">
        <v>7</v>
      </c>
      <c r="M71" s="665">
        <v>1219.54</v>
      </c>
    </row>
    <row r="72" spans="1:13" ht="14.4" customHeight="1" x14ac:dyDescent="0.3">
      <c r="A72" s="660" t="s">
        <v>1608</v>
      </c>
      <c r="B72" s="661" t="s">
        <v>1542</v>
      </c>
      <c r="C72" s="661" t="s">
        <v>1928</v>
      </c>
      <c r="D72" s="661" t="s">
        <v>1138</v>
      </c>
      <c r="E72" s="661" t="s">
        <v>1929</v>
      </c>
      <c r="F72" s="664"/>
      <c r="G72" s="664"/>
      <c r="H72" s="677"/>
      <c r="I72" s="664">
        <v>5</v>
      </c>
      <c r="J72" s="664">
        <v>0</v>
      </c>
      <c r="K72" s="677"/>
      <c r="L72" s="664">
        <v>5</v>
      </c>
      <c r="M72" s="665">
        <v>0</v>
      </c>
    </row>
    <row r="73" spans="1:13" ht="14.4" customHeight="1" x14ac:dyDescent="0.3">
      <c r="A73" s="660" t="s">
        <v>1608</v>
      </c>
      <c r="B73" s="661" t="s">
        <v>1543</v>
      </c>
      <c r="C73" s="661" t="s">
        <v>1899</v>
      </c>
      <c r="D73" s="661" t="s">
        <v>1900</v>
      </c>
      <c r="E73" s="661" t="s">
        <v>1901</v>
      </c>
      <c r="F73" s="664"/>
      <c r="G73" s="664"/>
      <c r="H73" s="677">
        <v>0</v>
      </c>
      <c r="I73" s="664">
        <v>2</v>
      </c>
      <c r="J73" s="664">
        <v>1696.98</v>
      </c>
      <c r="K73" s="677">
        <v>1</v>
      </c>
      <c r="L73" s="664">
        <v>2</v>
      </c>
      <c r="M73" s="665">
        <v>1696.98</v>
      </c>
    </row>
    <row r="74" spans="1:13" ht="14.4" customHeight="1" x14ac:dyDescent="0.3">
      <c r="A74" s="660" t="s">
        <v>1608</v>
      </c>
      <c r="B74" s="661" t="s">
        <v>1546</v>
      </c>
      <c r="C74" s="661" t="s">
        <v>1117</v>
      </c>
      <c r="D74" s="661" t="s">
        <v>1118</v>
      </c>
      <c r="E74" s="661" t="s">
        <v>1547</v>
      </c>
      <c r="F74" s="664"/>
      <c r="G74" s="664"/>
      <c r="H74" s="677">
        <v>0</v>
      </c>
      <c r="I74" s="664">
        <v>5</v>
      </c>
      <c r="J74" s="664">
        <v>6431</v>
      </c>
      <c r="K74" s="677">
        <v>1</v>
      </c>
      <c r="L74" s="664">
        <v>5</v>
      </c>
      <c r="M74" s="665">
        <v>6431</v>
      </c>
    </row>
    <row r="75" spans="1:13" ht="14.4" customHeight="1" x14ac:dyDescent="0.3">
      <c r="A75" s="660" t="s">
        <v>1608</v>
      </c>
      <c r="B75" s="661" t="s">
        <v>1546</v>
      </c>
      <c r="C75" s="661" t="s">
        <v>1129</v>
      </c>
      <c r="D75" s="661" t="s">
        <v>1130</v>
      </c>
      <c r="E75" s="661" t="s">
        <v>1548</v>
      </c>
      <c r="F75" s="664"/>
      <c r="G75" s="664"/>
      <c r="H75" s="677">
        <v>0</v>
      </c>
      <c r="I75" s="664">
        <v>5</v>
      </c>
      <c r="J75" s="664">
        <v>8577.4000000000015</v>
      </c>
      <c r="K75" s="677">
        <v>1</v>
      </c>
      <c r="L75" s="664">
        <v>5</v>
      </c>
      <c r="M75" s="665">
        <v>8577.4000000000015</v>
      </c>
    </row>
    <row r="76" spans="1:13" ht="14.4" customHeight="1" x14ac:dyDescent="0.3">
      <c r="A76" s="660" t="s">
        <v>1608</v>
      </c>
      <c r="B76" s="661" t="s">
        <v>2556</v>
      </c>
      <c r="C76" s="661" t="s">
        <v>2030</v>
      </c>
      <c r="D76" s="661" t="s">
        <v>2031</v>
      </c>
      <c r="E76" s="661" t="s">
        <v>2032</v>
      </c>
      <c r="F76" s="664"/>
      <c r="G76" s="664"/>
      <c r="H76" s="677">
        <v>0</v>
      </c>
      <c r="I76" s="664">
        <v>6</v>
      </c>
      <c r="J76" s="664">
        <v>515.64</v>
      </c>
      <c r="K76" s="677">
        <v>1</v>
      </c>
      <c r="L76" s="664">
        <v>6</v>
      </c>
      <c r="M76" s="665">
        <v>515.64</v>
      </c>
    </row>
    <row r="77" spans="1:13" ht="14.4" customHeight="1" x14ac:dyDescent="0.3">
      <c r="A77" s="660" t="s">
        <v>1608</v>
      </c>
      <c r="B77" s="661" t="s">
        <v>2556</v>
      </c>
      <c r="C77" s="661" t="s">
        <v>2033</v>
      </c>
      <c r="D77" s="661" t="s">
        <v>2034</v>
      </c>
      <c r="E77" s="661" t="s">
        <v>2035</v>
      </c>
      <c r="F77" s="664"/>
      <c r="G77" s="664"/>
      <c r="H77" s="677">
        <v>0</v>
      </c>
      <c r="I77" s="664">
        <v>2</v>
      </c>
      <c r="J77" s="664">
        <v>290.52</v>
      </c>
      <c r="K77" s="677">
        <v>1</v>
      </c>
      <c r="L77" s="664">
        <v>2</v>
      </c>
      <c r="M77" s="665">
        <v>290.52</v>
      </c>
    </row>
    <row r="78" spans="1:13" ht="14.4" customHeight="1" x14ac:dyDescent="0.3">
      <c r="A78" s="660" t="s">
        <v>1608</v>
      </c>
      <c r="B78" s="661" t="s">
        <v>2555</v>
      </c>
      <c r="C78" s="661" t="s">
        <v>1960</v>
      </c>
      <c r="D78" s="661" t="s">
        <v>1961</v>
      </c>
      <c r="E78" s="661" t="s">
        <v>1274</v>
      </c>
      <c r="F78" s="664"/>
      <c r="G78" s="664"/>
      <c r="H78" s="677">
        <v>0</v>
      </c>
      <c r="I78" s="664">
        <v>35</v>
      </c>
      <c r="J78" s="664">
        <v>32713.1</v>
      </c>
      <c r="K78" s="677">
        <v>1</v>
      </c>
      <c r="L78" s="664">
        <v>35</v>
      </c>
      <c r="M78" s="665">
        <v>32713.1</v>
      </c>
    </row>
    <row r="79" spans="1:13" ht="14.4" customHeight="1" x14ac:dyDescent="0.3">
      <c r="A79" s="660" t="s">
        <v>1608</v>
      </c>
      <c r="B79" s="661" t="s">
        <v>2555</v>
      </c>
      <c r="C79" s="661" t="s">
        <v>1965</v>
      </c>
      <c r="D79" s="661" t="s">
        <v>1966</v>
      </c>
      <c r="E79" s="661" t="s">
        <v>814</v>
      </c>
      <c r="F79" s="664">
        <v>2</v>
      </c>
      <c r="G79" s="664">
        <v>1869.32</v>
      </c>
      <c r="H79" s="677">
        <v>1</v>
      </c>
      <c r="I79" s="664"/>
      <c r="J79" s="664"/>
      <c r="K79" s="677">
        <v>0</v>
      </c>
      <c r="L79" s="664">
        <v>2</v>
      </c>
      <c r="M79" s="665">
        <v>1869.32</v>
      </c>
    </row>
    <row r="80" spans="1:13" ht="14.4" customHeight="1" x14ac:dyDescent="0.3">
      <c r="A80" s="660" t="s">
        <v>1608</v>
      </c>
      <c r="B80" s="661" t="s">
        <v>1524</v>
      </c>
      <c r="C80" s="661" t="s">
        <v>1920</v>
      </c>
      <c r="D80" s="661" t="s">
        <v>1921</v>
      </c>
      <c r="E80" s="661" t="s">
        <v>955</v>
      </c>
      <c r="F80" s="664"/>
      <c r="G80" s="664"/>
      <c r="H80" s="677">
        <v>0</v>
      </c>
      <c r="I80" s="664">
        <v>43</v>
      </c>
      <c r="J80" s="664">
        <v>16926.089999999997</v>
      </c>
      <c r="K80" s="677">
        <v>1</v>
      </c>
      <c r="L80" s="664">
        <v>43</v>
      </c>
      <c r="M80" s="665">
        <v>16926.089999999997</v>
      </c>
    </row>
    <row r="81" spans="1:13" ht="14.4" customHeight="1" x14ac:dyDescent="0.3">
      <c r="A81" s="660" t="s">
        <v>1608</v>
      </c>
      <c r="B81" s="661" t="s">
        <v>1524</v>
      </c>
      <c r="C81" s="661" t="s">
        <v>1636</v>
      </c>
      <c r="D81" s="661" t="s">
        <v>1637</v>
      </c>
      <c r="E81" s="661" t="s">
        <v>568</v>
      </c>
      <c r="F81" s="664"/>
      <c r="G81" s="664"/>
      <c r="H81" s="677">
        <v>0</v>
      </c>
      <c r="I81" s="664">
        <v>17</v>
      </c>
      <c r="J81" s="664">
        <v>2509.3700000000008</v>
      </c>
      <c r="K81" s="677">
        <v>1</v>
      </c>
      <c r="L81" s="664">
        <v>17</v>
      </c>
      <c r="M81" s="665">
        <v>2509.3700000000008</v>
      </c>
    </row>
    <row r="82" spans="1:13" ht="14.4" customHeight="1" x14ac:dyDescent="0.3">
      <c r="A82" s="660" t="s">
        <v>1608</v>
      </c>
      <c r="B82" s="661" t="s">
        <v>1524</v>
      </c>
      <c r="C82" s="661" t="s">
        <v>1638</v>
      </c>
      <c r="D82" s="661" t="s">
        <v>1639</v>
      </c>
      <c r="E82" s="661" t="s">
        <v>561</v>
      </c>
      <c r="F82" s="664"/>
      <c r="G82" s="664"/>
      <c r="H82" s="677">
        <v>0</v>
      </c>
      <c r="I82" s="664">
        <v>16</v>
      </c>
      <c r="J82" s="664">
        <v>590.55999999999995</v>
      </c>
      <c r="K82" s="677">
        <v>1</v>
      </c>
      <c r="L82" s="664">
        <v>16</v>
      </c>
      <c r="M82" s="665">
        <v>590.55999999999995</v>
      </c>
    </row>
    <row r="83" spans="1:13" ht="14.4" customHeight="1" x14ac:dyDescent="0.3">
      <c r="A83" s="660" t="s">
        <v>1608</v>
      </c>
      <c r="B83" s="661" t="s">
        <v>1524</v>
      </c>
      <c r="C83" s="661" t="s">
        <v>1924</v>
      </c>
      <c r="D83" s="661" t="s">
        <v>570</v>
      </c>
      <c r="E83" s="661" t="s">
        <v>571</v>
      </c>
      <c r="F83" s="664">
        <v>3</v>
      </c>
      <c r="G83" s="664">
        <v>5113.7999999999993</v>
      </c>
      <c r="H83" s="677">
        <v>1</v>
      </c>
      <c r="I83" s="664"/>
      <c r="J83" s="664"/>
      <c r="K83" s="677">
        <v>0</v>
      </c>
      <c r="L83" s="664">
        <v>3</v>
      </c>
      <c r="M83" s="665">
        <v>5113.7999999999993</v>
      </c>
    </row>
    <row r="84" spans="1:13" ht="14.4" customHeight="1" x14ac:dyDescent="0.3">
      <c r="A84" s="660" t="s">
        <v>1608</v>
      </c>
      <c r="B84" s="661" t="s">
        <v>1524</v>
      </c>
      <c r="C84" s="661" t="s">
        <v>1922</v>
      </c>
      <c r="D84" s="661" t="s">
        <v>1923</v>
      </c>
      <c r="E84" s="661" t="s">
        <v>568</v>
      </c>
      <c r="F84" s="664">
        <v>1</v>
      </c>
      <c r="G84" s="664">
        <v>147.62</v>
      </c>
      <c r="H84" s="677">
        <v>1</v>
      </c>
      <c r="I84" s="664"/>
      <c r="J84" s="664"/>
      <c r="K84" s="677">
        <v>0</v>
      </c>
      <c r="L84" s="664">
        <v>1</v>
      </c>
      <c r="M84" s="665">
        <v>147.62</v>
      </c>
    </row>
    <row r="85" spans="1:13" ht="14.4" customHeight="1" x14ac:dyDescent="0.3">
      <c r="A85" s="660" t="s">
        <v>1608</v>
      </c>
      <c r="B85" s="661" t="s">
        <v>1524</v>
      </c>
      <c r="C85" s="661" t="s">
        <v>569</v>
      </c>
      <c r="D85" s="661" t="s">
        <v>570</v>
      </c>
      <c r="E85" s="661" t="s">
        <v>571</v>
      </c>
      <c r="F85" s="664">
        <v>1</v>
      </c>
      <c r="G85" s="664">
        <v>1704.6</v>
      </c>
      <c r="H85" s="677">
        <v>1</v>
      </c>
      <c r="I85" s="664"/>
      <c r="J85" s="664"/>
      <c r="K85" s="677">
        <v>0</v>
      </c>
      <c r="L85" s="664">
        <v>1</v>
      </c>
      <c r="M85" s="665">
        <v>1704.6</v>
      </c>
    </row>
    <row r="86" spans="1:13" ht="14.4" customHeight="1" x14ac:dyDescent="0.3">
      <c r="A86" s="660" t="s">
        <v>1608</v>
      </c>
      <c r="B86" s="661" t="s">
        <v>1524</v>
      </c>
      <c r="C86" s="661" t="s">
        <v>1925</v>
      </c>
      <c r="D86" s="661" t="s">
        <v>1926</v>
      </c>
      <c r="E86" s="661" t="s">
        <v>1927</v>
      </c>
      <c r="F86" s="664">
        <v>1</v>
      </c>
      <c r="G86" s="664">
        <v>0</v>
      </c>
      <c r="H86" s="677"/>
      <c r="I86" s="664"/>
      <c r="J86" s="664"/>
      <c r="K86" s="677"/>
      <c r="L86" s="664">
        <v>1</v>
      </c>
      <c r="M86" s="665">
        <v>0</v>
      </c>
    </row>
    <row r="87" spans="1:13" ht="14.4" customHeight="1" x14ac:dyDescent="0.3">
      <c r="A87" s="660" t="s">
        <v>1608</v>
      </c>
      <c r="B87" s="661" t="s">
        <v>1525</v>
      </c>
      <c r="C87" s="661" t="s">
        <v>1835</v>
      </c>
      <c r="D87" s="661" t="s">
        <v>1836</v>
      </c>
      <c r="E87" s="661" t="s">
        <v>1837</v>
      </c>
      <c r="F87" s="664">
        <v>4</v>
      </c>
      <c r="G87" s="664">
        <v>2732.36</v>
      </c>
      <c r="H87" s="677">
        <v>1</v>
      </c>
      <c r="I87" s="664"/>
      <c r="J87" s="664"/>
      <c r="K87" s="677">
        <v>0</v>
      </c>
      <c r="L87" s="664">
        <v>4</v>
      </c>
      <c r="M87" s="665">
        <v>2732.36</v>
      </c>
    </row>
    <row r="88" spans="1:13" ht="14.4" customHeight="1" x14ac:dyDescent="0.3">
      <c r="A88" s="660" t="s">
        <v>1608</v>
      </c>
      <c r="B88" s="661" t="s">
        <v>1525</v>
      </c>
      <c r="C88" s="661" t="s">
        <v>1838</v>
      </c>
      <c r="D88" s="661" t="s">
        <v>929</v>
      </c>
      <c r="E88" s="661" t="s">
        <v>1839</v>
      </c>
      <c r="F88" s="664"/>
      <c r="G88" s="664"/>
      <c r="H88" s="677">
        <v>0</v>
      </c>
      <c r="I88" s="664">
        <v>7</v>
      </c>
      <c r="J88" s="664">
        <v>38762.78</v>
      </c>
      <c r="K88" s="677">
        <v>1</v>
      </c>
      <c r="L88" s="664">
        <v>7</v>
      </c>
      <c r="M88" s="665">
        <v>38762.78</v>
      </c>
    </row>
    <row r="89" spans="1:13" ht="14.4" customHeight="1" x14ac:dyDescent="0.3">
      <c r="A89" s="660" t="s">
        <v>1608</v>
      </c>
      <c r="B89" s="661" t="s">
        <v>1525</v>
      </c>
      <c r="C89" s="661" t="s">
        <v>1842</v>
      </c>
      <c r="D89" s="661" t="s">
        <v>1841</v>
      </c>
      <c r="E89" s="661" t="s">
        <v>965</v>
      </c>
      <c r="F89" s="664">
        <v>3</v>
      </c>
      <c r="G89" s="664">
        <v>959.46</v>
      </c>
      <c r="H89" s="677">
        <v>1</v>
      </c>
      <c r="I89" s="664"/>
      <c r="J89" s="664"/>
      <c r="K89" s="677">
        <v>0</v>
      </c>
      <c r="L89" s="664">
        <v>3</v>
      </c>
      <c r="M89" s="665">
        <v>959.46</v>
      </c>
    </row>
    <row r="90" spans="1:13" ht="14.4" customHeight="1" x14ac:dyDescent="0.3">
      <c r="A90" s="660" t="s">
        <v>1608</v>
      </c>
      <c r="B90" s="661" t="s">
        <v>1525</v>
      </c>
      <c r="C90" s="661" t="s">
        <v>1840</v>
      </c>
      <c r="D90" s="661" t="s">
        <v>1841</v>
      </c>
      <c r="E90" s="661" t="s">
        <v>1837</v>
      </c>
      <c r="F90" s="664">
        <v>3</v>
      </c>
      <c r="G90" s="664">
        <v>2358.48</v>
      </c>
      <c r="H90" s="677">
        <v>1</v>
      </c>
      <c r="I90" s="664"/>
      <c r="J90" s="664"/>
      <c r="K90" s="677">
        <v>0</v>
      </c>
      <c r="L90" s="664">
        <v>3</v>
      </c>
      <c r="M90" s="665">
        <v>2358.48</v>
      </c>
    </row>
    <row r="91" spans="1:13" ht="14.4" customHeight="1" x14ac:dyDescent="0.3">
      <c r="A91" s="660" t="s">
        <v>1608</v>
      </c>
      <c r="B91" s="661" t="s">
        <v>1527</v>
      </c>
      <c r="C91" s="661" t="s">
        <v>918</v>
      </c>
      <c r="D91" s="661" t="s">
        <v>919</v>
      </c>
      <c r="E91" s="661" t="s">
        <v>1528</v>
      </c>
      <c r="F91" s="664"/>
      <c r="G91" s="664"/>
      <c r="H91" s="677">
        <v>0</v>
      </c>
      <c r="I91" s="664">
        <v>9</v>
      </c>
      <c r="J91" s="664">
        <v>854.55000000000007</v>
      </c>
      <c r="K91" s="677">
        <v>1</v>
      </c>
      <c r="L91" s="664">
        <v>9</v>
      </c>
      <c r="M91" s="665">
        <v>854.55000000000007</v>
      </c>
    </row>
    <row r="92" spans="1:13" ht="14.4" customHeight="1" x14ac:dyDescent="0.3">
      <c r="A92" s="660" t="s">
        <v>1608</v>
      </c>
      <c r="B92" s="661" t="s">
        <v>1527</v>
      </c>
      <c r="C92" s="661" t="s">
        <v>1385</v>
      </c>
      <c r="D92" s="661" t="s">
        <v>1386</v>
      </c>
      <c r="E92" s="661" t="s">
        <v>1387</v>
      </c>
      <c r="F92" s="664"/>
      <c r="G92" s="664"/>
      <c r="H92" s="677">
        <v>0</v>
      </c>
      <c r="I92" s="664">
        <v>7</v>
      </c>
      <c r="J92" s="664">
        <v>886.19999999999993</v>
      </c>
      <c r="K92" s="677">
        <v>1</v>
      </c>
      <c r="L92" s="664">
        <v>7</v>
      </c>
      <c r="M92" s="665">
        <v>886.19999999999993</v>
      </c>
    </row>
    <row r="93" spans="1:13" ht="14.4" customHeight="1" x14ac:dyDescent="0.3">
      <c r="A93" s="660" t="s">
        <v>1608</v>
      </c>
      <c r="B93" s="661" t="s">
        <v>1527</v>
      </c>
      <c r="C93" s="661" t="s">
        <v>924</v>
      </c>
      <c r="D93" s="661" t="s">
        <v>925</v>
      </c>
      <c r="E93" s="661" t="s">
        <v>926</v>
      </c>
      <c r="F93" s="664"/>
      <c r="G93" s="664"/>
      <c r="H93" s="677">
        <v>0</v>
      </c>
      <c r="I93" s="664">
        <v>16</v>
      </c>
      <c r="J93" s="664">
        <v>2704</v>
      </c>
      <c r="K93" s="677">
        <v>1</v>
      </c>
      <c r="L93" s="664">
        <v>16</v>
      </c>
      <c r="M93" s="665">
        <v>2704</v>
      </c>
    </row>
    <row r="94" spans="1:13" ht="14.4" customHeight="1" x14ac:dyDescent="0.3">
      <c r="A94" s="660" t="s">
        <v>1608</v>
      </c>
      <c r="B94" s="661" t="s">
        <v>1573</v>
      </c>
      <c r="C94" s="661" t="s">
        <v>1824</v>
      </c>
      <c r="D94" s="661" t="s">
        <v>1825</v>
      </c>
      <c r="E94" s="661" t="s">
        <v>1826</v>
      </c>
      <c r="F94" s="664">
        <v>2</v>
      </c>
      <c r="G94" s="664">
        <v>112.84</v>
      </c>
      <c r="H94" s="677">
        <v>1</v>
      </c>
      <c r="I94" s="664"/>
      <c r="J94" s="664"/>
      <c r="K94" s="677">
        <v>0</v>
      </c>
      <c r="L94" s="664">
        <v>2</v>
      </c>
      <c r="M94" s="665">
        <v>112.84</v>
      </c>
    </row>
    <row r="95" spans="1:13" ht="14.4" customHeight="1" x14ac:dyDescent="0.3">
      <c r="A95" s="660" t="s">
        <v>1608</v>
      </c>
      <c r="B95" s="661" t="s">
        <v>1573</v>
      </c>
      <c r="C95" s="661" t="s">
        <v>1827</v>
      </c>
      <c r="D95" s="661" t="s">
        <v>1828</v>
      </c>
      <c r="E95" s="661" t="s">
        <v>1698</v>
      </c>
      <c r="F95" s="664">
        <v>4</v>
      </c>
      <c r="G95" s="664">
        <v>41.04</v>
      </c>
      <c r="H95" s="677">
        <v>1</v>
      </c>
      <c r="I95" s="664"/>
      <c r="J95" s="664"/>
      <c r="K95" s="677">
        <v>0</v>
      </c>
      <c r="L95" s="664">
        <v>4</v>
      </c>
      <c r="M95" s="665">
        <v>41.04</v>
      </c>
    </row>
    <row r="96" spans="1:13" ht="14.4" customHeight="1" x14ac:dyDescent="0.3">
      <c r="A96" s="660" t="s">
        <v>1608</v>
      </c>
      <c r="B96" s="661" t="s">
        <v>1573</v>
      </c>
      <c r="C96" s="661" t="s">
        <v>1829</v>
      </c>
      <c r="D96" s="661" t="s">
        <v>1830</v>
      </c>
      <c r="E96" s="661" t="s">
        <v>1813</v>
      </c>
      <c r="F96" s="664">
        <v>10</v>
      </c>
      <c r="G96" s="664">
        <v>169.20000000000002</v>
      </c>
      <c r="H96" s="677">
        <v>1</v>
      </c>
      <c r="I96" s="664"/>
      <c r="J96" s="664"/>
      <c r="K96" s="677">
        <v>0</v>
      </c>
      <c r="L96" s="664">
        <v>10</v>
      </c>
      <c r="M96" s="665">
        <v>169.20000000000002</v>
      </c>
    </row>
    <row r="97" spans="1:13" ht="14.4" customHeight="1" x14ac:dyDescent="0.3">
      <c r="A97" s="660" t="s">
        <v>1608</v>
      </c>
      <c r="B97" s="661" t="s">
        <v>1573</v>
      </c>
      <c r="C97" s="661" t="s">
        <v>1354</v>
      </c>
      <c r="D97" s="661" t="s">
        <v>1574</v>
      </c>
      <c r="E97" s="661" t="s">
        <v>1575</v>
      </c>
      <c r="F97" s="664"/>
      <c r="G97" s="664"/>
      <c r="H97" s="677">
        <v>0</v>
      </c>
      <c r="I97" s="664">
        <v>11</v>
      </c>
      <c r="J97" s="664">
        <v>73.47999999999999</v>
      </c>
      <c r="K97" s="677">
        <v>1</v>
      </c>
      <c r="L97" s="664">
        <v>11</v>
      </c>
      <c r="M97" s="665">
        <v>73.47999999999999</v>
      </c>
    </row>
    <row r="98" spans="1:13" ht="14.4" customHeight="1" x14ac:dyDescent="0.3">
      <c r="A98" s="660" t="s">
        <v>1608</v>
      </c>
      <c r="B98" s="661" t="s">
        <v>1573</v>
      </c>
      <c r="C98" s="661" t="s">
        <v>1696</v>
      </c>
      <c r="D98" s="661" t="s">
        <v>1697</v>
      </c>
      <c r="E98" s="661" t="s">
        <v>1698</v>
      </c>
      <c r="F98" s="664"/>
      <c r="G98" s="664"/>
      <c r="H98" s="677">
        <v>0</v>
      </c>
      <c r="I98" s="664">
        <v>13</v>
      </c>
      <c r="J98" s="664">
        <v>133.38</v>
      </c>
      <c r="K98" s="677">
        <v>1</v>
      </c>
      <c r="L98" s="664">
        <v>13</v>
      </c>
      <c r="M98" s="665">
        <v>133.38</v>
      </c>
    </row>
    <row r="99" spans="1:13" ht="14.4" customHeight="1" x14ac:dyDescent="0.3">
      <c r="A99" s="660" t="s">
        <v>1608</v>
      </c>
      <c r="B99" s="661" t="s">
        <v>1573</v>
      </c>
      <c r="C99" s="661" t="s">
        <v>1831</v>
      </c>
      <c r="D99" s="661" t="s">
        <v>1832</v>
      </c>
      <c r="E99" s="661" t="s">
        <v>1575</v>
      </c>
      <c r="F99" s="664">
        <v>2</v>
      </c>
      <c r="G99" s="664">
        <v>10.28</v>
      </c>
      <c r="H99" s="677">
        <v>1</v>
      </c>
      <c r="I99" s="664"/>
      <c r="J99" s="664"/>
      <c r="K99" s="677">
        <v>0</v>
      </c>
      <c r="L99" s="664">
        <v>2</v>
      </c>
      <c r="M99" s="665">
        <v>10.28</v>
      </c>
    </row>
    <row r="100" spans="1:13" ht="14.4" customHeight="1" x14ac:dyDescent="0.3">
      <c r="A100" s="660" t="s">
        <v>1608</v>
      </c>
      <c r="B100" s="661" t="s">
        <v>1573</v>
      </c>
      <c r="C100" s="661" t="s">
        <v>1811</v>
      </c>
      <c r="D100" s="661" t="s">
        <v>1812</v>
      </c>
      <c r="E100" s="661" t="s">
        <v>1813</v>
      </c>
      <c r="F100" s="664"/>
      <c r="G100" s="664"/>
      <c r="H100" s="677">
        <v>0</v>
      </c>
      <c r="I100" s="664">
        <v>12</v>
      </c>
      <c r="J100" s="664">
        <v>203.04000000000002</v>
      </c>
      <c r="K100" s="677">
        <v>1</v>
      </c>
      <c r="L100" s="664">
        <v>12</v>
      </c>
      <c r="M100" s="665">
        <v>203.04000000000002</v>
      </c>
    </row>
    <row r="101" spans="1:13" ht="14.4" customHeight="1" x14ac:dyDescent="0.3">
      <c r="A101" s="660" t="s">
        <v>1608</v>
      </c>
      <c r="B101" s="661" t="s">
        <v>1573</v>
      </c>
      <c r="C101" s="661" t="s">
        <v>1833</v>
      </c>
      <c r="D101" s="661" t="s">
        <v>1834</v>
      </c>
      <c r="E101" s="661" t="s">
        <v>1677</v>
      </c>
      <c r="F101" s="664"/>
      <c r="G101" s="664"/>
      <c r="H101" s="677">
        <v>0</v>
      </c>
      <c r="I101" s="664">
        <v>2</v>
      </c>
      <c r="J101" s="664">
        <v>112.84</v>
      </c>
      <c r="K101" s="677">
        <v>1</v>
      </c>
      <c r="L101" s="664">
        <v>2</v>
      </c>
      <c r="M101" s="665">
        <v>112.84</v>
      </c>
    </row>
    <row r="102" spans="1:13" ht="14.4" customHeight="1" x14ac:dyDescent="0.3">
      <c r="A102" s="660" t="s">
        <v>1608</v>
      </c>
      <c r="B102" s="661" t="s">
        <v>2560</v>
      </c>
      <c r="C102" s="661" t="s">
        <v>1950</v>
      </c>
      <c r="D102" s="661" t="s">
        <v>1951</v>
      </c>
      <c r="E102" s="661" t="s">
        <v>1952</v>
      </c>
      <c r="F102" s="664"/>
      <c r="G102" s="664"/>
      <c r="H102" s="677"/>
      <c r="I102" s="664">
        <v>6</v>
      </c>
      <c r="J102" s="664">
        <v>0</v>
      </c>
      <c r="K102" s="677"/>
      <c r="L102" s="664">
        <v>6</v>
      </c>
      <c r="M102" s="665">
        <v>0</v>
      </c>
    </row>
    <row r="103" spans="1:13" ht="14.4" customHeight="1" x14ac:dyDescent="0.3">
      <c r="A103" s="660" t="s">
        <v>1608</v>
      </c>
      <c r="B103" s="661" t="s">
        <v>1549</v>
      </c>
      <c r="C103" s="661" t="s">
        <v>1365</v>
      </c>
      <c r="D103" s="661" t="s">
        <v>1366</v>
      </c>
      <c r="E103" s="661" t="s">
        <v>1576</v>
      </c>
      <c r="F103" s="664"/>
      <c r="G103" s="664"/>
      <c r="H103" s="677">
        <v>0</v>
      </c>
      <c r="I103" s="664">
        <v>3</v>
      </c>
      <c r="J103" s="664">
        <v>197.96999999999997</v>
      </c>
      <c r="K103" s="677">
        <v>1</v>
      </c>
      <c r="L103" s="664">
        <v>3</v>
      </c>
      <c r="M103" s="665">
        <v>197.96999999999997</v>
      </c>
    </row>
    <row r="104" spans="1:13" ht="14.4" customHeight="1" x14ac:dyDescent="0.3">
      <c r="A104" s="660" t="s">
        <v>1608</v>
      </c>
      <c r="B104" s="661" t="s">
        <v>1549</v>
      </c>
      <c r="C104" s="661" t="s">
        <v>1861</v>
      </c>
      <c r="D104" s="661" t="s">
        <v>1095</v>
      </c>
      <c r="E104" s="661" t="s">
        <v>1862</v>
      </c>
      <c r="F104" s="664"/>
      <c r="G104" s="664"/>
      <c r="H104" s="677">
        <v>0</v>
      </c>
      <c r="I104" s="664">
        <v>48</v>
      </c>
      <c r="J104" s="664">
        <v>6336</v>
      </c>
      <c r="K104" s="677">
        <v>1</v>
      </c>
      <c r="L104" s="664">
        <v>48</v>
      </c>
      <c r="M104" s="665">
        <v>6336</v>
      </c>
    </row>
    <row r="105" spans="1:13" ht="14.4" customHeight="1" x14ac:dyDescent="0.3">
      <c r="A105" s="660" t="s">
        <v>1608</v>
      </c>
      <c r="B105" s="661" t="s">
        <v>1551</v>
      </c>
      <c r="C105" s="661" t="s">
        <v>1133</v>
      </c>
      <c r="D105" s="661" t="s">
        <v>1134</v>
      </c>
      <c r="E105" s="661" t="s">
        <v>1135</v>
      </c>
      <c r="F105" s="664"/>
      <c r="G105" s="664"/>
      <c r="H105" s="677">
        <v>0</v>
      </c>
      <c r="I105" s="664">
        <v>5</v>
      </c>
      <c r="J105" s="664">
        <v>660</v>
      </c>
      <c r="K105" s="677">
        <v>1</v>
      </c>
      <c r="L105" s="664">
        <v>5</v>
      </c>
      <c r="M105" s="665">
        <v>660</v>
      </c>
    </row>
    <row r="106" spans="1:13" ht="14.4" customHeight="1" x14ac:dyDescent="0.3">
      <c r="A106" s="660" t="s">
        <v>1608</v>
      </c>
      <c r="B106" s="661" t="s">
        <v>1551</v>
      </c>
      <c r="C106" s="661" t="s">
        <v>1974</v>
      </c>
      <c r="D106" s="661" t="s">
        <v>1134</v>
      </c>
      <c r="E106" s="661" t="s">
        <v>1561</v>
      </c>
      <c r="F106" s="664"/>
      <c r="G106" s="664"/>
      <c r="H106" s="677">
        <v>0</v>
      </c>
      <c r="I106" s="664">
        <v>5</v>
      </c>
      <c r="J106" s="664">
        <v>2199.9</v>
      </c>
      <c r="K106" s="677">
        <v>1</v>
      </c>
      <c r="L106" s="664">
        <v>5</v>
      </c>
      <c r="M106" s="665">
        <v>2199.9</v>
      </c>
    </row>
    <row r="107" spans="1:13" ht="14.4" customHeight="1" x14ac:dyDescent="0.3">
      <c r="A107" s="660" t="s">
        <v>1608</v>
      </c>
      <c r="B107" s="661" t="s">
        <v>1551</v>
      </c>
      <c r="C107" s="661" t="s">
        <v>1975</v>
      </c>
      <c r="D107" s="661" t="s">
        <v>1976</v>
      </c>
      <c r="E107" s="661" t="s">
        <v>1135</v>
      </c>
      <c r="F107" s="664">
        <v>6</v>
      </c>
      <c r="G107" s="664">
        <v>792</v>
      </c>
      <c r="H107" s="677">
        <v>1</v>
      </c>
      <c r="I107" s="664"/>
      <c r="J107" s="664"/>
      <c r="K107" s="677">
        <v>0</v>
      </c>
      <c r="L107" s="664">
        <v>6</v>
      </c>
      <c r="M107" s="665">
        <v>792</v>
      </c>
    </row>
    <row r="108" spans="1:13" ht="14.4" customHeight="1" x14ac:dyDescent="0.3">
      <c r="A108" s="660" t="s">
        <v>1608</v>
      </c>
      <c r="B108" s="661" t="s">
        <v>1529</v>
      </c>
      <c r="C108" s="661" t="s">
        <v>873</v>
      </c>
      <c r="D108" s="661" t="s">
        <v>874</v>
      </c>
      <c r="E108" s="661" t="s">
        <v>875</v>
      </c>
      <c r="F108" s="664"/>
      <c r="G108" s="664"/>
      <c r="H108" s="677">
        <v>0</v>
      </c>
      <c r="I108" s="664">
        <v>7</v>
      </c>
      <c r="J108" s="664">
        <v>924</v>
      </c>
      <c r="K108" s="677">
        <v>1</v>
      </c>
      <c r="L108" s="664">
        <v>7</v>
      </c>
      <c r="M108" s="665">
        <v>924</v>
      </c>
    </row>
    <row r="109" spans="1:13" ht="14.4" customHeight="1" x14ac:dyDescent="0.3">
      <c r="A109" s="660" t="s">
        <v>1608</v>
      </c>
      <c r="B109" s="661" t="s">
        <v>1529</v>
      </c>
      <c r="C109" s="661" t="s">
        <v>1993</v>
      </c>
      <c r="D109" s="661" t="s">
        <v>874</v>
      </c>
      <c r="E109" s="661" t="s">
        <v>1994</v>
      </c>
      <c r="F109" s="664"/>
      <c r="G109" s="664"/>
      <c r="H109" s="677">
        <v>0</v>
      </c>
      <c r="I109" s="664">
        <v>1</v>
      </c>
      <c r="J109" s="664">
        <v>439.98</v>
      </c>
      <c r="K109" s="677">
        <v>1</v>
      </c>
      <c r="L109" s="664">
        <v>1</v>
      </c>
      <c r="M109" s="665">
        <v>439.98</v>
      </c>
    </row>
    <row r="110" spans="1:13" ht="14.4" customHeight="1" x14ac:dyDescent="0.3">
      <c r="A110" s="660" t="s">
        <v>1608</v>
      </c>
      <c r="B110" s="661" t="s">
        <v>1529</v>
      </c>
      <c r="C110" s="661" t="s">
        <v>910</v>
      </c>
      <c r="D110" s="661" t="s">
        <v>911</v>
      </c>
      <c r="E110" s="661" t="s">
        <v>912</v>
      </c>
      <c r="F110" s="664"/>
      <c r="G110" s="664"/>
      <c r="H110" s="677">
        <v>0</v>
      </c>
      <c r="I110" s="664">
        <v>26</v>
      </c>
      <c r="J110" s="664">
        <v>6864</v>
      </c>
      <c r="K110" s="677">
        <v>1</v>
      </c>
      <c r="L110" s="664">
        <v>26</v>
      </c>
      <c r="M110" s="665">
        <v>6864</v>
      </c>
    </row>
    <row r="111" spans="1:13" ht="14.4" customHeight="1" x14ac:dyDescent="0.3">
      <c r="A111" s="660" t="s">
        <v>1608</v>
      </c>
      <c r="B111" s="661" t="s">
        <v>1529</v>
      </c>
      <c r="C111" s="661" t="s">
        <v>898</v>
      </c>
      <c r="D111" s="661" t="s">
        <v>960</v>
      </c>
      <c r="E111" s="661" t="s">
        <v>1530</v>
      </c>
      <c r="F111" s="664"/>
      <c r="G111" s="664"/>
      <c r="H111" s="677">
        <v>0</v>
      </c>
      <c r="I111" s="664">
        <v>16</v>
      </c>
      <c r="J111" s="664">
        <v>1971.2</v>
      </c>
      <c r="K111" s="677">
        <v>1</v>
      </c>
      <c r="L111" s="664">
        <v>16</v>
      </c>
      <c r="M111" s="665">
        <v>1971.2</v>
      </c>
    </row>
    <row r="112" spans="1:13" ht="14.4" customHeight="1" x14ac:dyDescent="0.3">
      <c r="A112" s="660" t="s">
        <v>1608</v>
      </c>
      <c r="B112" s="661" t="s">
        <v>1529</v>
      </c>
      <c r="C112" s="661" t="s">
        <v>894</v>
      </c>
      <c r="D112" s="661" t="s">
        <v>1531</v>
      </c>
      <c r="E112" s="661" t="s">
        <v>1532</v>
      </c>
      <c r="F112" s="664"/>
      <c r="G112" s="664"/>
      <c r="H112" s="677">
        <v>0</v>
      </c>
      <c r="I112" s="664">
        <v>67</v>
      </c>
      <c r="J112" s="664">
        <v>16508.129999999997</v>
      </c>
      <c r="K112" s="677">
        <v>1</v>
      </c>
      <c r="L112" s="664">
        <v>67</v>
      </c>
      <c r="M112" s="665">
        <v>16508.129999999997</v>
      </c>
    </row>
    <row r="113" spans="1:13" ht="14.4" customHeight="1" x14ac:dyDescent="0.3">
      <c r="A113" s="660" t="s">
        <v>1608</v>
      </c>
      <c r="B113" s="661" t="s">
        <v>1529</v>
      </c>
      <c r="C113" s="661" t="s">
        <v>1995</v>
      </c>
      <c r="D113" s="661" t="s">
        <v>1996</v>
      </c>
      <c r="E113" s="661" t="s">
        <v>1532</v>
      </c>
      <c r="F113" s="664">
        <v>4</v>
      </c>
      <c r="G113" s="664">
        <v>985.56</v>
      </c>
      <c r="H113" s="677">
        <v>1</v>
      </c>
      <c r="I113" s="664"/>
      <c r="J113" s="664"/>
      <c r="K113" s="677">
        <v>0</v>
      </c>
      <c r="L113" s="664">
        <v>4</v>
      </c>
      <c r="M113" s="665">
        <v>985.56</v>
      </c>
    </row>
    <row r="114" spans="1:13" ht="14.4" customHeight="1" x14ac:dyDescent="0.3">
      <c r="A114" s="660" t="s">
        <v>1608</v>
      </c>
      <c r="B114" s="661" t="s">
        <v>1533</v>
      </c>
      <c r="C114" s="661" t="s">
        <v>1886</v>
      </c>
      <c r="D114" s="661" t="s">
        <v>1887</v>
      </c>
      <c r="E114" s="661" t="s">
        <v>1274</v>
      </c>
      <c r="F114" s="664">
        <v>9</v>
      </c>
      <c r="G114" s="664">
        <v>1108.8000000000002</v>
      </c>
      <c r="H114" s="677">
        <v>1</v>
      </c>
      <c r="I114" s="664"/>
      <c r="J114" s="664"/>
      <c r="K114" s="677">
        <v>0</v>
      </c>
      <c r="L114" s="664">
        <v>9</v>
      </c>
      <c r="M114" s="665">
        <v>1108.8000000000002</v>
      </c>
    </row>
    <row r="115" spans="1:13" ht="14.4" customHeight="1" x14ac:dyDescent="0.3">
      <c r="A115" s="660" t="s">
        <v>1608</v>
      </c>
      <c r="B115" s="661" t="s">
        <v>1533</v>
      </c>
      <c r="C115" s="661" t="s">
        <v>884</v>
      </c>
      <c r="D115" s="661" t="s">
        <v>885</v>
      </c>
      <c r="E115" s="661" t="s">
        <v>886</v>
      </c>
      <c r="F115" s="664"/>
      <c r="G115" s="664"/>
      <c r="H115" s="677">
        <v>0</v>
      </c>
      <c r="I115" s="664">
        <v>175</v>
      </c>
      <c r="J115" s="664">
        <v>23100</v>
      </c>
      <c r="K115" s="677">
        <v>1</v>
      </c>
      <c r="L115" s="664">
        <v>175</v>
      </c>
      <c r="M115" s="665">
        <v>23100</v>
      </c>
    </row>
    <row r="116" spans="1:13" ht="14.4" customHeight="1" x14ac:dyDescent="0.3">
      <c r="A116" s="660" t="s">
        <v>1608</v>
      </c>
      <c r="B116" s="661" t="s">
        <v>1533</v>
      </c>
      <c r="C116" s="661" t="s">
        <v>1888</v>
      </c>
      <c r="D116" s="661" t="s">
        <v>1889</v>
      </c>
      <c r="E116" s="661" t="s">
        <v>1890</v>
      </c>
      <c r="F116" s="664">
        <v>36</v>
      </c>
      <c r="G116" s="664">
        <v>4435.2000000000007</v>
      </c>
      <c r="H116" s="677">
        <v>1</v>
      </c>
      <c r="I116" s="664"/>
      <c r="J116" s="664"/>
      <c r="K116" s="677">
        <v>0</v>
      </c>
      <c r="L116" s="664">
        <v>36</v>
      </c>
      <c r="M116" s="665">
        <v>4435.2000000000007</v>
      </c>
    </row>
    <row r="117" spans="1:13" ht="14.4" customHeight="1" x14ac:dyDescent="0.3">
      <c r="A117" s="660" t="s">
        <v>1608</v>
      </c>
      <c r="B117" s="661" t="s">
        <v>1533</v>
      </c>
      <c r="C117" s="661" t="s">
        <v>1891</v>
      </c>
      <c r="D117" s="661" t="s">
        <v>1892</v>
      </c>
      <c r="E117" s="661" t="s">
        <v>1890</v>
      </c>
      <c r="F117" s="664">
        <v>3</v>
      </c>
      <c r="G117" s="664">
        <v>369.6</v>
      </c>
      <c r="H117" s="677">
        <v>1</v>
      </c>
      <c r="I117" s="664"/>
      <c r="J117" s="664"/>
      <c r="K117" s="677">
        <v>0</v>
      </c>
      <c r="L117" s="664">
        <v>3</v>
      </c>
      <c r="M117" s="665">
        <v>369.6</v>
      </c>
    </row>
    <row r="118" spans="1:13" ht="14.4" customHeight="1" x14ac:dyDescent="0.3">
      <c r="A118" s="660" t="s">
        <v>1608</v>
      </c>
      <c r="B118" s="661" t="s">
        <v>1534</v>
      </c>
      <c r="C118" s="661" t="s">
        <v>1125</v>
      </c>
      <c r="D118" s="661" t="s">
        <v>1126</v>
      </c>
      <c r="E118" s="661" t="s">
        <v>1127</v>
      </c>
      <c r="F118" s="664"/>
      <c r="G118" s="664"/>
      <c r="H118" s="677">
        <v>0</v>
      </c>
      <c r="I118" s="664">
        <v>5</v>
      </c>
      <c r="J118" s="664">
        <v>2000.9</v>
      </c>
      <c r="K118" s="677">
        <v>1</v>
      </c>
      <c r="L118" s="664">
        <v>5</v>
      </c>
      <c r="M118" s="665">
        <v>2000.9</v>
      </c>
    </row>
    <row r="119" spans="1:13" ht="14.4" customHeight="1" x14ac:dyDescent="0.3">
      <c r="A119" s="660" t="s">
        <v>1608</v>
      </c>
      <c r="B119" s="661" t="s">
        <v>1534</v>
      </c>
      <c r="C119" s="661" t="s">
        <v>1389</v>
      </c>
      <c r="D119" s="661" t="s">
        <v>1577</v>
      </c>
      <c r="E119" s="661" t="s">
        <v>1391</v>
      </c>
      <c r="F119" s="664"/>
      <c r="G119" s="664"/>
      <c r="H119" s="677">
        <v>0</v>
      </c>
      <c r="I119" s="664">
        <v>7</v>
      </c>
      <c r="J119" s="664">
        <v>1473.5</v>
      </c>
      <c r="K119" s="677">
        <v>1</v>
      </c>
      <c r="L119" s="664">
        <v>7</v>
      </c>
      <c r="M119" s="665">
        <v>1473.5</v>
      </c>
    </row>
    <row r="120" spans="1:13" ht="14.4" customHeight="1" x14ac:dyDescent="0.3">
      <c r="A120" s="660" t="s">
        <v>1608</v>
      </c>
      <c r="B120" s="661" t="s">
        <v>1534</v>
      </c>
      <c r="C120" s="661" t="s">
        <v>914</v>
      </c>
      <c r="D120" s="661" t="s">
        <v>1535</v>
      </c>
      <c r="E120" s="661" t="s">
        <v>916</v>
      </c>
      <c r="F120" s="664"/>
      <c r="G120" s="664"/>
      <c r="H120" s="677">
        <v>0</v>
      </c>
      <c r="I120" s="664">
        <v>39</v>
      </c>
      <c r="J120" s="664">
        <v>6934.98</v>
      </c>
      <c r="K120" s="677">
        <v>1</v>
      </c>
      <c r="L120" s="664">
        <v>39</v>
      </c>
      <c r="M120" s="665">
        <v>6934.98</v>
      </c>
    </row>
    <row r="121" spans="1:13" ht="14.4" customHeight="1" x14ac:dyDescent="0.3">
      <c r="A121" s="660" t="s">
        <v>1608</v>
      </c>
      <c r="B121" s="661" t="s">
        <v>1552</v>
      </c>
      <c r="C121" s="661" t="s">
        <v>1858</v>
      </c>
      <c r="D121" s="661" t="s">
        <v>1111</v>
      </c>
      <c r="E121" s="661" t="s">
        <v>1859</v>
      </c>
      <c r="F121" s="664"/>
      <c r="G121" s="664"/>
      <c r="H121" s="677">
        <v>0</v>
      </c>
      <c r="I121" s="664">
        <v>1</v>
      </c>
      <c r="J121" s="664">
        <v>340.97</v>
      </c>
      <c r="K121" s="677">
        <v>1</v>
      </c>
      <c r="L121" s="664">
        <v>1</v>
      </c>
      <c r="M121" s="665">
        <v>340.97</v>
      </c>
    </row>
    <row r="122" spans="1:13" ht="14.4" customHeight="1" x14ac:dyDescent="0.3">
      <c r="A122" s="660" t="s">
        <v>1617</v>
      </c>
      <c r="B122" s="661" t="s">
        <v>1519</v>
      </c>
      <c r="C122" s="661" t="s">
        <v>902</v>
      </c>
      <c r="D122" s="661" t="s">
        <v>1522</v>
      </c>
      <c r="E122" s="661" t="s">
        <v>1523</v>
      </c>
      <c r="F122" s="664"/>
      <c r="G122" s="664"/>
      <c r="H122" s="677">
        <v>0</v>
      </c>
      <c r="I122" s="664">
        <v>1</v>
      </c>
      <c r="J122" s="664">
        <v>360.37</v>
      </c>
      <c r="K122" s="677">
        <v>1</v>
      </c>
      <c r="L122" s="664">
        <v>1</v>
      </c>
      <c r="M122" s="665">
        <v>360.37</v>
      </c>
    </row>
    <row r="123" spans="1:13" ht="14.4" customHeight="1" x14ac:dyDescent="0.3">
      <c r="A123" s="660" t="s">
        <v>1617</v>
      </c>
      <c r="B123" s="661" t="s">
        <v>1524</v>
      </c>
      <c r="C123" s="661" t="s">
        <v>1638</v>
      </c>
      <c r="D123" s="661" t="s">
        <v>1639</v>
      </c>
      <c r="E123" s="661" t="s">
        <v>561</v>
      </c>
      <c r="F123" s="664"/>
      <c r="G123" s="664"/>
      <c r="H123" s="677">
        <v>0</v>
      </c>
      <c r="I123" s="664">
        <v>1</v>
      </c>
      <c r="J123" s="664">
        <v>36.909999999999997</v>
      </c>
      <c r="K123" s="677">
        <v>1</v>
      </c>
      <c r="L123" s="664">
        <v>1</v>
      </c>
      <c r="M123" s="665">
        <v>36.909999999999997</v>
      </c>
    </row>
    <row r="124" spans="1:13" ht="14.4" customHeight="1" x14ac:dyDescent="0.3">
      <c r="A124" s="660" t="s">
        <v>1617</v>
      </c>
      <c r="B124" s="661" t="s">
        <v>1525</v>
      </c>
      <c r="C124" s="661" t="s">
        <v>928</v>
      </c>
      <c r="D124" s="661" t="s">
        <v>929</v>
      </c>
      <c r="E124" s="661" t="s">
        <v>1526</v>
      </c>
      <c r="F124" s="664"/>
      <c r="G124" s="664"/>
      <c r="H124" s="677">
        <v>0</v>
      </c>
      <c r="I124" s="664">
        <v>2</v>
      </c>
      <c r="J124" s="664">
        <v>2215.02</v>
      </c>
      <c r="K124" s="677">
        <v>1</v>
      </c>
      <c r="L124" s="664">
        <v>2</v>
      </c>
      <c r="M124" s="665">
        <v>2215.02</v>
      </c>
    </row>
    <row r="125" spans="1:13" ht="14.4" customHeight="1" x14ac:dyDescent="0.3">
      <c r="A125" s="660" t="s">
        <v>1617</v>
      </c>
      <c r="B125" s="661" t="s">
        <v>1573</v>
      </c>
      <c r="C125" s="661" t="s">
        <v>1354</v>
      </c>
      <c r="D125" s="661" t="s">
        <v>1574</v>
      </c>
      <c r="E125" s="661" t="s">
        <v>1575</v>
      </c>
      <c r="F125" s="664"/>
      <c r="G125" s="664"/>
      <c r="H125" s="677">
        <v>0</v>
      </c>
      <c r="I125" s="664">
        <v>3</v>
      </c>
      <c r="J125" s="664">
        <v>20.04</v>
      </c>
      <c r="K125" s="677">
        <v>1</v>
      </c>
      <c r="L125" s="664">
        <v>3</v>
      </c>
      <c r="M125" s="665">
        <v>20.04</v>
      </c>
    </row>
    <row r="126" spans="1:13" ht="14.4" customHeight="1" x14ac:dyDescent="0.3">
      <c r="A126" s="660" t="s">
        <v>1617</v>
      </c>
      <c r="B126" s="661" t="s">
        <v>1573</v>
      </c>
      <c r="C126" s="661" t="s">
        <v>1811</v>
      </c>
      <c r="D126" s="661" t="s">
        <v>1812</v>
      </c>
      <c r="E126" s="661" t="s">
        <v>1813</v>
      </c>
      <c r="F126" s="664"/>
      <c r="G126" s="664"/>
      <c r="H126" s="677">
        <v>0</v>
      </c>
      <c r="I126" s="664">
        <v>1</v>
      </c>
      <c r="J126" s="664">
        <v>16.920000000000002</v>
      </c>
      <c r="K126" s="677">
        <v>1</v>
      </c>
      <c r="L126" s="664">
        <v>1</v>
      </c>
      <c r="M126" s="665">
        <v>16.920000000000002</v>
      </c>
    </row>
    <row r="127" spans="1:13" ht="14.4" customHeight="1" x14ac:dyDescent="0.3">
      <c r="A127" s="660" t="s">
        <v>1617</v>
      </c>
      <c r="B127" s="661" t="s">
        <v>1549</v>
      </c>
      <c r="C127" s="661" t="s">
        <v>1365</v>
      </c>
      <c r="D127" s="661" t="s">
        <v>1366</v>
      </c>
      <c r="E127" s="661" t="s">
        <v>1576</v>
      </c>
      <c r="F127" s="664"/>
      <c r="G127" s="664"/>
      <c r="H127" s="677">
        <v>0</v>
      </c>
      <c r="I127" s="664">
        <v>1</v>
      </c>
      <c r="J127" s="664">
        <v>65.989999999999995</v>
      </c>
      <c r="K127" s="677">
        <v>1</v>
      </c>
      <c r="L127" s="664">
        <v>1</v>
      </c>
      <c r="M127" s="665">
        <v>65.989999999999995</v>
      </c>
    </row>
    <row r="128" spans="1:13" ht="14.4" customHeight="1" x14ac:dyDescent="0.3">
      <c r="A128" s="660" t="s">
        <v>1617</v>
      </c>
      <c r="B128" s="661" t="s">
        <v>1529</v>
      </c>
      <c r="C128" s="661" t="s">
        <v>898</v>
      </c>
      <c r="D128" s="661" t="s">
        <v>960</v>
      </c>
      <c r="E128" s="661" t="s">
        <v>1530</v>
      </c>
      <c r="F128" s="664"/>
      <c r="G128" s="664"/>
      <c r="H128" s="677">
        <v>0</v>
      </c>
      <c r="I128" s="664">
        <v>1</v>
      </c>
      <c r="J128" s="664">
        <v>123.2</v>
      </c>
      <c r="K128" s="677">
        <v>1</v>
      </c>
      <c r="L128" s="664">
        <v>1</v>
      </c>
      <c r="M128" s="665">
        <v>123.2</v>
      </c>
    </row>
    <row r="129" spans="1:13" ht="14.4" customHeight="1" x14ac:dyDescent="0.3">
      <c r="A129" s="660" t="s">
        <v>1609</v>
      </c>
      <c r="B129" s="661" t="s">
        <v>1514</v>
      </c>
      <c r="C129" s="661" t="s">
        <v>2068</v>
      </c>
      <c r="D129" s="661" t="s">
        <v>2069</v>
      </c>
      <c r="E129" s="661" t="s">
        <v>2070</v>
      </c>
      <c r="F129" s="664"/>
      <c r="G129" s="664"/>
      <c r="H129" s="677">
        <v>0</v>
      </c>
      <c r="I129" s="664">
        <v>1</v>
      </c>
      <c r="J129" s="664">
        <v>150.04</v>
      </c>
      <c r="K129" s="677">
        <v>1</v>
      </c>
      <c r="L129" s="664">
        <v>1</v>
      </c>
      <c r="M129" s="665">
        <v>150.04</v>
      </c>
    </row>
    <row r="130" spans="1:13" ht="14.4" customHeight="1" x14ac:dyDescent="0.3">
      <c r="A130" s="660" t="s">
        <v>1609</v>
      </c>
      <c r="B130" s="661" t="s">
        <v>1519</v>
      </c>
      <c r="C130" s="661" t="s">
        <v>2087</v>
      </c>
      <c r="D130" s="661" t="s">
        <v>2088</v>
      </c>
      <c r="E130" s="661" t="s">
        <v>2089</v>
      </c>
      <c r="F130" s="664">
        <v>1</v>
      </c>
      <c r="G130" s="664">
        <v>445.45</v>
      </c>
      <c r="H130" s="677">
        <v>1</v>
      </c>
      <c r="I130" s="664"/>
      <c r="J130" s="664"/>
      <c r="K130" s="677">
        <v>0</v>
      </c>
      <c r="L130" s="664">
        <v>1</v>
      </c>
      <c r="M130" s="665">
        <v>445.45</v>
      </c>
    </row>
    <row r="131" spans="1:13" ht="14.4" customHeight="1" x14ac:dyDescent="0.3">
      <c r="A131" s="660" t="s">
        <v>1609</v>
      </c>
      <c r="B131" s="661" t="s">
        <v>1519</v>
      </c>
      <c r="C131" s="661" t="s">
        <v>906</v>
      </c>
      <c r="D131" s="661" t="s">
        <v>1520</v>
      </c>
      <c r="E131" s="661" t="s">
        <v>1521</v>
      </c>
      <c r="F131" s="664"/>
      <c r="G131" s="664"/>
      <c r="H131" s="677">
        <v>0</v>
      </c>
      <c r="I131" s="664">
        <v>8</v>
      </c>
      <c r="J131" s="664">
        <v>3563.6</v>
      </c>
      <c r="K131" s="677">
        <v>1</v>
      </c>
      <c r="L131" s="664">
        <v>8</v>
      </c>
      <c r="M131" s="665">
        <v>3563.6</v>
      </c>
    </row>
    <row r="132" spans="1:13" ht="14.4" customHeight="1" x14ac:dyDescent="0.3">
      <c r="A132" s="660" t="s">
        <v>1609</v>
      </c>
      <c r="B132" s="661" t="s">
        <v>1519</v>
      </c>
      <c r="C132" s="661" t="s">
        <v>902</v>
      </c>
      <c r="D132" s="661" t="s">
        <v>1522</v>
      </c>
      <c r="E132" s="661" t="s">
        <v>1523</v>
      </c>
      <c r="F132" s="664"/>
      <c r="G132" s="664"/>
      <c r="H132" s="677">
        <v>0</v>
      </c>
      <c r="I132" s="664">
        <v>3</v>
      </c>
      <c r="J132" s="664">
        <v>1081.1100000000001</v>
      </c>
      <c r="K132" s="677">
        <v>1</v>
      </c>
      <c r="L132" s="664">
        <v>3</v>
      </c>
      <c r="M132" s="665">
        <v>1081.1100000000001</v>
      </c>
    </row>
    <row r="133" spans="1:13" ht="14.4" customHeight="1" x14ac:dyDescent="0.3">
      <c r="A133" s="660" t="s">
        <v>1609</v>
      </c>
      <c r="B133" s="661" t="s">
        <v>1519</v>
      </c>
      <c r="C133" s="661" t="s">
        <v>1724</v>
      </c>
      <c r="D133" s="661" t="s">
        <v>1520</v>
      </c>
      <c r="E133" s="661" t="s">
        <v>1725</v>
      </c>
      <c r="F133" s="664"/>
      <c r="G133" s="664"/>
      <c r="H133" s="677">
        <v>0</v>
      </c>
      <c r="I133" s="664">
        <v>2</v>
      </c>
      <c r="J133" s="664">
        <v>267.27999999999997</v>
      </c>
      <c r="K133" s="677">
        <v>1</v>
      </c>
      <c r="L133" s="664">
        <v>2</v>
      </c>
      <c r="M133" s="665">
        <v>267.27999999999997</v>
      </c>
    </row>
    <row r="134" spans="1:13" ht="14.4" customHeight="1" x14ac:dyDescent="0.3">
      <c r="A134" s="660" t="s">
        <v>1609</v>
      </c>
      <c r="B134" s="661" t="s">
        <v>1542</v>
      </c>
      <c r="C134" s="661" t="s">
        <v>1641</v>
      </c>
      <c r="D134" s="661" t="s">
        <v>1382</v>
      </c>
      <c r="E134" s="661" t="s">
        <v>767</v>
      </c>
      <c r="F134" s="664"/>
      <c r="G134" s="664"/>
      <c r="H134" s="677"/>
      <c r="I134" s="664">
        <v>1</v>
      </c>
      <c r="J134" s="664">
        <v>0</v>
      </c>
      <c r="K134" s="677"/>
      <c r="L134" s="664">
        <v>1</v>
      </c>
      <c r="M134" s="665">
        <v>0</v>
      </c>
    </row>
    <row r="135" spans="1:13" ht="14.4" customHeight="1" x14ac:dyDescent="0.3">
      <c r="A135" s="660" t="s">
        <v>1609</v>
      </c>
      <c r="B135" s="661" t="s">
        <v>1542</v>
      </c>
      <c r="C135" s="661" t="s">
        <v>1819</v>
      </c>
      <c r="D135" s="661" t="s">
        <v>1122</v>
      </c>
      <c r="E135" s="661" t="s">
        <v>965</v>
      </c>
      <c r="F135" s="664"/>
      <c r="G135" s="664"/>
      <c r="H135" s="677"/>
      <c r="I135" s="664">
        <v>2</v>
      </c>
      <c r="J135" s="664">
        <v>0</v>
      </c>
      <c r="K135" s="677"/>
      <c r="L135" s="664">
        <v>2</v>
      </c>
      <c r="M135" s="665">
        <v>0</v>
      </c>
    </row>
    <row r="136" spans="1:13" ht="14.4" customHeight="1" x14ac:dyDescent="0.3">
      <c r="A136" s="660" t="s">
        <v>1609</v>
      </c>
      <c r="B136" s="661" t="s">
        <v>1542</v>
      </c>
      <c r="C136" s="661" t="s">
        <v>1928</v>
      </c>
      <c r="D136" s="661" t="s">
        <v>1138</v>
      </c>
      <c r="E136" s="661" t="s">
        <v>1929</v>
      </c>
      <c r="F136" s="664"/>
      <c r="G136" s="664"/>
      <c r="H136" s="677"/>
      <c r="I136" s="664">
        <v>2</v>
      </c>
      <c r="J136" s="664">
        <v>0</v>
      </c>
      <c r="K136" s="677"/>
      <c r="L136" s="664">
        <v>2</v>
      </c>
      <c r="M136" s="665">
        <v>0</v>
      </c>
    </row>
    <row r="137" spans="1:13" ht="14.4" customHeight="1" x14ac:dyDescent="0.3">
      <c r="A137" s="660" t="s">
        <v>1609</v>
      </c>
      <c r="B137" s="661" t="s">
        <v>1543</v>
      </c>
      <c r="C137" s="661" t="s">
        <v>1899</v>
      </c>
      <c r="D137" s="661" t="s">
        <v>1900</v>
      </c>
      <c r="E137" s="661" t="s">
        <v>1901</v>
      </c>
      <c r="F137" s="664"/>
      <c r="G137" s="664"/>
      <c r="H137" s="677">
        <v>0</v>
      </c>
      <c r="I137" s="664">
        <v>2</v>
      </c>
      <c r="J137" s="664">
        <v>1696.98</v>
      </c>
      <c r="K137" s="677">
        <v>1</v>
      </c>
      <c r="L137" s="664">
        <v>2</v>
      </c>
      <c r="M137" s="665">
        <v>1696.98</v>
      </c>
    </row>
    <row r="138" spans="1:13" ht="14.4" customHeight="1" x14ac:dyDescent="0.3">
      <c r="A138" s="660" t="s">
        <v>1609</v>
      </c>
      <c r="B138" s="661" t="s">
        <v>1524</v>
      </c>
      <c r="C138" s="661" t="s">
        <v>1920</v>
      </c>
      <c r="D138" s="661" t="s">
        <v>1921</v>
      </c>
      <c r="E138" s="661" t="s">
        <v>955</v>
      </c>
      <c r="F138" s="664"/>
      <c r="G138" s="664"/>
      <c r="H138" s="677">
        <v>0</v>
      </c>
      <c r="I138" s="664">
        <v>9</v>
      </c>
      <c r="J138" s="664">
        <v>3542.67</v>
      </c>
      <c r="K138" s="677">
        <v>1</v>
      </c>
      <c r="L138" s="664">
        <v>9</v>
      </c>
      <c r="M138" s="665">
        <v>3542.67</v>
      </c>
    </row>
    <row r="139" spans="1:13" ht="14.4" customHeight="1" x14ac:dyDescent="0.3">
      <c r="A139" s="660" t="s">
        <v>1609</v>
      </c>
      <c r="B139" s="661" t="s">
        <v>1524</v>
      </c>
      <c r="C139" s="661" t="s">
        <v>1636</v>
      </c>
      <c r="D139" s="661" t="s">
        <v>1637</v>
      </c>
      <c r="E139" s="661" t="s">
        <v>568</v>
      </c>
      <c r="F139" s="664"/>
      <c r="G139" s="664"/>
      <c r="H139" s="677">
        <v>0</v>
      </c>
      <c r="I139" s="664">
        <v>6</v>
      </c>
      <c r="J139" s="664">
        <v>885.66000000000008</v>
      </c>
      <c r="K139" s="677">
        <v>1</v>
      </c>
      <c r="L139" s="664">
        <v>6</v>
      </c>
      <c r="M139" s="665">
        <v>885.66000000000008</v>
      </c>
    </row>
    <row r="140" spans="1:13" ht="14.4" customHeight="1" x14ac:dyDescent="0.3">
      <c r="A140" s="660" t="s">
        <v>1609</v>
      </c>
      <c r="B140" s="661" t="s">
        <v>1524</v>
      </c>
      <c r="C140" s="661" t="s">
        <v>1638</v>
      </c>
      <c r="D140" s="661" t="s">
        <v>1639</v>
      </c>
      <c r="E140" s="661" t="s">
        <v>561</v>
      </c>
      <c r="F140" s="664"/>
      <c r="G140" s="664"/>
      <c r="H140" s="677">
        <v>0</v>
      </c>
      <c r="I140" s="664">
        <v>9</v>
      </c>
      <c r="J140" s="664">
        <v>332.18999999999994</v>
      </c>
      <c r="K140" s="677">
        <v>1</v>
      </c>
      <c r="L140" s="664">
        <v>9</v>
      </c>
      <c r="M140" s="665">
        <v>332.18999999999994</v>
      </c>
    </row>
    <row r="141" spans="1:13" ht="14.4" customHeight="1" x14ac:dyDescent="0.3">
      <c r="A141" s="660" t="s">
        <v>1609</v>
      </c>
      <c r="B141" s="661" t="s">
        <v>1525</v>
      </c>
      <c r="C141" s="661" t="s">
        <v>928</v>
      </c>
      <c r="D141" s="661" t="s">
        <v>929</v>
      </c>
      <c r="E141" s="661" t="s">
        <v>1526</v>
      </c>
      <c r="F141" s="664"/>
      <c r="G141" s="664"/>
      <c r="H141" s="677">
        <v>0</v>
      </c>
      <c r="I141" s="664">
        <v>2</v>
      </c>
      <c r="J141" s="664">
        <v>2215.02</v>
      </c>
      <c r="K141" s="677">
        <v>1</v>
      </c>
      <c r="L141" s="664">
        <v>2</v>
      </c>
      <c r="M141" s="665">
        <v>2215.02</v>
      </c>
    </row>
    <row r="142" spans="1:13" ht="14.4" customHeight="1" x14ac:dyDescent="0.3">
      <c r="A142" s="660" t="s">
        <v>1609</v>
      </c>
      <c r="B142" s="661" t="s">
        <v>1527</v>
      </c>
      <c r="C142" s="661" t="s">
        <v>1385</v>
      </c>
      <c r="D142" s="661" t="s">
        <v>1386</v>
      </c>
      <c r="E142" s="661" t="s">
        <v>1387</v>
      </c>
      <c r="F142" s="664"/>
      <c r="G142" s="664"/>
      <c r="H142" s="677">
        <v>0</v>
      </c>
      <c r="I142" s="664">
        <v>14</v>
      </c>
      <c r="J142" s="664">
        <v>1772.4</v>
      </c>
      <c r="K142" s="677">
        <v>1</v>
      </c>
      <c r="L142" s="664">
        <v>14</v>
      </c>
      <c r="M142" s="665">
        <v>1772.4</v>
      </c>
    </row>
    <row r="143" spans="1:13" ht="14.4" customHeight="1" x14ac:dyDescent="0.3">
      <c r="A143" s="660" t="s">
        <v>1609</v>
      </c>
      <c r="B143" s="661" t="s">
        <v>1527</v>
      </c>
      <c r="C143" s="661" t="s">
        <v>924</v>
      </c>
      <c r="D143" s="661" t="s">
        <v>925</v>
      </c>
      <c r="E143" s="661" t="s">
        <v>926</v>
      </c>
      <c r="F143" s="664"/>
      <c r="G143" s="664"/>
      <c r="H143" s="677">
        <v>0</v>
      </c>
      <c r="I143" s="664">
        <v>5</v>
      </c>
      <c r="J143" s="664">
        <v>845</v>
      </c>
      <c r="K143" s="677">
        <v>1</v>
      </c>
      <c r="L143" s="664">
        <v>5</v>
      </c>
      <c r="M143" s="665">
        <v>845</v>
      </c>
    </row>
    <row r="144" spans="1:13" ht="14.4" customHeight="1" x14ac:dyDescent="0.3">
      <c r="A144" s="660" t="s">
        <v>1609</v>
      </c>
      <c r="B144" s="661" t="s">
        <v>1573</v>
      </c>
      <c r="C144" s="661" t="s">
        <v>2060</v>
      </c>
      <c r="D144" s="661" t="s">
        <v>2061</v>
      </c>
      <c r="E144" s="661" t="s">
        <v>1698</v>
      </c>
      <c r="F144" s="664">
        <v>1</v>
      </c>
      <c r="G144" s="664">
        <v>10.26</v>
      </c>
      <c r="H144" s="677">
        <v>1</v>
      </c>
      <c r="I144" s="664"/>
      <c r="J144" s="664"/>
      <c r="K144" s="677">
        <v>0</v>
      </c>
      <c r="L144" s="664">
        <v>1</v>
      </c>
      <c r="M144" s="665">
        <v>10.26</v>
      </c>
    </row>
    <row r="145" spans="1:13" ht="14.4" customHeight="1" x14ac:dyDescent="0.3">
      <c r="A145" s="660" t="s">
        <v>1609</v>
      </c>
      <c r="B145" s="661" t="s">
        <v>1573</v>
      </c>
      <c r="C145" s="661" t="s">
        <v>2062</v>
      </c>
      <c r="D145" s="661" t="s">
        <v>2063</v>
      </c>
      <c r="E145" s="661" t="s">
        <v>2064</v>
      </c>
      <c r="F145" s="664"/>
      <c r="G145" s="664"/>
      <c r="H145" s="677">
        <v>0</v>
      </c>
      <c r="I145" s="664">
        <v>2</v>
      </c>
      <c r="J145" s="664">
        <v>31.14</v>
      </c>
      <c r="K145" s="677">
        <v>1</v>
      </c>
      <c r="L145" s="664">
        <v>2</v>
      </c>
      <c r="M145" s="665">
        <v>31.14</v>
      </c>
    </row>
    <row r="146" spans="1:13" ht="14.4" customHeight="1" x14ac:dyDescent="0.3">
      <c r="A146" s="660" t="s">
        <v>1609</v>
      </c>
      <c r="B146" s="661" t="s">
        <v>1573</v>
      </c>
      <c r="C146" s="661" t="s">
        <v>1696</v>
      </c>
      <c r="D146" s="661" t="s">
        <v>1697</v>
      </c>
      <c r="E146" s="661" t="s">
        <v>1698</v>
      </c>
      <c r="F146" s="664"/>
      <c r="G146" s="664"/>
      <c r="H146" s="677">
        <v>0</v>
      </c>
      <c r="I146" s="664">
        <v>17</v>
      </c>
      <c r="J146" s="664">
        <v>174.42</v>
      </c>
      <c r="K146" s="677">
        <v>1</v>
      </c>
      <c r="L146" s="664">
        <v>17</v>
      </c>
      <c r="M146" s="665">
        <v>174.42</v>
      </c>
    </row>
    <row r="147" spans="1:13" ht="14.4" customHeight="1" x14ac:dyDescent="0.3">
      <c r="A147" s="660" t="s">
        <v>1609</v>
      </c>
      <c r="B147" s="661" t="s">
        <v>1549</v>
      </c>
      <c r="C147" s="661" t="s">
        <v>2071</v>
      </c>
      <c r="D147" s="661" t="s">
        <v>1095</v>
      </c>
      <c r="E147" s="661" t="s">
        <v>1135</v>
      </c>
      <c r="F147" s="664"/>
      <c r="G147" s="664"/>
      <c r="H147" s="677">
        <v>0</v>
      </c>
      <c r="I147" s="664">
        <v>3</v>
      </c>
      <c r="J147" s="664">
        <v>396</v>
      </c>
      <c r="K147" s="677">
        <v>1</v>
      </c>
      <c r="L147" s="664">
        <v>3</v>
      </c>
      <c r="M147" s="665">
        <v>396</v>
      </c>
    </row>
    <row r="148" spans="1:13" ht="14.4" customHeight="1" x14ac:dyDescent="0.3">
      <c r="A148" s="660" t="s">
        <v>1609</v>
      </c>
      <c r="B148" s="661" t="s">
        <v>1549</v>
      </c>
      <c r="C148" s="661" t="s">
        <v>1861</v>
      </c>
      <c r="D148" s="661" t="s">
        <v>1095</v>
      </c>
      <c r="E148" s="661" t="s">
        <v>1862</v>
      </c>
      <c r="F148" s="664"/>
      <c r="G148" s="664"/>
      <c r="H148" s="677">
        <v>0</v>
      </c>
      <c r="I148" s="664">
        <v>9</v>
      </c>
      <c r="J148" s="664">
        <v>1188</v>
      </c>
      <c r="K148" s="677">
        <v>1</v>
      </c>
      <c r="L148" s="664">
        <v>9</v>
      </c>
      <c r="M148" s="665">
        <v>1188</v>
      </c>
    </row>
    <row r="149" spans="1:13" ht="14.4" customHeight="1" x14ac:dyDescent="0.3">
      <c r="A149" s="660" t="s">
        <v>1609</v>
      </c>
      <c r="B149" s="661" t="s">
        <v>1549</v>
      </c>
      <c r="C149" s="661" t="s">
        <v>1094</v>
      </c>
      <c r="D149" s="661" t="s">
        <v>1095</v>
      </c>
      <c r="E149" s="661" t="s">
        <v>1550</v>
      </c>
      <c r="F149" s="664"/>
      <c r="G149" s="664"/>
      <c r="H149" s="677">
        <v>0</v>
      </c>
      <c r="I149" s="664">
        <v>1</v>
      </c>
      <c r="J149" s="664">
        <v>264</v>
      </c>
      <c r="K149" s="677">
        <v>1</v>
      </c>
      <c r="L149" s="664">
        <v>1</v>
      </c>
      <c r="M149" s="665">
        <v>264</v>
      </c>
    </row>
    <row r="150" spans="1:13" ht="14.4" customHeight="1" x14ac:dyDescent="0.3">
      <c r="A150" s="660" t="s">
        <v>1609</v>
      </c>
      <c r="B150" s="661" t="s">
        <v>1549</v>
      </c>
      <c r="C150" s="661" t="s">
        <v>2072</v>
      </c>
      <c r="D150" s="661" t="s">
        <v>2073</v>
      </c>
      <c r="E150" s="661" t="s">
        <v>1964</v>
      </c>
      <c r="F150" s="664">
        <v>4</v>
      </c>
      <c r="G150" s="664">
        <v>492.8</v>
      </c>
      <c r="H150" s="677">
        <v>1</v>
      </c>
      <c r="I150" s="664"/>
      <c r="J150" s="664"/>
      <c r="K150" s="677">
        <v>0</v>
      </c>
      <c r="L150" s="664">
        <v>4</v>
      </c>
      <c r="M150" s="665">
        <v>492.8</v>
      </c>
    </row>
    <row r="151" spans="1:13" ht="14.4" customHeight="1" x14ac:dyDescent="0.3">
      <c r="A151" s="660" t="s">
        <v>1609</v>
      </c>
      <c r="B151" s="661" t="s">
        <v>1529</v>
      </c>
      <c r="C151" s="661" t="s">
        <v>910</v>
      </c>
      <c r="D151" s="661" t="s">
        <v>911</v>
      </c>
      <c r="E151" s="661" t="s">
        <v>912</v>
      </c>
      <c r="F151" s="664"/>
      <c r="G151" s="664"/>
      <c r="H151" s="677">
        <v>0</v>
      </c>
      <c r="I151" s="664">
        <v>2</v>
      </c>
      <c r="J151" s="664">
        <v>528</v>
      </c>
      <c r="K151" s="677">
        <v>1</v>
      </c>
      <c r="L151" s="664">
        <v>2</v>
      </c>
      <c r="M151" s="665">
        <v>528</v>
      </c>
    </row>
    <row r="152" spans="1:13" ht="14.4" customHeight="1" x14ac:dyDescent="0.3">
      <c r="A152" s="660" t="s">
        <v>1609</v>
      </c>
      <c r="B152" s="661" t="s">
        <v>1529</v>
      </c>
      <c r="C152" s="661" t="s">
        <v>898</v>
      </c>
      <c r="D152" s="661" t="s">
        <v>960</v>
      </c>
      <c r="E152" s="661" t="s">
        <v>1530</v>
      </c>
      <c r="F152" s="664"/>
      <c r="G152" s="664"/>
      <c r="H152" s="677">
        <v>0</v>
      </c>
      <c r="I152" s="664">
        <v>7</v>
      </c>
      <c r="J152" s="664">
        <v>862.4</v>
      </c>
      <c r="K152" s="677">
        <v>1</v>
      </c>
      <c r="L152" s="664">
        <v>7</v>
      </c>
      <c r="M152" s="665">
        <v>862.4</v>
      </c>
    </row>
    <row r="153" spans="1:13" ht="14.4" customHeight="1" x14ac:dyDescent="0.3">
      <c r="A153" s="660" t="s">
        <v>1609</v>
      </c>
      <c r="B153" s="661" t="s">
        <v>1529</v>
      </c>
      <c r="C153" s="661" t="s">
        <v>894</v>
      </c>
      <c r="D153" s="661" t="s">
        <v>1531</v>
      </c>
      <c r="E153" s="661" t="s">
        <v>1532</v>
      </c>
      <c r="F153" s="664"/>
      <c r="G153" s="664"/>
      <c r="H153" s="677">
        <v>0</v>
      </c>
      <c r="I153" s="664">
        <v>46</v>
      </c>
      <c r="J153" s="664">
        <v>11333.94</v>
      </c>
      <c r="K153" s="677">
        <v>1</v>
      </c>
      <c r="L153" s="664">
        <v>46</v>
      </c>
      <c r="M153" s="665">
        <v>11333.94</v>
      </c>
    </row>
    <row r="154" spans="1:13" ht="14.4" customHeight="1" x14ac:dyDescent="0.3">
      <c r="A154" s="660" t="s">
        <v>1609</v>
      </c>
      <c r="B154" s="661" t="s">
        <v>1533</v>
      </c>
      <c r="C154" s="661" t="s">
        <v>2074</v>
      </c>
      <c r="D154" s="661" t="s">
        <v>2075</v>
      </c>
      <c r="E154" s="661" t="s">
        <v>1274</v>
      </c>
      <c r="F154" s="664">
        <v>4</v>
      </c>
      <c r="G154" s="664">
        <v>492.8</v>
      </c>
      <c r="H154" s="677">
        <v>1</v>
      </c>
      <c r="I154" s="664"/>
      <c r="J154" s="664"/>
      <c r="K154" s="677">
        <v>0</v>
      </c>
      <c r="L154" s="664">
        <v>4</v>
      </c>
      <c r="M154" s="665">
        <v>492.8</v>
      </c>
    </row>
    <row r="155" spans="1:13" ht="14.4" customHeight="1" x14ac:dyDescent="0.3">
      <c r="A155" s="660" t="s">
        <v>1609</v>
      </c>
      <c r="B155" s="661" t="s">
        <v>1533</v>
      </c>
      <c r="C155" s="661" t="s">
        <v>884</v>
      </c>
      <c r="D155" s="661" t="s">
        <v>885</v>
      </c>
      <c r="E155" s="661" t="s">
        <v>886</v>
      </c>
      <c r="F155" s="664"/>
      <c r="G155" s="664"/>
      <c r="H155" s="677">
        <v>0</v>
      </c>
      <c r="I155" s="664">
        <v>30</v>
      </c>
      <c r="J155" s="664">
        <v>3960</v>
      </c>
      <c r="K155" s="677">
        <v>1</v>
      </c>
      <c r="L155" s="664">
        <v>30</v>
      </c>
      <c r="M155" s="665">
        <v>3960</v>
      </c>
    </row>
    <row r="156" spans="1:13" ht="14.4" customHeight="1" x14ac:dyDescent="0.3">
      <c r="A156" s="660" t="s">
        <v>1609</v>
      </c>
      <c r="B156" s="661" t="s">
        <v>1533</v>
      </c>
      <c r="C156" s="661" t="s">
        <v>1888</v>
      </c>
      <c r="D156" s="661" t="s">
        <v>1889</v>
      </c>
      <c r="E156" s="661" t="s">
        <v>1890</v>
      </c>
      <c r="F156" s="664">
        <v>5</v>
      </c>
      <c r="G156" s="664">
        <v>616</v>
      </c>
      <c r="H156" s="677">
        <v>1</v>
      </c>
      <c r="I156" s="664"/>
      <c r="J156" s="664"/>
      <c r="K156" s="677">
        <v>0</v>
      </c>
      <c r="L156" s="664">
        <v>5</v>
      </c>
      <c r="M156" s="665">
        <v>616</v>
      </c>
    </row>
    <row r="157" spans="1:13" ht="14.4" customHeight="1" x14ac:dyDescent="0.3">
      <c r="A157" s="660" t="s">
        <v>1609</v>
      </c>
      <c r="B157" s="661" t="s">
        <v>1534</v>
      </c>
      <c r="C157" s="661" t="s">
        <v>1125</v>
      </c>
      <c r="D157" s="661" t="s">
        <v>1126</v>
      </c>
      <c r="E157" s="661" t="s">
        <v>1127</v>
      </c>
      <c r="F157" s="664"/>
      <c r="G157" s="664"/>
      <c r="H157" s="677">
        <v>0</v>
      </c>
      <c r="I157" s="664">
        <v>2</v>
      </c>
      <c r="J157" s="664">
        <v>800.36</v>
      </c>
      <c r="K157" s="677">
        <v>1</v>
      </c>
      <c r="L157" s="664">
        <v>2</v>
      </c>
      <c r="M157" s="665">
        <v>800.36</v>
      </c>
    </row>
    <row r="158" spans="1:13" ht="14.4" customHeight="1" x14ac:dyDescent="0.3">
      <c r="A158" s="660" t="s">
        <v>1609</v>
      </c>
      <c r="B158" s="661" t="s">
        <v>1534</v>
      </c>
      <c r="C158" s="661" t="s">
        <v>1389</v>
      </c>
      <c r="D158" s="661" t="s">
        <v>1577</v>
      </c>
      <c r="E158" s="661" t="s">
        <v>1391</v>
      </c>
      <c r="F158" s="664"/>
      <c r="G158" s="664"/>
      <c r="H158" s="677">
        <v>0</v>
      </c>
      <c r="I158" s="664">
        <v>7</v>
      </c>
      <c r="J158" s="664">
        <v>1473.5</v>
      </c>
      <c r="K158" s="677">
        <v>1</v>
      </c>
      <c r="L158" s="664">
        <v>7</v>
      </c>
      <c r="M158" s="665">
        <v>1473.5</v>
      </c>
    </row>
    <row r="159" spans="1:13" ht="14.4" customHeight="1" x14ac:dyDescent="0.3">
      <c r="A159" s="660" t="s">
        <v>1609</v>
      </c>
      <c r="B159" s="661" t="s">
        <v>1534</v>
      </c>
      <c r="C159" s="661" t="s">
        <v>914</v>
      </c>
      <c r="D159" s="661" t="s">
        <v>1535</v>
      </c>
      <c r="E159" s="661" t="s">
        <v>916</v>
      </c>
      <c r="F159" s="664"/>
      <c r="G159" s="664"/>
      <c r="H159" s="677">
        <v>0</v>
      </c>
      <c r="I159" s="664">
        <v>4</v>
      </c>
      <c r="J159" s="664">
        <v>711.28</v>
      </c>
      <c r="K159" s="677">
        <v>1</v>
      </c>
      <c r="L159" s="664">
        <v>4</v>
      </c>
      <c r="M159" s="665">
        <v>711.28</v>
      </c>
    </row>
    <row r="160" spans="1:13" ht="14.4" customHeight="1" x14ac:dyDescent="0.3">
      <c r="A160" s="660" t="s">
        <v>1609</v>
      </c>
      <c r="B160" s="661" t="s">
        <v>2561</v>
      </c>
      <c r="C160" s="661" t="s">
        <v>2096</v>
      </c>
      <c r="D160" s="661" t="s">
        <v>2097</v>
      </c>
      <c r="E160" s="661" t="s">
        <v>2098</v>
      </c>
      <c r="F160" s="664"/>
      <c r="G160" s="664"/>
      <c r="H160" s="677">
        <v>0</v>
      </c>
      <c r="I160" s="664">
        <v>1</v>
      </c>
      <c r="J160" s="664">
        <v>90.68</v>
      </c>
      <c r="K160" s="677">
        <v>1</v>
      </c>
      <c r="L160" s="664">
        <v>1</v>
      </c>
      <c r="M160" s="665">
        <v>90.68</v>
      </c>
    </row>
    <row r="161" spans="1:13" ht="14.4" customHeight="1" x14ac:dyDescent="0.3">
      <c r="A161" s="660" t="s">
        <v>1609</v>
      </c>
      <c r="B161" s="661" t="s">
        <v>2562</v>
      </c>
      <c r="C161" s="661" t="s">
        <v>2104</v>
      </c>
      <c r="D161" s="661" t="s">
        <v>2105</v>
      </c>
      <c r="E161" s="661" t="s">
        <v>2106</v>
      </c>
      <c r="F161" s="664"/>
      <c r="G161" s="664"/>
      <c r="H161" s="677">
        <v>0</v>
      </c>
      <c r="I161" s="664">
        <v>1</v>
      </c>
      <c r="J161" s="664">
        <v>1252.54</v>
      </c>
      <c r="K161" s="677">
        <v>1</v>
      </c>
      <c r="L161" s="664">
        <v>1</v>
      </c>
      <c r="M161" s="665">
        <v>1252.54</v>
      </c>
    </row>
    <row r="162" spans="1:13" ht="14.4" customHeight="1" x14ac:dyDescent="0.3">
      <c r="A162" s="660" t="s">
        <v>1610</v>
      </c>
      <c r="B162" s="661" t="s">
        <v>2563</v>
      </c>
      <c r="C162" s="661" t="s">
        <v>2114</v>
      </c>
      <c r="D162" s="661" t="s">
        <v>2115</v>
      </c>
      <c r="E162" s="661" t="s">
        <v>2116</v>
      </c>
      <c r="F162" s="664"/>
      <c r="G162" s="664"/>
      <c r="H162" s="677">
        <v>0</v>
      </c>
      <c r="I162" s="664">
        <v>2</v>
      </c>
      <c r="J162" s="664">
        <v>850.34</v>
      </c>
      <c r="K162" s="677">
        <v>1</v>
      </c>
      <c r="L162" s="664">
        <v>2</v>
      </c>
      <c r="M162" s="665">
        <v>850.34</v>
      </c>
    </row>
    <row r="163" spans="1:13" ht="14.4" customHeight="1" x14ac:dyDescent="0.3">
      <c r="A163" s="660" t="s">
        <v>1610</v>
      </c>
      <c r="B163" s="661" t="s">
        <v>2554</v>
      </c>
      <c r="C163" s="661" t="s">
        <v>2135</v>
      </c>
      <c r="D163" s="661" t="s">
        <v>2136</v>
      </c>
      <c r="E163" s="661" t="s">
        <v>1917</v>
      </c>
      <c r="F163" s="664"/>
      <c r="G163" s="664"/>
      <c r="H163" s="677">
        <v>0</v>
      </c>
      <c r="I163" s="664">
        <v>1</v>
      </c>
      <c r="J163" s="664">
        <v>48.42</v>
      </c>
      <c r="K163" s="677">
        <v>1</v>
      </c>
      <c r="L163" s="664">
        <v>1</v>
      </c>
      <c r="M163" s="665">
        <v>48.42</v>
      </c>
    </row>
    <row r="164" spans="1:13" ht="14.4" customHeight="1" x14ac:dyDescent="0.3">
      <c r="A164" s="660" t="s">
        <v>1610</v>
      </c>
      <c r="B164" s="661" t="s">
        <v>1519</v>
      </c>
      <c r="C164" s="661" t="s">
        <v>906</v>
      </c>
      <c r="D164" s="661" t="s">
        <v>1520</v>
      </c>
      <c r="E164" s="661" t="s">
        <v>1521</v>
      </c>
      <c r="F164" s="664"/>
      <c r="G164" s="664"/>
      <c r="H164" s="677">
        <v>0</v>
      </c>
      <c r="I164" s="664">
        <v>18</v>
      </c>
      <c r="J164" s="664">
        <v>8018.0999999999995</v>
      </c>
      <c r="K164" s="677">
        <v>1</v>
      </c>
      <c r="L164" s="664">
        <v>18</v>
      </c>
      <c r="M164" s="665">
        <v>8018.0999999999995</v>
      </c>
    </row>
    <row r="165" spans="1:13" ht="14.4" customHeight="1" x14ac:dyDescent="0.3">
      <c r="A165" s="660" t="s">
        <v>1610</v>
      </c>
      <c r="B165" s="661" t="s">
        <v>1519</v>
      </c>
      <c r="C165" s="661" t="s">
        <v>902</v>
      </c>
      <c r="D165" s="661" t="s">
        <v>1522</v>
      </c>
      <c r="E165" s="661" t="s">
        <v>1523</v>
      </c>
      <c r="F165" s="664"/>
      <c r="G165" s="664"/>
      <c r="H165" s="677">
        <v>0</v>
      </c>
      <c r="I165" s="664">
        <v>4</v>
      </c>
      <c r="J165" s="664">
        <v>1441.48</v>
      </c>
      <c r="K165" s="677">
        <v>1</v>
      </c>
      <c r="L165" s="664">
        <v>4</v>
      </c>
      <c r="M165" s="665">
        <v>1441.48</v>
      </c>
    </row>
    <row r="166" spans="1:13" ht="14.4" customHeight="1" x14ac:dyDescent="0.3">
      <c r="A166" s="660" t="s">
        <v>1610</v>
      </c>
      <c r="B166" s="661" t="s">
        <v>1542</v>
      </c>
      <c r="C166" s="661" t="s">
        <v>1137</v>
      </c>
      <c r="D166" s="661" t="s">
        <v>1138</v>
      </c>
      <c r="E166" s="661" t="s">
        <v>1139</v>
      </c>
      <c r="F166" s="664"/>
      <c r="G166" s="664"/>
      <c r="H166" s="677">
        <v>0</v>
      </c>
      <c r="I166" s="664">
        <v>1</v>
      </c>
      <c r="J166" s="664">
        <v>542.03</v>
      </c>
      <c r="K166" s="677">
        <v>1</v>
      </c>
      <c r="L166" s="664">
        <v>1</v>
      </c>
      <c r="M166" s="665">
        <v>542.03</v>
      </c>
    </row>
    <row r="167" spans="1:13" ht="14.4" customHeight="1" x14ac:dyDescent="0.3">
      <c r="A167" s="660" t="s">
        <v>1610</v>
      </c>
      <c r="B167" s="661" t="s">
        <v>1542</v>
      </c>
      <c r="C167" s="661" t="s">
        <v>1641</v>
      </c>
      <c r="D167" s="661" t="s">
        <v>1382</v>
      </c>
      <c r="E167" s="661" t="s">
        <v>767</v>
      </c>
      <c r="F167" s="664"/>
      <c r="G167" s="664"/>
      <c r="H167" s="677"/>
      <c r="I167" s="664">
        <v>7</v>
      </c>
      <c r="J167" s="664">
        <v>0</v>
      </c>
      <c r="K167" s="677"/>
      <c r="L167" s="664">
        <v>7</v>
      </c>
      <c r="M167" s="665">
        <v>0</v>
      </c>
    </row>
    <row r="168" spans="1:13" ht="14.4" customHeight="1" x14ac:dyDescent="0.3">
      <c r="A168" s="660" t="s">
        <v>1610</v>
      </c>
      <c r="B168" s="661" t="s">
        <v>1542</v>
      </c>
      <c r="C168" s="661" t="s">
        <v>1381</v>
      </c>
      <c r="D168" s="661" t="s">
        <v>1382</v>
      </c>
      <c r="E168" s="661" t="s">
        <v>1383</v>
      </c>
      <c r="F168" s="664"/>
      <c r="G168" s="664"/>
      <c r="H168" s="677">
        <v>0</v>
      </c>
      <c r="I168" s="664">
        <v>7</v>
      </c>
      <c r="J168" s="664">
        <v>609.77</v>
      </c>
      <c r="K168" s="677">
        <v>1</v>
      </c>
      <c r="L168" s="664">
        <v>7</v>
      </c>
      <c r="M168" s="665">
        <v>609.77</v>
      </c>
    </row>
    <row r="169" spans="1:13" ht="14.4" customHeight="1" x14ac:dyDescent="0.3">
      <c r="A169" s="660" t="s">
        <v>1610</v>
      </c>
      <c r="B169" s="661" t="s">
        <v>1542</v>
      </c>
      <c r="C169" s="661" t="s">
        <v>1819</v>
      </c>
      <c r="D169" s="661" t="s">
        <v>1122</v>
      </c>
      <c r="E169" s="661" t="s">
        <v>965</v>
      </c>
      <c r="F169" s="664"/>
      <c r="G169" s="664"/>
      <c r="H169" s="677"/>
      <c r="I169" s="664">
        <v>4</v>
      </c>
      <c r="J169" s="664">
        <v>0</v>
      </c>
      <c r="K169" s="677"/>
      <c r="L169" s="664">
        <v>4</v>
      </c>
      <c r="M169" s="665">
        <v>0</v>
      </c>
    </row>
    <row r="170" spans="1:13" ht="14.4" customHeight="1" x14ac:dyDescent="0.3">
      <c r="A170" s="660" t="s">
        <v>1610</v>
      </c>
      <c r="B170" s="661" t="s">
        <v>1542</v>
      </c>
      <c r="C170" s="661" t="s">
        <v>1121</v>
      </c>
      <c r="D170" s="661" t="s">
        <v>1122</v>
      </c>
      <c r="E170" s="661" t="s">
        <v>1123</v>
      </c>
      <c r="F170" s="664"/>
      <c r="G170" s="664"/>
      <c r="H170" s="677">
        <v>0</v>
      </c>
      <c r="I170" s="664">
        <v>1</v>
      </c>
      <c r="J170" s="664">
        <v>174.22</v>
      </c>
      <c r="K170" s="677">
        <v>1</v>
      </c>
      <c r="L170" s="664">
        <v>1</v>
      </c>
      <c r="M170" s="665">
        <v>174.22</v>
      </c>
    </row>
    <row r="171" spans="1:13" ht="14.4" customHeight="1" x14ac:dyDescent="0.3">
      <c r="A171" s="660" t="s">
        <v>1610</v>
      </c>
      <c r="B171" s="661" t="s">
        <v>1542</v>
      </c>
      <c r="C171" s="661" t="s">
        <v>2131</v>
      </c>
      <c r="D171" s="661" t="s">
        <v>1138</v>
      </c>
      <c r="E171" s="661" t="s">
        <v>1917</v>
      </c>
      <c r="F171" s="664"/>
      <c r="G171" s="664"/>
      <c r="H171" s="677"/>
      <c r="I171" s="664">
        <v>2</v>
      </c>
      <c r="J171" s="664">
        <v>0</v>
      </c>
      <c r="K171" s="677"/>
      <c r="L171" s="664">
        <v>2</v>
      </c>
      <c r="M171" s="665">
        <v>0</v>
      </c>
    </row>
    <row r="172" spans="1:13" ht="14.4" customHeight="1" x14ac:dyDescent="0.3">
      <c r="A172" s="660" t="s">
        <v>1610</v>
      </c>
      <c r="B172" s="661" t="s">
        <v>1542</v>
      </c>
      <c r="C172" s="661" t="s">
        <v>1928</v>
      </c>
      <c r="D172" s="661" t="s">
        <v>1138</v>
      </c>
      <c r="E172" s="661" t="s">
        <v>1929</v>
      </c>
      <c r="F172" s="664"/>
      <c r="G172" s="664"/>
      <c r="H172" s="677"/>
      <c r="I172" s="664">
        <v>5</v>
      </c>
      <c r="J172" s="664">
        <v>0</v>
      </c>
      <c r="K172" s="677"/>
      <c r="L172" s="664">
        <v>5</v>
      </c>
      <c r="M172" s="665">
        <v>0</v>
      </c>
    </row>
    <row r="173" spans="1:13" ht="14.4" customHeight="1" x14ac:dyDescent="0.3">
      <c r="A173" s="660" t="s">
        <v>1610</v>
      </c>
      <c r="B173" s="661" t="s">
        <v>1546</v>
      </c>
      <c r="C173" s="661" t="s">
        <v>1129</v>
      </c>
      <c r="D173" s="661" t="s">
        <v>1130</v>
      </c>
      <c r="E173" s="661" t="s">
        <v>1548</v>
      </c>
      <c r="F173" s="664"/>
      <c r="G173" s="664"/>
      <c r="H173" s="677">
        <v>0</v>
      </c>
      <c r="I173" s="664">
        <v>3</v>
      </c>
      <c r="J173" s="664">
        <v>5146.4400000000005</v>
      </c>
      <c r="K173" s="677">
        <v>1</v>
      </c>
      <c r="L173" s="664">
        <v>3</v>
      </c>
      <c r="M173" s="665">
        <v>5146.4400000000005</v>
      </c>
    </row>
    <row r="174" spans="1:13" ht="14.4" customHeight="1" x14ac:dyDescent="0.3">
      <c r="A174" s="660" t="s">
        <v>1610</v>
      </c>
      <c r="B174" s="661" t="s">
        <v>2555</v>
      </c>
      <c r="C174" s="661" t="s">
        <v>1820</v>
      </c>
      <c r="D174" s="661" t="s">
        <v>817</v>
      </c>
      <c r="E174" s="661" t="s">
        <v>1821</v>
      </c>
      <c r="F174" s="664">
        <v>1</v>
      </c>
      <c r="G174" s="664">
        <v>1869.33</v>
      </c>
      <c r="H174" s="677">
        <v>1</v>
      </c>
      <c r="I174" s="664"/>
      <c r="J174" s="664"/>
      <c r="K174" s="677">
        <v>0</v>
      </c>
      <c r="L174" s="664">
        <v>1</v>
      </c>
      <c r="M174" s="665">
        <v>1869.33</v>
      </c>
    </row>
    <row r="175" spans="1:13" ht="14.4" customHeight="1" x14ac:dyDescent="0.3">
      <c r="A175" s="660" t="s">
        <v>1610</v>
      </c>
      <c r="B175" s="661" t="s">
        <v>2555</v>
      </c>
      <c r="C175" s="661" t="s">
        <v>2137</v>
      </c>
      <c r="D175" s="661" t="s">
        <v>1006</v>
      </c>
      <c r="E175" s="661" t="s">
        <v>2138</v>
      </c>
      <c r="F175" s="664">
        <v>1</v>
      </c>
      <c r="G175" s="664">
        <v>0</v>
      </c>
      <c r="H175" s="677"/>
      <c r="I175" s="664"/>
      <c r="J175" s="664"/>
      <c r="K175" s="677"/>
      <c r="L175" s="664">
        <v>1</v>
      </c>
      <c r="M175" s="665">
        <v>0</v>
      </c>
    </row>
    <row r="176" spans="1:13" ht="14.4" customHeight="1" x14ac:dyDescent="0.3">
      <c r="A176" s="660" t="s">
        <v>1610</v>
      </c>
      <c r="B176" s="661" t="s">
        <v>1524</v>
      </c>
      <c r="C176" s="661" t="s">
        <v>1920</v>
      </c>
      <c r="D176" s="661" t="s">
        <v>1921</v>
      </c>
      <c r="E176" s="661" t="s">
        <v>955</v>
      </c>
      <c r="F176" s="664"/>
      <c r="G176" s="664"/>
      <c r="H176" s="677">
        <v>0</v>
      </c>
      <c r="I176" s="664">
        <v>24</v>
      </c>
      <c r="J176" s="664">
        <v>9447.119999999999</v>
      </c>
      <c r="K176" s="677">
        <v>1</v>
      </c>
      <c r="L176" s="664">
        <v>24</v>
      </c>
      <c r="M176" s="665">
        <v>9447.119999999999</v>
      </c>
    </row>
    <row r="177" spans="1:13" ht="14.4" customHeight="1" x14ac:dyDescent="0.3">
      <c r="A177" s="660" t="s">
        <v>1610</v>
      </c>
      <c r="B177" s="661" t="s">
        <v>1524</v>
      </c>
      <c r="C177" s="661" t="s">
        <v>1636</v>
      </c>
      <c r="D177" s="661" t="s">
        <v>1637</v>
      </c>
      <c r="E177" s="661" t="s">
        <v>568</v>
      </c>
      <c r="F177" s="664"/>
      <c r="G177" s="664"/>
      <c r="H177" s="677">
        <v>0</v>
      </c>
      <c r="I177" s="664">
        <v>2</v>
      </c>
      <c r="J177" s="664">
        <v>295.22000000000003</v>
      </c>
      <c r="K177" s="677">
        <v>1</v>
      </c>
      <c r="L177" s="664">
        <v>2</v>
      </c>
      <c r="M177" s="665">
        <v>295.22000000000003</v>
      </c>
    </row>
    <row r="178" spans="1:13" ht="14.4" customHeight="1" x14ac:dyDescent="0.3">
      <c r="A178" s="660" t="s">
        <v>1610</v>
      </c>
      <c r="B178" s="661" t="s">
        <v>1524</v>
      </c>
      <c r="C178" s="661" t="s">
        <v>1638</v>
      </c>
      <c r="D178" s="661" t="s">
        <v>1639</v>
      </c>
      <c r="E178" s="661" t="s">
        <v>561</v>
      </c>
      <c r="F178" s="664"/>
      <c r="G178" s="664"/>
      <c r="H178" s="677">
        <v>0</v>
      </c>
      <c r="I178" s="664">
        <v>17</v>
      </c>
      <c r="J178" s="664">
        <v>627.46999999999991</v>
      </c>
      <c r="K178" s="677">
        <v>1</v>
      </c>
      <c r="L178" s="664">
        <v>17</v>
      </c>
      <c r="M178" s="665">
        <v>627.46999999999991</v>
      </c>
    </row>
    <row r="179" spans="1:13" ht="14.4" customHeight="1" x14ac:dyDescent="0.3">
      <c r="A179" s="660" t="s">
        <v>1610</v>
      </c>
      <c r="B179" s="661" t="s">
        <v>1524</v>
      </c>
      <c r="C179" s="661" t="s">
        <v>569</v>
      </c>
      <c r="D179" s="661" t="s">
        <v>570</v>
      </c>
      <c r="E179" s="661" t="s">
        <v>571</v>
      </c>
      <c r="F179" s="664">
        <v>2</v>
      </c>
      <c r="G179" s="664">
        <v>3409.2</v>
      </c>
      <c r="H179" s="677">
        <v>1</v>
      </c>
      <c r="I179" s="664"/>
      <c r="J179" s="664"/>
      <c r="K179" s="677">
        <v>0</v>
      </c>
      <c r="L179" s="664">
        <v>2</v>
      </c>
      <c r="M179" s="665">
        <v>3409.2</v>
      </c>
    </row>
    <row r="180" spans="1:13" ht="14.4" customHeight="1" x14ac:dyDescent="0.3">
      <c r="A180" s="660" t="s">
        <v>1610</v>
      </c>
      <c r="B180" s="661" t="s">
        <v>1524</v>
      </c>
      <c r="C180" s="661" t="s">
        <v>2122</v>
      </c>
      <c r="D180" s="661" t="s">
        <v>2123</v>
      </c>
      <c r="E180" s="661" t="s">
        <v>1956</v>
      </c>
      <c r="F180" s="664">
        <v>4</v>
      </c>
      <c r="G180" s="664">
        <v>3314.24</v>
      </c>
      <c r="H180" s="677">
        <v>1</v>
      </c>
      <c r="I180" s="664"/>
      <c r="J180" s="664"/>
      <c r="K180" s="677">
        <v>0</v>
      </c>
      <c r="L180" s="664">
        <v>4</v>
      </c>
      <c r="M180" s="665">
        <v>3314.24</v>
      </c>
    </row>
    <row r="181" spans="1:13" ht="14.4" customHeight="1" x14ac:dyDescent="0.3">
      <c r="A181" s="660" t="s">
        <v>1610</v>
      </c>
      <c r="B181" s="661" t="s">
        <v>1524</v>
      </c>
      <c r="C181" s="661" t="s">
        <v>2124</v>
      </c>
      <c r="D181" s="661" t="s">
        <v>2125</v>
      </c>
      <c r="E181" s="661" t="s">
        <v>2086</v>
      </c>
      <c r="F181" s="664">
        <v>2</v>
      </c>
      <c r="G181" s="664">
        <v>0</v>
      </c>
      <c r="H181" s="677"/>
      <c r="I181" s="664"/>
      <c r="J181" s="664"/>
      <c r="K181" s="677"/>
      <c r="L181" s="664">
        <v>2</v>
      </c>
      <c r="M181" s="665">
        <v>0</v>
      </c>
    </row>
    <row r="182" spans="1:13" ht="14.4" customHeight="1" x14ac:dyDescent="0.3">
      <c r="A182" s="660" t="s">
        <v>1610</v>
      </c>
      <c r="B182" s="661" t="s">
        <v>1524</v>
      </c>
      <c r="C182" s="661" t="s">
        <v>2126</v>
      </c>
      <c r="D182" s="661" t="s">
        <v>2127</v>
      </c>
      <c r="E182" s="661" t="s">
        <v>955</v>
      </c>
      <c r="F182" s="664">
        <v>1</v>
      </c>
      <c r="G182" s="664">
        <v>393.63</v>
      </c>
      <c r="H182" s="677">
        <v>1</v>
      </c>
      <c r="I182" s="664"/>
      <c r="J182" s="664"/>
      <c r="K182" s="677">
        <v>0</v>
      </c>
      <c r="L182" s="664">
        <v>1</v>
      </c>
      <c r="M182" s="665">
        <v>393.63</v>
      </c>
    </row>
    <row r="183" spans="1:13" ht="14.4" customHeight="1" x14ac:dyDescent="0.3">
      <c r="A183" s="660" t="s">
        <v>1610</v>
      </c>
      <c r="B183" s="661" t="s">
        <v>1524</v>
      </c>
      <c r="C183" s="661" t="s">
        <v>2128</v>
      </c>
      <c r="D183" s="661" t="s">
        <v>2129</v>
      </c>
      <c r="E183" s="661" t="s">
        <v>2130</v>
      </c>
      <c r="F183" s="664">
        <v>7</v>
      </c>
      <c r="G183" s="664">
        <v>16328.41</v>
      </c>
      <c r="H183" s="677">
        <v>1</v>
      </c>
      <c r="I183" s="664"/>
      <c r="J183" s="664"/>
      <c r="K183" s="677">
        <v>0</v>
      </c>
      <c r="L183" s="664">
        <v>7</v>
      </c>
      <c r="M183" s="665">
        <v>16328.41</v>
      </c>
    </row>
    <row r="184" spans="1:13" ht="14.4" customHeight="1" x14ac:dyDescent="0.3">
      <c r="A184" s="660" t="s">
        <v>1610</v>
      </c>
      <c r="B184" s="661" t="s">
        <v>1525</v>
      </c>
      <c r="C184" s="661" t="s">
        <v>1835</v>
      </c>
      <c r="D184" s="661" t="s">
        <v>1836</v>
      </c>
      <c r="E184" s="661" t="s">
        <v>1837</v>
      </c>
      <c r="F184" s="664">
        <v>1</v>
      </c>
      <c r="G184" s="664">
        <v>683.09</v>
      </c>
      <c r="H184" s="677">
        <v>1</v>
      </c>
      <c r="I184" s="664"/>
      <c r="J184" s="664"/>
      <c r="K184" s="677">
        <v>0</v>
      </c>
      <c r="L184" s="664">
        <v>1</v>
      </c>
      <c r="M184" s="665">
        <v>683.09</v>
      </c>
    </row>
    <row r="185" spans="1:13" ht="14.4" customHeight="1" x14ac:dyDescent="0.3">
      <c r="A185" s="660" t="s">
        <v>1610</v>
      </c>
      <c r="B185" s="661" t="s">
        <v>1525</v>
      </c>
      <c r="C185" s="661" t="s">
        <v>928</v>
      </c>
      <c r="D185" s="661" t="s">
        <v>929</v>
      </c>
      <c r="E185" s="661" t="s">
        <v>1526</v>
      </c>
      <c r="F185" s="664"/>
      <c r="G185" s="664"/>
      <c r="H185" s="677">
        <v>0</v>
      </c>
      <c r="I185" s="664">
        <v>4</v>
      </c>
      <c r="J185" s="664">
        <v>4430.04</v>
      </c>
      <c r="K185" s="677">
        <v>1</v>
      </c>
      <c r="L185" s="664">
        <v>4</v>
      </c>
      <c r="M185" s="665">
        <v>4430.04</v>
      </c>
    </row>
    <row r="186" spans="1:13" ht="14.4" customHeight="1" x14ac:dyDescent="0.3">
      <c r="A186" s="660" t="s">
        <v>1610</v>
      </c>
      <c r="B186" s="661" t="s">
        <v>1573</v>
      </c>
      <c r="C186" s="661" t="s">
        <v>2062</v>
      </c>
      <c r="D186" s="661" t="s">
        <v>2063</v>
      </c>
      <c r="E186" s="661" t="s">
        <v>2064</v>
      </c>
      <c r="F186" s="664"/>
      <c r="G186" s="664"/>
      <c r="H186" s="677">
        <v>0</v>
      </c>
      <c r="I186" s="664">
        <v>2</v>
      </c>
      <c r="J186" s="664">
        <v>31.14</v>
      </c>
      <c r="K186" s="677">
        <v>1</v>
      </c>
      <c r="L186" s="664">
        <v>2</v>
      </c>
      <c r="M186" s="665">
        <v>31.14</v>
      </c>
    </row>
    <row r="187" spans="1:13" ht="14.4" customHeight="1" x14ac:dyDescent="0.3">
      <c r="A187" s="660" t="s">
        <v>1610</v>
      </c>
      <c r="B187" s="661" t="s">
        <v>1573</v>
      </c>
      <c r="C187" s="661" t="s">
        <v>1354</v>
      </c>
      <c r="D187" s="661" t="s">
        <v>1574</v>
      </c>
      <c r="E187" s="661" t="s">
        <v>1575</v>
      </c>
      <c r="F187" s="664"/>
      <c r="G187" s="664"/>
      <c r="H187" s="677">
        <v>0</v>
      </c>
      <c r="I187" s="664">
        <v>7</v>
      </c>
      <c r="J187" s="664">
        <v>46.76</v>
      </c>
      <c r="K187" s="677">
        <v>1</v>
      </c>
      <c r="L187" s="664">
        <v>7</v>
      </c>
      <c r="M187" s="665">
        <v>46.76</v>
      </c>
    </row>
    <row r="188" spans="1:13" ht="14.4" customHeight="1" x14ac:dyDescent="0.3">
      <c r="A188" s="660" t="s">
        <v>1610</v>
      </c>
      <c r="B188" s="661" t="s">
        <v>1573</v>
      </c>
      <c r="C188" s="661" t="s">
        <v>1696</v>
      </c>
      <c r="D188" s="661" t="s">
        <v>1697</v>
      </c>
      <c r="E188" s="661" t="s">
        <v>1698</v>
      </c>
      <c r="F188" s="664"/>
      <c r="G188" s="664"/>
      <c r="H188" s="677">
        <v>0</v>
      </c>
      <c r="I188" s="664">
        <v>1</v>
      </c>
      <c r="J188" s="664">
        <v>10.26</v>
      </c>
      <c r="K188" s="677">
        <v>1</v>
      </c>
      <c r="L188" s="664">
        <v>1</v>
      </c>
      <c r="M188" s="665">
        <v>10.26</v>
      </c>
    </row>
    <row r="189" spans="1:13" ht="14.4" customHeight="1" x14ac:dyDescent="0.3">
      <c r="A189" s="660" t="s">
        <v>1610</v>
      </c>
      <c r="B189" s="661" t="s">
        <v>1573</v>
      </c>
      <c r="C189" s="661" t="s">
        <v>1811</v>
      </c>
      <c r="D189" s="661" t="s">
        <v>1812</v>
      </c>
      <c r="E189" s="661" t="s">
        <v>1813</v>
      </c>
      <c r="F189" s="664"/>
      <c r="G189" s="664"/>
      <c r="H189" s="677">
        <v>0</v>
      </c>
      <c r="I189" s="664">
        <v>6</v>
      </c>
      <c r="J189" s="664">
        <v>101.52000000000001</v>
      </c>
      <c r="K189" s="677">
        <v>1</v>
      </c>
      <c r="L189" s="664">
        <v>6</v>
      </c>
      <c r="M189" s="665">
        <v>101.52000000000001</v>
      </c>
    </row>
    <row r="190" spans="1:13" ht="14.4" customHeight="1" x14ac:dyDescent="0.3">
      <c r="A190" s="660" t="s">
        <v>1610</v>
      </c>
      <c r="B190" s="661" t="s">
        <v>2560</v>
      </c>
      <c r="C190" s="661" t="s">
        <v>1950</v>
      </c>
      <c r="D190" s="661" t="s">
        <v>1951</v>
      </c>
      <c r="E190" s="661" t="s">
        <v>1952</v>
      </c>
      <c r="F190" s="664"/>
      <c r="G190" s="664"/>
      <c r="H190" s="677"/>
      <c r="I190" s="664">
        <v>3</v>
      </c>
      <c r="J190" s="664">
        <v>0</v>
      </c>
      <c r="K190" s="677"/>
      <c r="L190" s="664">
        <v>3</v>
      </c>
      <c r="M190" s="665">
        <v>0</v>
      </c>
    </row>
    <row r="191" spans="1:13" ht="14.4" customHeight="1" x14ac:dyDescent="0.3">
      <c r="A191" s="660" t="s">
        <v>1610</v>
      </c>
      <c r="B191" s="661" t="s">
        <v>1549</v>
      </c>
      <c r="C191" s="661" t="s">
        <v>2071</v>
      </c>
      <c r="D191" s="661" t="s">
        <v>1095</v>
      </c>
      <c r="E191" s="661" t="s">
        <v>1135</v>
      </c>
      <c r="F191" s="664"/>
      <c r="G191" s="664"/>
      <c r="H191" s="677">
        <v>0</v>
      </c>
      <c r="I191" s="664">
        <v>2</v>
      </c>
      <c r="J191" s="664">
        <v>264</v>
      </c>
      <c r="K191" s="677">
        <v>1</v>
      </c>
      <c r="L191" s="664">
        <v>2</v>
      </c>
      <c r="M191" s="665">
        <v>264</v>
      </c>
    </row>
    <row r="192" spans="1:13" ht="14.4" customHeight="1" x14ac:dyDescent="0.3">
      <c r="A192" s="660" t="s">
        <v>1610</v>
      </c>
      <c r="B192" s="661" t="s">
        <v>1549</v>
      </c>
      <c r="C192" s="661" t="s">
        <v>1365</v>
      </c>
      <c r="D192" s="661" t="s">
        <v>1366</v>
      </c>
      <c r="E192" s="661" t="s">
        <v>1576</v>
      </c>
      <c r="F192" s="664"/>
      <c r="G192" s="664"/>
      <c r="H192" s="677">
        <v>0</v>
      </c>
      <c r="I192" s="664">
        <v>4</v>
      </c>
      <c r="J192" s="664">
        <v>263.95999999999998</v>
      </c>
      <c r="K192" s="677">
        <v>1</v>
      </c>
      <c r="L192" s="664">
        <v>4</v>
      </c>
      <c r="M192" s="665">
        <v>263.95999999999998</v>
      </c>
    </row>
    <row r="193" spans="1:13" ht="14.4" customHeight="1" x14ac:dyDescent="0.3">
      <c r="A193" s="660" t="s">
        <v>1610</v>
      </c>
      <c r="B193" s="661" t="s">
        <v>1549</v>
      </c>
      <c r="C193" s="661" t="s">
        <v>1861</v>
      </c>
      <c r="D193" s="661" t="s">
        <v>1095</v>
      </c>
      <c r="E193" s="661" t="s">
        <v>1862</v>
      </c>
      <c r="F193" s="664"/>
      <c r="G193" s="664"/>
      <c r="H193" s="677">
        <v>0</v>
      </c>
      <c r="I193" s="664">
        <v>33</v>
      </c>
      <c r="J193" s="664">
        <v>4356</v>
      </c>
      <c r="K193" s="677">
        <v>1</v>
      </c>
      <c r="L193" s="664">
        <v>33</v>
      </c>
      <c r="M193" s="665">
        <v>4356</v>
      </c>
    </row>
    <row r="194" spans="1:13" ht="14.4" customHeight="1" x14ac:dyDescent="0.3">
      <c r="A194" s="660" t="s">
        <v>1610</v>
      </c>
      <c r="B194" s="661" t="s">
        <v>1549</v>
      </c>
      <c r="C194" s="661" t="s">
        <v>2119</v>
      </c>
      <c r="D194" s="661" t="s">
        <v>1095</v>
      </c>
      <c r="E194" s="661" t="s">
        <v>1862</v>
      </c>
      <c r="F194" s="664"/>
      <c r="G194" s="664"/>
      <c r="H194" s="677">
        <v>0</v>
      </c>
      <c r="I194" s="664">
        <v>3</v>
      </c>
      <c r="J194" s="664">
        <v>396</v>
      </c>
      <c r="K194" s="677">
        <v>1</v>
      </c>
      <c r="L194" s="664">
        <v>3</v>
      </c>
      <c r="M194" s="665">
        <v>396</v>
      </c>
    </row>
    <row r="195" spans="1:13" ht="14.4" customHeight="1" x14ac:dyDescent="0.3">
      <c r="A195" s="660" t="s">
        <v>1610</v>
      </c>
      <c r="B195" s="661" t="s">
        <v>1529</v>
      </c>
      <c r="C195" s="661" t="s">
        <v>910</v>
      </c>
      <c r="D195" s="661" t="s">
        <v>911</v>
      </c>
      <c r="E195" s="661" t="s">
        <v>912</v>
      </c>
      <c r="F195" s="664"/>
      <c r="G195" s="664"/>
      <c r="H195" s="677">
        <v>0</v>
      </c>
      <c r="I195" s="664">
        <v>4</v>
      </c>
      <c r="J195" s="664">
        <v>1056</v>
      </c>
      <c r="K195" s="677">
        <v>1</v>
      </c>
      <c r="L195" s="664">
        <v>4</v>
      </c>
      <c r="M195" s="665">
        <v>1056</v>
      </c>
    </row>
    <row r="196" spans="1:13" ht="14.4" customHeight="1" x14ac:dyDescent="0.3">
      <c r="A196" s="660" t="s">
        <v>1610</v>
      </c>
      <c r="B196" s="661" t="s">
        <v>1529</v>
      </c>
      <c r="C196" s="661" t="s">
        <v>898</v>
      </c>
      <c r="D196" s="661" t="s">
        <v>960</v>
      </c>
      <c r="E196" s="661" t="s">
        <v>1530</v>
      </c>
      <c r="F196" s="664"/>
      <c r="G196" s="664"/>
      <c r="H196" s="677">
        <v>0</v>
      </c>
      <c r="I196" s="664">
        <v>71</v>
      </c>
      <c r="J196" s="664">
        <v>8747.2000000000007</v>
      </c>
      <c r="K196" s="677">
        <v>1</v>
      </c>
      <c r="L196" s="664">
        <v>71</v>
      </c>
      <c r="M196" s="665">
        <v>8747.2000000000007</v>
      </c>
    </row>
    <row r="197" spans="1:13" ht="14.4" customHeight="1" x14ac:dyDescent="0.3">
      <c r="A197" s="660" t="s">
        <v>1610</v>
      </c>
      <c r="B197" s="661" t="s">
        <v>1529</v>
      </c>
      <c r="C197" s="661" t="s">
        <v>894</v>
      </c>
      <c r="D197" s="661" t="s">
        <v>1531</v>
      </c>
      <c r="E197" s="661" t="s">
        <v>1532</v>
      </c>
      <c r="F197" s="664"/>
      <c r="G197" s="664"/>
      <c r="H197" s="677">
        <v>0</v>
      </c>
      <c r="I197" s="664">
        <v>94</v>
      </c>
      <c r="J197" s="664">
        <v>23160.659999999996</v>
      </c>
      <c r="K197" s="677">
        <v>1</v>
      </c>
      <c r="L197" s="664">
        <v>94</v>
      </c>
      <c r="M197" s="665">
        <v>23160.659999999996</v>
      </c>
    </row>
    <row r="198" spans="1:13" ht="14.4" customHeight="1" x14ac:dyDescent="0.3">
      <c r="A198" s="660" t="s">
        <v>1610</v>
      </c>
      <c r="B198" s="661" t="s">
        <v>1533</v>
      </c>
      <c r="C198" s="661" t="s">
        <v>1796</v>
      </c>
      <c r="D198" s="661" t="s">
        <v>1797</v>
      </c>
      <c r="E198" s="661" t="s">
        <v>1798</v>
      </c>
      <c r="F198" s="664">
        <v>2</v>
      </c>
      <c r="G198" s="664">
        <v>264</v>
      </c>
      <c r="H198" s="677">
        <v>1</v>
      </c>
      <c r="I198" s="664"/>
      <c r="J198" s="664"/>
      <c r="K198" s="677">
        <v>0</v>
      </c>
      <c r="L198" s="664">
        <v>2</v>
      </c>
      <c r="M198" s="665">
        <v>264</v>
      </c>
    </row>
    <row r="199" spans="1:13" ht="14.4" customHeight="1" x14ac:dyDescent="0.3">
      <c r="A199" s="660" t="s">
        <v>1610</v>
      </c>
      <c r="B199" s="661" t="s">
        <v>1533</v>
      </c>
      <c r="C199" s="661" t="s">
        <v>884</v>
      </c>
      <c r="D199" s="661" t="s">
        <v>885</v>
      </c>
      <c r="E199" s="661" t="s">
        <v>886</v>
      </c>
      <c r="F199" s="664"/>
      <c r="G199" s="664"/>
      <c r="H199" s="677">
        <v>0</v>
      </c>
      <c r="I199" s="664">
        <v>145</v>
      </c>
      <c r="J199" s="664">
        <v>19140</v>
      </c>
      <c r="K199" s="677">
        <v>1</v>
      </c>
      <c r="L199" s="664">
        <v>145</v>
      </c>
      <c r="M199" s="665">
        <v>19140</v>
      </c>
    </row>
    <row r="200" spans="1:13" ht="14.4" customHeight="1" x14ac:dyDescent="0.3">
      <c r="A200" s="660" t="s">
        <v>1610</v>
      </c>
      <c r="B200" s="661" t="s">
        <v>1533</v>
      </c>
      <c r="C200" s="661" t="s">
        <v>1888</v>
      </c>
      <c r="D200" s="661" t="s">
        <v>1889</v>
      </c>
      <c r="E200" s="661" t="s">
        <v>1890</v>
      </c>
      <c r="F200" s="664">
        <v>19</v>
      </c>
      <c r="G200" s="664">
        <v>2340.8000000000002</v>
      </c>
      <c r="H200" s="677">
        <v>1</v>
      </c>
      <c r="I200" s="664"/>
      <c r="J200" s="664"/>
      <c r="K200" s="677">
        <v>0</v>
      </c>
      <c r="L200" s="664">
        <v>19</v>
      </c>
      <c r="M200" s="665">
        <v>2340.8000000000002</v>
      </c>
    </row>
    <row r="201" spans="1:13" ht="14.4" customHeight="1" x14ac:dyDescent="0.3">
      <c r="A201" s="660" t="s">
        <v>1610</v>
      </c>
      <c r="B201" s="661" t="s">
        <v>1533</v>
      </c>
      <c r="C201" s="661" t="s">
        <v>1891</v>
      </c>
      <c r="D201" s="661" t="s">
        <v>1892</v>
      </c>
      <c r="E201" s="661" t="s">
        <v>1890</v>
      </c>
      <c r="F201" s="664">
        <v>2</v>
      </c>
      <c r="G201" s="664">
        <v>246.4</v>
      </c>
      <c r="H201" s="677">
        <v>1</v>
      </c>
      <c r="I201" s="664"/>
      <c r="J201" s="664"/>
      <c r="K201" s="677">
        <v>0</v>
      </c>
      <c r="L201" s="664">
        <v>2</v>
      </c>
      <c r="M201" s="665">
        <v>246.4</v>
      </c>
    </row>
    <row r="202" spans="1:13" ht="14.4" customHeight="1" x14ac:dyDescent="0.3">
      <c r="A202" s="660" t="s">
        <v>1610</v>
      </c>
      <c r="B202" s="661" t="s">
        <v>1534</v>
      </c>
      <c r="C202" s="661" t="s">
        <v>1125</v>
      </c>
      <c r="D202" s="661" t="s">
        <v>1126</v>
      </c>
      <c r="E202" s="661" t="s">
        <v>1127</v>
      </c>
      <c r="F202" s="664"/>
      <c r="G202" s="664"/>
      <c r="H202" s="677">
        <v>0</v>
      </c>
      <c r="I202" s="664">
        <v>3</v>
      </c>
      <c r="J202" s="664">
        <v>1200.54</v>
      </c>
      <c r="K202" s="677">
        <v>1</v>
      </c>
      <c r="L202" s="664">
        <v>3</v>
      </c>
      <c r="M202" s="665">
        <v>1200.54</v>
      </c>
    </row>
    <row r="203" spans="1:13" ht="14.4" customHeight="1" x14ac:dyDescent="0.3">
      <c r="A203" s="660" t="s">
        <v>1610</v>
      </c>
      <c r="B203" s="661" t="s">
        <v>1534</v>
      </c>
      <c r="C203" s="661" t="s">
        <v>914</v>
      </c>
      <c r="D203" s="661" t="s">
        <v>1535</v>
      </c>
      <c r="E203" s="661" t="s">
        <v>916</v>
      </c>
      <c r="F203" s="664"/>
      <c r="G203" s="664"/>
      <c r="H203" s="677">
        <v>0</v>
      </c>
      <c r="I203" s="664">
        <v>25</v>
      </c>
      <c r="J203" s="664">
        <v>4445.5</v>
      </c>
      <c r="K203" s="677">
        <v>1</v>
      </c>
      <c r="L203" s="664">
        <v>25</v>
      </c>
      <c r="M203" s="665">
        <v>4445.5</v>
      </c>
    </row>
    <row r="204" spans="1:13" ht="14.4" customHeight="1" x14ac:dyDescent="0.3">
      <c r="A204" s="660" t="s">
        <v>1610</v>
      </c>
      <c r="B204" s="661" t="s">
        <v>1552</v>
      </c>
      <c r="C204" s="661" t="s">
        <v>2117</v>
      </c>
      <c r="D204" s="661" t="s">
        <v>2118</v>
      </c>
      <c r="E204" s="661" t="s">
        <v>845</v>
      </c>
      <c r="F204" s="664">
        <v>1</v>
      </c>
      <c r="G204" s="664">
        <v>0</v>
      </c>
      <c r="H204" s="677"/>
      <c r="I204" s="664"/>
      <c r="J204" s="664"/>
      <c r="K204" s="677"/>
      <c r="L204" s="664">
        <v>1</v>
      </c>
      <c r="M204" s="665">
        <v>0</v>
      </c>
    </row>
    <row r="205" spans="1:13" ht="14.4" customHeight="1" x14ac:dyDescent="0.3">
      <c r="A205" s="660" t="s">
        <v>1611</v>
      </c>
      <c r="B205" s="661" t="s">
        <v>1519</v>
      </c>
      <c r="C205" s="661" t="s">
        <v>906</v>
      </c>
      <c r="D205" s="661" t="s">
        <v>1520</v>
      </c>
      <c r="E205" s="661" t="s">
        <v>1521</v>
      </c>
      <c r="F205" s="664"/>
      <c r="G205" s="664"/>
      <c r="H205" s="677">
        <v>0</v>
      </c>
      <c r="I205" s="664">
        <v>4</v>
      </c>
      <c r="J205" s="664">
        <v>1781.8</v>
      </c>
      <c r="K205" s="677">
        <v>1</v>
      </c>
      <c r="L205" s="664">
        <v>4</v>
      </c>
      <c r="M205" s="665">
        <v>1781.8</v>
      </c>
    </row>
    <row r="206" spans="1:13" ht="14.4" customHeight="1" x14ac:dyDescent="0.3">
      <c r="A206" s="660" t="s">
        <v>1611</v>
      </c>
      <c r="B206" s="661" t="s">
        <v>1542</v>
      </c>
      <c r="C206" s="661" t="s">
        <v>1819</v>
      </c>
      <c r="D206" s="661" t="s">
        <v>1122</v>
      </c>
      <c r="E206" s="661" t="s">
        <v>965</v>
      </c>
      <c r="F206" s="664"/>
      <c r="G206" s="664"/>
      <c r="H206" s="677"/>
      <c r="I206" s="664">
        <v>6</v>
      </c>
      <c r="J206" s="664">
        <v>0</v>
      </c>
      <c r="K206" s="677"/>
      <c r="L206" s="664">
        <v>6</v>
      </c>
      <c r="M206" s="665">
        <v>0</v>
      </c>
    </row>
    <row r="207" spans="1:13" ht="14.4" customHeight="1" x14ac:dyDescent="0.3">
      <c r="A207" s="660" t="s">
        <v>1611</v>
      </c>
      <c r="B207" s="661" t="s">
        <v>1524</v>
      </c>
      <c r="C207" s="661" t="s">
        <v>1920</v>
      </c>
      <c r="D207" s="661" t="s">
        <v>1921</v>
      </c>
      <c r="E207" s="661" t="s">
        <v>955</v>
      </c>
      <c r="F207" s="664"/>
      <c r="G207" s="664"/>
      <c r="H207" s="677">
        <v>0</v>
      </c>
      <c r="I207" s="664">
        <v>5</v>
      </c>
      <c r="J207" s="664">
        <v>1968.1499999999999</v>
      </c>
      <c r="K207" s="677">
        <v>1</v>
      </c>
      <c r="L207" s="664">
        <v>5</v>
      </c>
      <c r="M207" s="665">
        <v>1968.1499999999999</v>
      </c>
    </row>
    <row r="208" spans="1:13" ht="14.4" customHeight="1" x14ac:dyDescent="0.3">
      <c r="A208" s="660" t="s">
        <v>1611</v>
      </c>
      <c r="B208" s="661" t="s">
        <v>1524</v>
      </c>
      <c r="C208" s="661" t="s">
        <v>1638</v>
      </c>
      <c r="D208" s="661" t="s">
        <v>1639</v>
      </c>
      <c r="E208" s="661" t="s">
        <v>561</v>
      </c>
      <c r="F208" s="664"/>
      <c r="G208" s="664"/>
      <c r="H208" s="677">
        <v>0</v>
      </c>
      <c r="I208" s="664">
        <v>1</v>
      </c>
      <c r="J208" s="664">
        <v>36.909999999999997</v>
      </c>
      <c r="K208" s="677">
        <v>1</v>
      </c>
      <c r="L208" s="664">
        <v>1</v>
      </c>
      <c r="M208" s="665">
        <v>36.909999999999997</v>
      </c>
    </row>
    <row r="209" spans="1:13" ht="14.4" customHeight="1" x14ac:dyDescent="0.3">
      <c r="A209" s="660" t="s">
        <v>1611</v>
      </c>
      <c r="B209" s="661" t="s">
        <v>1524</v>
      </c>
      <c r="C209" s="661" t="s">
        <v>2168</v>
      </c>
      <c r="D209" s="661" t="s">
        <v>954</v>
      </c>
      <c r="E209" s="661" t="s">
        <v>565</v>
      </c>
      <c r="F209" s="664">
        <v>3</v>
      </c>
      <c r="G209" s="664">
        <v>0</v>
      </c>
      <c r="H209" s="677"/>
      <c r="I209" s="664"/>
      <c r="J209" s="664"/>
      <c r="K209" s="677"/>
      <c r="L209" s="664">
        <v>3</v>
      </c>
      <c r="M209" s="665">
        <v>0</v>
      </c>
    </row>
    <row r="210" spans="1:13" ht="14.4" customHeight="1" x14ac:dyDescent="0.3">
      <c r="A210" s="660" t="s">
        <v>1611</v>
      </c>
      <c r="B210" s="661" t="s">
        <v>1525</v>
      </c>
      <c r="C210" s="661" t="s">
        <v>1838</v>
      </c>
      <c r="D210" s="661" t="s">
        <v>929</v>
      </c>
      <c r="E210" s="661" t="s">
        <v>1839</v>
      </c>
      <c r="F210" s="664"/>
      <c r="G210" s="664"/>
      <c r="H210" s="677">
        <v>0</v>
      </c>
      <c r="I210" s="664">
        <v>1</v>
      </c>
      <c r="J210" s="664">
        <v>5537.54</v>
      </c>
      <c r="K210" s="677">
        <v>1</v>
      </c>
      <c r="L210" s="664">
        <v>1</v>
      </c>
      <c r="M210" s="665">
        <v>5537.54</v>
      </c>
    </row>
    <row r="211" spans="1:13" ht="14.4" customHeight="1" x14ac:dyDescent="0.3">
      <c r="A211" s="660" t="s">
        <v>1611</v>
      </c>
      <c r="B211" s="661" t="s">
        <v>1573</v>
      </c>
      <c r="C211" s="661" t="s">
        <v>1354</v>
      </c>
      <c r="D211" s="661" t="s">
        <v>1574</v>
      </c>
      <c r="E211" s="661" t="s">
        <v>1575</v>
      </c>
      <c r="F211" s="664"/>
      <c r="G211" s="664"/>
      <c r="H211" s="677">
        <v>0</v>
      </c>
      <c r="I211" s="664">
        <v>6</v>
      </c>
      <c r="J211" s="664">
        <v>40.08</v>
      </c>
      <c r="K211" s="677">
        <v>1</v>
      </c>
      <c r="L211" s="664">
        <v>6</v>
      </c>
      <c r="M211" s="665">
        <v>40.08</v>
      </c>
    </row>
    <row r="212" spans="1:13" ht="14.4" customHeight="1" x14ac:dyDescent="0.3">
      <c r="A212" s="660" t="s">
        <v>1611</v>
      </c>
      <c r="B212" s="661" t="s">
        <v>1573</v>
      </c>
      <c r="C212" s="661" t="s">
        <v>1696</v>
      </c>
      <c r="D212" s="661" t="s">
        <v>1697</v>
      </c>
      <c r="E212" s="661" t="s">
        <v>1698</v>
      </c>
      <c r="F212" s="664"/>
      <c r="G212" s="664"/>
      <c r="H212" s="677">
        <v>0</v>
      </c>
      <c r="I212" s="664">
        <v>2</v>
      </c>
      <c r="J212" s="664">
        <v>20.52</v>
      </c>
      <c r="K212" s="677">
        <v>1</v>
      </c>
      <c r="L212" s="664">
        <v>2</v>
      </c>
      <c r="M212" s="665">
        <v>20.52</v>
      </c>
    </row>
    <row r="213" spans="1:13" ht="14.4" customHeight="1" x14ac:dyDescent="0.3">
      <c r="A213" s="660" t="s">
        <v>1611</v>
      </c>
      <c r="B213" s="661" t="s">
        <v>1549</v>
      </c>
      <c r="C213" s="661" t="s">
        <v>1365</v>
      </c>
      <c r="D213" s="661" t="s">
        <v>1366</v>
      </c>
      <c r="E213" s="661" t="s">
        <v>1576</v>
      </c>
      <c r="F213" s="664"/>
      <c r="G213" s="664"/>
      <c r="H213" s="677">
        <v>0</v>
      </c>
      <c r="I213" s="664">
        <v>1</v>
      </c>
      <c r="J213" s="664">
        <v>65.989999999999995</v>
      </c>
      <c r="K213" s="677">
        <v>1</v>
      </c>
      <c r="L213" s="664">
        <v>1</v>
      </c>
      <c r="M213" s="665">
        <v>65.989999999999995</v>
      </c>
    </row>
    <row r="214" spans="1:13" ht="14.4" customHeight="1" x14ac:dyDescent="0.3">
      <c r="A214" s="660" t="s">
        <v>1611</v>
      </c>
      <c r="B214" s="661" t="s">
        <v>1549</v>
      </c>
      <c r="C214" s="661" t="s">
        <v>1861</v>
      </c>
      <c r="D214" s="661" t="s">
        <v>1095</v>
      </c>
      <c r="E214" s="661" t="s">
        <v>1862</v>
      </c>
      <c r="F214" s="664"/>
      <c r="G214" s="664"/>
      <c r="H214" s="677">
        <v>0</v>
      </c>
      <c r="I214" s="664">
        <v>6</v>
      </c>
      <c r="J214" s="664">
        <v>792</v>
      </c>
      <c r="K214" s="677">
        <v>1</v>
      </c>
      <c r="L214" s="664">
        <v>6</v>
      </c>
      <c r="M214" s="665">
        <v>792</v>
      </c>
    </row>
    <row r="215" spans="1:13" ht="14.4" customHeight="1" x14ac:dyDescent="0.3">
      <c r="A215" s="660" t="s">
        <v>1611</v>
      </c>
      <c r="B215" s="661" t="s">
        <v>1549</v>
      </c>
      <c r="C215" s="661" t="s">
        <v>1094</v>
      </c>
      <c r="D215" s="661" t="s">
        <v>1095</v>
      </c>
      <c r="E215" s="661" t="s">
        <v>1550</v>
      </c>
      <c r="F215" s="664"/>
      <c r="G215" s="664"/>
      <c r="H215" s="677">
        <v>0</v>
      </c>
      <c r="I215" s="664">
        <v>1</v>
      </c>
      <c r="J215" s="664">
        <v>264</v>
      </c>
      <c r="K215" s="677">
        <v>1</v>
      </c>
      <c r="L215" s="664">
        <v>1</v>
      </c>
      <c r="M215" s="665">
        <v>264</v>
      </c>
    </row>
    <row r="216" spans="1:13" ht="14.4" customHeight="1" x14ac:dyDescent="0.3">
      <c r="A216" s="660" t="s">
        <v>1611</v>
      </c>
      <c r="B216" s="661" t="s">
        <v>1529</v>
      </c>
      <c r="C216" s="661" t="s">
        <v>910</v>
      </c>
      <c r="D216" s="661" t="s">
        <v>911</v>
      </c>
      <c r="E216" s="661" t="s">
        <v>912</v>
      </c>
      <c r="F216" s="664"/>
      <c r="G216" s="664"/>
      <c r="H216" s="677">
        <v>0</v>
      </c>
      <c r="I216" s="664">
        <v>1</v>
      </c>
      <c r="J216" s="664">
        <v>264</v>
      </c>
      <c r="K216" s="677">
        <v>1</v>
      </c>
      <c r="L216" s="664">
        <v>1</v>
      </c>
      <c r="M216" s="665">
        <v>264</v>
      </c>
    </row>
    <row r="217" spans="1:13" ht="14.4" customHeight="1" x14ac:dyDescent="0.3">
      <c r="A217" s="660" t="s">
        <v>1611</v>
      </c>
      <c r="B217" s="661" t="s">
        <v>1529</v>
      </c>
      <c r="C217" s="661" t="s">
        <v>898</v>
      </c>
      <c r="D217" s="661" t="s">
        <v>960</v>
      </c>
      <c r="E217" s="661" t="s">
        <v>1530</v>
      </c>
      <c r="F217" s="664"/>
      <c r="G217" s="664"/>
      <c r="H217" s="677">
        <v>0</v>
      </c>
      <c r="I217" s="664">
        <v>12</v>
      </c>
      <c r="J217" s="664">
        <v>1478.4</v>
      </c>
      <c r="K217" s="677">
        <v>1</v>
      </c>
      <c r="L217" s="664">
        <v>12</v>
      </c>
      <c r="M217" s="665">
        <v>1478.4</v>
      </c>
    </row>
    <row r="218" spans="1:13" ht="14.4" customHeight="1" x14ac:dyDescent="0.3">
      <c r="A218" s="660" t="s">
        <v>1611</v>
      </c>
      <c r="B218" s="661" t="s">
        <v>1529</v>
      </c>
      <c r="C218" s="661" t="s">
        <v>894</v>
      </c>
      <c r="D218" s="661" t="s">
        <v>1531</v>
      </c>
      <c r="E218" s="661" t="s">
        <v>1532</v>
      </c>
      <c r="F218" s="664"/>
      <c r="G218" s="664"/>
      <c r="H218" s="677">
        <v>0</v>
      </c>
      <c r="I218" s="664">
        <v>8</v>
      </c>
      <c r="J218" s="664">
        <v>1971.12</v>
      </c>
      <c r="K218" s="677">
        <v>1</v>
      </c>
      <c r="L218" s="664">
        <v>8</v>
      </c>
      <c r="M218" s="665">
        <v>1971.12</v>
      </c>
    </row>
    <row r="219" spans="1:13" ht="14.4" customHeight="1" x14ac:dyDescent="0.3">
      <c r="A219" s="660" t="s">
        <v>1611</v>
      </c>
      <c r="B219" s="661" t="s">
        <v>1533</v>
      </c>
      <c r="C219" s="661" t="s">
        <v>884</v>
      </c>
      <c r="D219" s="661" t="s">
        <v>885</v>
      </c>
      <c r="E219" s="661" t="s">
        <v>886</v>
      </c>
      <c r="F219" s="664"/>
      <c r="G219" s="664"/>
      <c r="H219" s="677">
        <v>0</v>
      </c>
      <c r="I219" s="664">
        <v>36</v>
      </c>
      <c r="J219" s="664">
        <v>4752</v>
      </c>
      <c r="K219" s="677">
        <v>1</v>
      </c>
      <c r="L219" s="664">
        <v>36</v>
      </c>
      <c r="M219" s="665">
        <v>4752</v>
      </c>
    </row>
    <row r="220" spans="1:13" ht="14.4" customHeight="1" x14ac:dyDescent="0.3">
      <c r="A220" s="660" t="s">
        <v>1611</v>
      </c>
      <c r="B220" s="661" t="s">
        <v>1534</v>
      </c>
      <c r="C220" s="661" t="s">
        <v>914</v>
      </c>
      <c r="D220" s="661" t="s">
        <v>1535</v>
      </c>
      <c r="E220" s="661" t="s">
        <v>916</v>
      </c>
      <c r="F220" s="664"/>
      <c r="G220" s="664"/>
      <c r="H220" s="677">
        <v>0</v>
      </c>
      <c r="I220" s="664">
        <v>4</v>
      </c>
      <c r="J220" s="664">
        <v>711.28</v>
      </c>
      <c r="K220" s="677">
        <v>1</v>
      </c>
      <c r="L220" s="664">
        <v>4</v>
      </c>
      <c r="M220" s="665">
        <v>711.28</v>
      </c>
    </row>
    <row r="221" spans="1:13" ht="14.4" customHeight="1" x14ac:dyDescent="0.3">
      <c r="A221" s="660" t="s">
        <v>1611</v>
      </c>
      <c r="B221" s="661" t="s">
        <v>2564</v>
      </c>
      <c r="C221" s="661" t="s">
        <v>2178</v>
      </c>
      <c r="D221" s="661" t="s">
        <v>2179</v>
      </c>
      <c r="E221" s="661" t="s">
        <v>670</v>
      </c>
      <c r="F221" s="664"/>
      <c r="G221" s="664"/>
      <c r="H221" s="677"/>
      <c r="I221" s="664">
        <v>4</v>
      </c>
      <c r="J221" s="664">
        <v>0</v>
      </c>
      <c r="K221" s="677"/>
      <c r="L221" s="664">
        <v>4</v>
      </c>
      <c r="M221" s="665">
        <v>0</v>
      </c>
    </row>
    <row r="222" spans="1:13" ht="14.4" customHeight="1" x14ac:dyDescent="0.3">
      <c r="A222" s="660" t="s">
        <v>1612</v>
      </c>
      <c r="B222" s="661" t="s">
        <v>1519</v>
      </c>
      <c r="C222" s="661" t="s">
        <v>902</v>
      </c>
      <c r="D222" s="661" t="s">
        <v>1522</v>
      </c>
      <c r="E222" s="661" t="s">
        <v>1523</v>
      </c>
      <c r="F222" s="664"/>
      <c r="G222" s="664"/>
      <c r="H222" s="677">
        <v>0</v>
      </c>
      <c r="I222" s="664">
        <v>1</v>
      </c>
      <c r="J222" s="664">
        <v>360.37</v>
      </c>
      <c r="K222" s="677">
        <v>1</v>
      </c>
      <c r="L222" s="664">
        <v>1</v>
      </c>
      <c r="M222" s="665">
        <v>360.37</v>
      </c>
    </row>
    <row r="223" spans="1:13" ht="14.4" customHeight="1" x14ac:dyDescent="0.3">
      <c r="A223" s="660" t="s">
        <v>1612</v>
      </c>
      <c r="B223" s="661" t="s">
        <v>1527</v>
      </c>
      <c r="C223" s="661" t="s">
        <v>1385</v>
      </c>
      <c r="D223" s="661" t="s">
        <v>1386</v>
      </c>
      <c r="E223" s="661" t="s">
        <v>1387</v>
      </c>
      <c r="F223" s="664"/>
      <c r="G223" s="664"/>
      <c r="H223" s="677">
        <v>0</v>
      </c>
      <c r="I223" s="664">
        <v>1</v>
      </c>
      <c r="J223" s="664">
        <v>126.6</v>
      </c>
      <c r="K223" s="677">
        <v>1</v>
      </c>
      <c r="L223" s="664">
        <v>1</v>
      </c>
      <c r="M223" s="665">
        <v>126.6</v>
      </c>
    </row>
    <row r="224" spans="1:13" ht="14.4" customHeight="1" x14ac:dyDescent="0.3">
      <c r="A224" s="660" t="s">
        <v>1612</v>
      </c>
      <c r="B224" s="661" t="s">
        <v>1573</v>
      </c>
      <c r="C224" s="661" t="s">
        <v>1696</v>
      </c>
      <c r="D224" s="661" t="s">
        <v>1697</v>
      </c>
      <c r="E224" s="661" t="s">
        <v>1698</v>
      </c>
      <c r="F224" s="664"/>
      <c r="G224" s="664"/>
      <c r="H224" s="677">
        <v>0</v>
      </c>
      <c r="I224" s="664">
        <v>1</v>
      </c>
      <c r="J224" s="664">
        <v>10.26</v>
      </c>
      <c r="K224" s="677">
        <v>1</v>
      </c>
      <c r="L224" s="664">
        <v>1</v>
      </c>
      <c r="M224" s="665">
        <v>10.26</v>
      </c>
    </row>
    <row r="225" spans="1:13" ht="14.4" customHeight="1" x14ac:dyDescent="0.3">
      <c r="A225" s="660" t="s">
        <v>1613</v>
      </c>
      <c r="B225" s="661" t="s">
        <v>1517</v>
      </c>
      <c r="C225" s="661" t="s">
        <v>2419</v>
      </c>
      <c r="D225" s="661" t="s">
        <v>2420</v>
      </c>
      <c r="E225" s="661" t="s">
        <v>2421</v>
      </c>
      <c r="F225" s="664"/>
      <c r="G225" s="664"/>
      <c r="H225" s="677">
        <v>0</v>
      </c>
      <c r="I225" s="664">
        <v>1</v>
      </c>
      <c r="J225" s="664">
        <v>167.58</v>
      </c>
      <c r="K225" s="677">
        <v>1</v>
      </c>
      <c r="L225" s="664">
        <v>1</v>
      </c>
      <c r="M225" s="665">
        <v>167.58</v>
      </c>
    </row>
    <row r="226" spans="1:13" ht="14.4" customHeight="1" x14ac:dyDescent="0.3">
      <c r="A226" s="660" t="s">
        <v>1613</v>
      </c>
      <c r="B226" s="661" t="s">
        <v>1519</v>
      </c>
      <c r="C226" s="661" t="s">
        <v>906</v>
      </c>
      <c r="D226" s="661" t="s">
        <v>1520</v>
      </c>
      <c r="E226" s="661" t="s">
        <v>1521</v>
      </c>
      <c r="F226" s="664"/>
      <c r="G226" s="664"/>
      <c r="H226" s="677">
        <v>0</v>
      </c>
      <c r="I226" s="664">
        <v>5</v>
      </c>
      <c r="J226" s="664">
        <v>2227.25</v>
      </c>
      <c r="K226" s="677">
        <v>1</v>
      </c>
      <c r="L226" s="664">
        <v>5</v>
      </c>
      <c r="M226" s="665">
        <v>2227.25</v>
      </c>
    </row>
    <row r="227" spans="1:13" ht="14.4" customHeight="1" x14ac:dyDescent="0.3">
      <c r="A227" s="660" t="s">
        <v>1613</v>
      </c>
      <c r="B227" s="661" t="s">
        <v>1519</v>
      </c>
      <c r="C227" s="661" t="s">
        <v>902</v>
      </c>
      <c r="D227" s="661" t="s">
        <v>1522</v>
      </c>
      <c r="E227" s="661" t="s">
        <v>1523</v>
      </c>
      <c r="F227" s="664"/>
      <c r="G227" s="664"/>
      <c r="H227" s="677">
        <v>0</v>
      </c>
      <c r="I227" s="664">
        <v>1</v>
      </c>
      <c r="J227" s="664">
        <v>360.37</v>
      </c>
      <c r="K227" s="677">
        <v>1</v>
      </c>
      <c r="L227" s="664">
        <v>1</v>
      </c>
      <c r="M227" s="665">
        <v>360.37</v>
      </c>
    </row>
    <row r="228" spans="1:13" ht="14.4" customHeight="1" x14ac:dyDescent="0.3">
      <c r="A228" s="660" t="s">
        <v>1613</v>
      </c>
      <c r="B228" s="661" t="s">
        <v>1542</v>
      </c>
      <c r="C228" s="661" t="s">
        <v>2312</v>
      </c>
      <c r="D228" s="661" t="s">
        <v>1138</v>
      </c>
      <c r="E228" s="661" t="s">
        <v>2313</v>
      </c>
      <c r="F228" s="664"/>
      <c r="G228" s="664"/>
      <c r="H228" s="677">
        <v>0</v>
      </c>
      <c r="I228" s="664">
        <v>2</v>
      </c>
      <c r="J228" s="664">
        <v>464.58</v>
      </c>
      <c r="K228" s="677">
        <v>1</v>
      </c>
      <c r="L228" s="664">
        <v>2</v>
      </c>
      <c r="M228" s="665">
        <v>464.58</v>
      </c>
    </row>
    <row r="229" spans="1:13" ht="14.4" customHeight="1" x14ac:dyDescent="0.3">
      <c r="A229" s="660" t="s">
        <v>1613</v>
      </c>
      <c r="B229" s="661" t="s">
        <v>1542</v>
      </c>
      <c r="C229" s="661" t="s">
        <v>1137</v>
      </c>
      <c r="D229" s="661" t="s">
        <v>1138</v>
      </c>
      <c r="E229" s="661" t="s">
        <v>1139</v>
      </c>
      <c r="F229" s="664"/>
      <c r="G229" s="664"/>
      <c r="H229" s="677">
        <v>0</v>
      </c>
      <c r="I229" s="664">
        <v>1</v>
      </c>
      <c r="J229" s="664">
        <v>542.03</v>
      </c>
      <c r="K229" s="677">
        <v>1</v>
      </c>
      <c r="L229" s="664">
        <v>1</v>
      </c>
      <c r="M229" s="665">
        <v>542.03</v>
      </c>
    </row>
    <row r="230" spans="1:13" ht="14.4" customHeight="1" x14ac:dyDescent="0.3">
      <c r="A230" s="660" t="s">
        <v>1613</v>
      </c>
      <c r="B230" s="661" t="s">
        <v>1542</v>
      </c>
      <c r="C230" s="661" t="s">
        <v>1121</v>
      </c>
      <c r="D230" s="661" t="s">
        <v>1122</v>
      </c>
      <c r="E230" s="661" t="s">
        <v>1123</v>
      </c>
      <c r="F230" s="664"/>
      <c r="G230" s="664"/>
      <c r="H230" s="677">
        <v>0</v>
      </c>
      <c r="I230" s="664">
        <v>3</v>
      </c>
      <c r="J230" s="664">
        <v>522.66</v>
      </c>
      <c r="K230" s="677">
        <v>1</v>
      </c>
      <c r="L230" s="664">
        <v>3</v>
      </c>
      <c r="M230" s="665">
        <v>522.66</v>
      </c>
    </row>
    <row r="231" spans="1:13" ht="14.4" customHeight="1" x14ac:dyDescent="0.3">
      <c r="A231" s="660" t="s">
        <v>1613</v>
      </c>
      <c r="B231" s="661" t="s">
        <v>1542</v>
      </c>
      <c r="C231" s="661" t="s">
        <v>1928</v>
      </c>
      <c r="D231" s="661" t="s">
        <v>1138</v>
      </c>
      <c r="E231" s="661" t="s">
        <v>1929</v>
      </c>
      <c r="F231" s="664"/>
      <c r="G231" s="664"/>
      <c r="H231" s="677"/>
      <c r="I231" s="664">
        <v>1</v>
      </c>
      <c r="J231" s="664">
        <v>0</v>
      </c>
      <c r="K231" s="677"/>
      <c r="L231" s="664">
        <v>1</v>
      </c>
      <c r="M231" s="665">
        <v>0</v>
      </c>
    </row>
    <row r="232" spans="1:13" ht="14.4" customHeight="1" x14ac:dyDescent="0.3">
      <c r="A232" s="660" t="s">
        <v>1613</v>
      </c>
      <c r="B232" s="661" t="s">
        <v>1543</v>
      </c>
      <c r="C232" s="661" t="s">
        <v>1899</v>
      </c>
      <c r="D232" s="661" t="s">
        <v>1900</v>
      </c>
      <c r="E232" s="661" t="s">
        <v>1901</v>
      </c>
      <c r="F232" s="664"/>
      <c r="G232" s="664"/>
      <c r="H232" s="677">
        <v>0</v>
      </c>
      <c r="I232" s="664">
        <v>1</v>
      </c>
      <c r="J232" s="664">
        <v>848.49</v>
      </c>
      <c r="K232" s="677">
        <v>1</v>
      </c>
      <c r="L232" s="664">
        <v>1</v>
      </c>
      <c r="M232" s="665">
        <v>848.49</v>
      </c>
    </row>
    <row r="233" spans="1:13" ht="14.4" customHeight="1" x14ac:dyDescent="0.3">
      <c r="A233" s="660" t="s">
        <v>1613</v>
      </c>
      <c r="B233" s="661" t="s">
        <v>2556</v>
      </c>
      <c r="C233" s="661" t="s">
        <v>2030</v>
      </c>
      <c r="D233" s="661" t="s">
        <v>2031</v>
      </c>
      <c r="E233" s="661" t="s">
        <v>2032</v>
      </c>
      <c r="F233" s="664"/>
      <c r="G233" s="664"/>
      <c r="H233" s="677">
        <v>0</v>
      </c>
      <c r="I233" s="664">
        <v>5</v>
      </c>
      <c r="J233" s="664">
        <v>429.7</v>
      </c>
      <c r="K233" s="677">
        <v>1</v>
      </c>
      <c r="L233" s="664">
        <v>5</v>
      </c>
      <c r="M233" s="665">
        <v>429.7</v>
      </c>
    </row>
    <row r="234" spans="1:13" ht="14.4" customHeight="1" x14ac:dyDescent="0.3">
      <c r="A234" s="660" t="s">
        <v>1613</v>
      </c>
      <c r="B234" s="661" t="s">
        <v>2556</v>
      </c>
      <c r="C234" s="661" t="s">
        <v>1805</v>
      </c>
      <c r="D234" s="661" t="s">
        <v>1806</v>
      </c>
      <c r="E234" s="661" t="s">
        <v>1807</v>
      </c>
      <c r="F234" s="664"/>
      <c r="G234" s="664"/>
      <c r="H234" s="677">
        <v>0</v>
      </c>
      <c r="I234" s="664">
        <v>2</v>
      </c>
      <c r="J234" s="664">
        <v>257.82</v>
      </c>
      <c r="K234" s="677">
        <v>1</v>
      </c>
      <c r="L234" s="664">
        <v>2</v>
      </c>
      <c r="M234" s="665">
        <v>257.82</v>
      </c>
    </row>
    <row r="235" spans="1:13" ht="14.4" customHeight="1" x14ac:dyDescent="0.3">
      <c r="A235" s="660" t="s">
        <v>1613</v>
      </c>
      <c r="B235" s="661" t="s">
        <v>2555</v>
      </c>
      <c r="C235" s="661" t="s">
        <v>2457</v>
      </c>
      <c r="D235" s="661" t="s">
        <v>2458</v>
      </c>
      <c r="E235" s="661" t="s">
        <v>814</v>
      </c>
      <c r="F235" s="664">
        <v>3</v>
      </c>
      <c r="G235" s="664">
        <v>2803.98</v>
      </c>
      <c r="H235" s="677">
        <v>1</v>
      </c>
      <c r="I235" s="664"/>
      <c r="J235" s="664"/>
      <c r="K235" s="677">
        <v>0</v>
      </c>
      <c r="L235" s="664">
        <v>3</v>
      </c>
      <c r="M235" s="665">
        <v>2803.98</v>
      </c>
    </row>
    <row r="236" spans="1:13" ht="14.4" customHeight="1" x14ac:dyDescent="0.3">
      <c r="A236" s="660" t="s">
        <v>1613</v>
      </c>
      <c r="B236" s="661" t="s">
        <v>2555</v>
      </c>
      <c r="C236" s="661" t="s">
        <v>2455</v>
      </c>
      <c r="D236" s="661" t="s">
        <v>2456</v>
      </c>
      <c r="E236" s="661" t="s">
        <v>810</v>
      </c>
      <c r="F236" s="664">
        <v>4</v>
      </c>
      <c r="G236" s="664">
        <v>2801.72</v>
      </c>
      <c r="H236" s="677">
        <v>1</v>
      </c>
      <c r="I236" s="664"/>
      <c r="J236" s="664"/>
      <c r="K236" s="677">
        <v>0</v>
      </c>
      <c r="L236" s="664">
        <v>4</v>
      </c>
      <c r="M236" s="665">
        <v>2801.72</v>
      </c>
    </row>
    <row r="237" spans="1:13" ht="14.4" customHeight="1" x14ac:dyDescent="0.3">
      <c r="A237" s="660" t="s">
        <v>1613</v>
      </c>
      <c r="B237" s="661" t="s">
        <v>2555</v>
      </c>
      <c r="C237" s="661" t="s">
        <v>2459</v>
      </c>
      <c r="D237" s="661" t="s">
        <v>2460</v>
      </c>
      <c r="E237" s="661" t="s">
        <v>810</v>
      </c>
      <c r="F237" s="664">
        <v>3</v>
      </c>
      <c r="G237" s="664">
        <v>2101.29</v>
      </c>
      <c r="H237" s="677">
        <v>1</v>
      </c>
      <c r="I237" s="664"/>
      <c r="J237" s="664"/>
      <c r="K237" s="677">
        <v>0</v>
      </c>
      <c r="L237" s="664">
        <v>3</v>
      </c>
      <c r="M237" s="665">
        <v>2101.29</v>
      </c>
    </row>
    <row r="238" spans="1:13" ht="14.4" customHeight="1" x14ac:dyDescent="0.3">
      <c r="A238" s="660" t="s">
        <v>1613</v>
      </c>
      <c r="B238" s="661" t="s">
        <v>2555</v>
      </c>
      <c r="C238" s="661" t="s">
        <v>2461</v>
      </c>
      <c r="D238" s="661" t="s">
        <v>2462</v>
      </c>
      <c r="E238" s="661" t="s">
        <v>814</v>
      </c>
      <c r="F238" s="664">
        <v>2</v>
      </c>
      <c r="G238" s="664">
        <v>1869.32</v>
      </c>
      <c r="H238" s="677">
        <v>1</v>
      </c>
      <c r="I238" s="664"/>
      <c r="J238" s="664"/>
      <c r="K238" s="677">
        <v>0</v>
      </c>
      <c r="L238" s="664">
        <v>2</v>
      </c>
      <c r="M238" s="665">
        <v>1869.32</v>
      </c>
    </row>
    <row r="239" spans="1:13" ht="14.4" customHeight="1" x14ac:dyDescent="0.3">
      <c r="A239" s="660" t="s">
        <v>1613</v>
      </c>
      <c r="B239" s="661" t="s">
        <v>1524</v>
      </c>
      <c r="C239" s="661" t="s">
        <v>1920</v>
      </c>
      <c r="D239" s="661" t="s">
        <v>1921</v>
      </c>
      <c r="E239" s="661" t="s">
        <v>955</v>
      </c>
      <c r="F239" s="664"/>
      <c r="G239" s="664"/>
      <c r="H239" s="677">
        <v>0</v>
      </c>
      <c r="I239" s="664">
        <v>7</v>
      </c>
      <c r="J239" s="664">
        <v>2755.41</v>
      </c>
      <c r="K239" s="677">
        <v>1</v>
      </c>
      <c r="L239" s="664">
        <v>7</v>
      </c>
      <c r="M239" s="665">
        <v>2755.41</v>
      </c>
    </row>
    <row r="240" spans="1:13" ht="14.4" customHeight="1" x14ac:dyDescent="0.3">
      <c r="A240" s="660" t="s">
        <v>1613</v>
      </c>
      <c r="B240" s="661" t="s">
        <v>1524</v>
      </c>
      <c r="C240" s="661" t="s">
        <v>1638</v>
      </c>
      <c r="D240" s="661" t="s">
        <v>1639</v>
      </c>
      <c r="E240" s="661" t="s">
        <v>561</v>
      </c>
      <c r="F240" s="664"/>
      <c r="G240" s="664"/>
      <c r="H240" s="677">
        <v>0</v>
      </c>
      <c r="I240" s="664">
        <v>3</v>
      </c>
      <c r="J240" s="664">
        <v>110.72999999999999</v>
      </c>
      <c r="K240" s="677">
        <v>1</v>
      </c>
      <c r="L240" s="664">
        <v>3</v>
      </c>
      <c r="M240" s="665">
        <v>110.72999999999999</v>
      </c>
    </row>
    <row r="241" spans="1:13" ht="14.4" customHeight="1" x14ac:dyDescent="0.3">
      <c r="A241" s="660" t="s">
        <v>1613</v>
      </c>
      <c r="B241" s="661" t="s">
        <v>1524</v>
      </c>
      <c r="C241" s="661" t="s">
        <v>2424</v>
      </c>
      <c r="D241" s="661" t="s">
        <v>2425</v>
      </c>
      <c r="E241" s="661" t="s">
        <v>561</v>
      </c>
      <c r="F241" s="664">
        <v>1</v>
      </c>
      <c r="G241" s="664">
        <v>36.909999999999997</v>
      </c>
      <c r="H241" s="677">
        <v>1</v>
      </c>
      <c r="I241" s="664"/>
      <c r="J241" s="664"/>
      <c r="K241" s="677">
        <v>0</v>
      </c>
      <c r="L241" s="664">
        <v>1</v>
      </c>
      <c r="M241" s="665">
        <v>36.909999999999997</v>
      </c>
    </row>
    <row r="242" spans="1:13" ht="14.4" customHeight="1" x14ac:dyDescent="0.3">
      <c r="A242" s="660" t="s">
        <v>1613</v>
      </c>
      <c r="B242" s="661" t="s">
        <v>1524</v>
      </c>
      <c r="C242" s="661" t="s">
        <v>2430</v>
      </c>
      <c r="D242" s="661" t="s">
        <v>2431</v>
      </c>
      <c r="E242" s="661" t="s">
        <v>568</v>
      </c>
      <c r="F242" s="664">
        <v>3</v>
      </c>
      <c r="G242" s="664">
        <v>442.83000000000004</v>
      </c>
      <c r="H242" s="677">
        <v>1</v>
      </c>
      <c r="I242" s="664"/>
      <c r="J242" s="664"/>
      <c r="K242" s="677">
        <v>0</v>
      </c>
      <c r="L242" s="664">
        <v>3</v>
      </c>
      <c r="M242" s="665">
        <v>442.83000000000004</v>
      </c>
    </row>
    <row r="243" spans="1:13" ht="14.4" customHeight="1" x14ac:dyDescent="0.3">
      <c r="A243" s="660" t="s">
        <v>1613</v>
      </c>
      <c r="B243" s="661" t="s">
        <v>1524</v>
      </c>
      <c r="C243" s="661" t="s">
        <v>563</v>
      </c>
      <c r="D243" s="661" t="s">
        <v>564</v>
      </c>
      <c r="E243" s="661" t="s">
        <v>565</v>
      </c>
      <c r="F243" s="664">
        <v>3</v>
      </c>
      <c r="G243" s="664">
        <v>590.43000000000006</v>
      </c>
      <c r="H243" s="677">
        <v>1</v>
      </c>
      <c r="I243" s="664"/>
      <c r="J243" s="664"/>
      <c r="K243" s="677">
        <v>0</v>
      </c>
      <c r="L243" s="664">
        <v>3</v>
      </c>
      <c r="M243" s="665">
        <v>590.43000000000006</v>
      </c>
    </row>
    <row r="244" spans="1:13" ht="14.4" customHeight="1" x14ac:dyDescent="0.3">
      <c r="A244" s="660" t="s">
        <v>1613</v>
      </c>
      <c r="B244" s="661" t="s">
        <v>1524</v>
      </c>
      <c r="C244" s="661" t="s">
        <v>2426</v>
      </c>
      <c r="D244" s="661" t="s">
        <v>2427</v>
      </c>
      <c r="E244" s="661" t="s">
        <v>1723</v>
      </c>
      <c r="F244" s="664">
        <v>1</v>
      </c>
      <c r="G244" s="664">
        <v>1702.95</v>
      </c>
      <c r="H244" s="677">
        <v>1</v>
      </c>
      <c r="I244" s="664"/>
      <c r="J244" s="664"/>
      <c r="K244" s="677">
        <v>0</v>
      </c>
      <c r="L244" s="664">
        <v>1</v>
      </c>
      <c r="M244" s="665">
        <v>1702.95</v>
      </c>
    </row>
    <row r="245" spans="1:13" ht="14.4" customHeight="1" x14ac:dyDescent="0.3">
      <c r="A245" s="660" t="s">
        <v>1613</v>
      </c>
      <c r="B245" s="661" t="s">
        <v>1524</v>
      </c>
      <c r="C245" s="661" t="s">
        <v>2428</v>
      </c>
      <c r="D245" s="661" t="s">
        <v>2429</v>
      </c>
      <c r="E245" s="661" t="s">
        <v>561</v>
      </c>
      <c r="F245" s="664">
        <v>2</v>
      </c>
      <c r="G245" s="664">
        <v>73.819999999999993</v>
      </c>
      <c r="H245" s="677">
        <v>1</v>
      </c>
      <c r="I245" s="664"/>
      <c r="J245" s="664"/>
      <c r="K245" s="677">
        <v>0</v>
      </c>
      <c r="L245" s="664">
        <v>2</v>
      </c>
      <c r="M245" s="665">
        <v>73.819999999999993</v>
      </c>
    </row>
    <row r="246" spans="1:13" ht="14.4" customHeight="1" x14ac:dyDescent="0.3">
      <c r="A246" s="660" t="s">
        <v>1613</v>
      </c>
      <c r="B246" s="661" t="s">
        <v>1524</v>
      </c>
      <c r="C246" s="661" t="s">
        <v>566</v>
      </c>
      <c r="D246" s="661" t="s">
        <v>567</v>
      </c>
      <c r="E246" s="661" t="s">
        <v>568</v>
      </c>
      <c r="F246" s="664">
        <v>1</v>
      </c>
      <c r="G246" s="664">
        <v>147.61000000000001</v>
      </c>
      <c r="H246" s="677">
        <v>1</v>
      </c>
      <c r="I246" s="664"/>
      <c r="J246" s="664"/>
      <c r="K246" s="677">
        <v>0</v>
      </c>
      <c r="L246" s="664">
        <v>1</v>
      </c>
      <c r="M246" s="665">
        <v>147.61000000000001</v>
      </c>
    </row>
    <row r="247" spans="1:13" ht="14.4" customHeight="1" x14ac:dyDescent="0.3">
      <c r="A247" s="660" t="s">
        <v>1613</v>
      </c>
      <c r="B247" s="661" t="s">
        <v>1525</v>
      </c>
      <c r="C247" s="661" t="s">
        <v>1838</v>
      </c>
      <c r="D247" s="661" t="s">
        <v>929</v>
      </c>
      <c r="E247" s="661" t="s">
        <v>1839</v>
      </c>
      <c r="F247" s="664"/>
      <c r="G247" s="664"/>
      <c r="H247" s="677">
        <v>0</v>
      </c>
      <c r="I247" s="664">
        <v>1</v>
      </c>
      <c r="J247" s="664">
        <v>5537.54</v>
      </c>
      <c r="K247" s="677">
        <v>1</v>
      </c>
      <c r="L247" s="664">
        <v>1</v>
      </c>
      <c r="M247" s="665">
        <v>5537.54</v>
      </c>
    </row>
    <row r="248" spans="1:13" ht="14.4" customHeight="1" x14ac:dyDescent="0.3">
      <c r="A248" s="660" t="s">
        <v>1613</v>
      </c>
      <c r="B248" s="661" t="s">
        <v>1527</v>
      </c>
      <c r="C248" s="661" t="s">
        <v>2463</v>
      </c>
      <c r="D248" s="661" t="s">
        <v>2464</v>
      </c>
      <c r="E248" s="661" t="s">
        <v>2465</v>
      </c>
      <c r="F248" s="664">
        <v>2</v>
      </c>
      <c r="G248" s="664">
        <v>1013.98</v>
      </c>
      <c r="H248" s="677">
        <v>1</v>
      </c>
      <c r="I248" s="664"/>
      <c r="J248" s="664"/>
      <c r="K248" s="677">
        <v>0</v>
      </c>
      <c r="L248" s="664">
        <v>2</v>
      </c>
      <c r="M248" s="665">
        <v>1013.98</v>
      </c>
    </row>
    <row r="249" spans="1:13" ht="14.4" customHeight="1" x14ac:dyDescent="0.3">
      <c r="A249" s="660" t="s">
        <v>1613</v>
      </c>
      <c r="B249" s="661" t="s">
        <v>1573</v>
      </c>
      <c r="C249" s="661" t="s">
        <v>2405</v>
      </c>
      <c r="D249" s="661" t="s">
        <v>2406</v>
      </c>
      <c r="E249" s="661" t="s">
        <v>1575</v>
      </c>
      <c r="F249" s="664">
        <v>2</v>
      </c>
      <c r="G249" s="664">
        <v>13.36</v>
      </c>
      <c r="H249" s="677">
        <v>1</v>
      </c>
      <c r="I249" s="664"/>
      <c r="J249" s="664"/>
      <c r="K249" s="677">
        <v>0</v>
      </c>
      <c r="L249" s="664">
        <v>2</v>
      </c>
      <c r="M249" s="665">
        <v>13.36</v>
      </c>
    </row>
    <row r="250" spans="1:13" ht="14.4" customHeight="1" x14ac:dyDescent="0.3">
      <c r="A250" s="660" t="s">
        <v>1613</v>
      </c>
      <c r="B250" s="661" t="s">
        <v>1573</v>
      </c>
      <c r="C250" s="661" t="s">
        <v>1824</v>
      </c>
      <c r="D250" s="661" t="s">
        <v>1825</v>
      </c>
      <c r="E250" s="661" t="s">
        <v>1826</v>
      </c>
      <c r="F250" s="664">
        <v>1</v>
      </c>
      <c r="G250" s="664">
        <v>56.42</v>
      </c>
      <c r="H250" s="677">
        <v>1</v>
      </c>
      <c r="I250" s="664"/>
      <c r="J250" s="664"/>
      <c r="K250" s="677">
        <v>0</v>
      </c>
      <c r="L250" s="664">
        <v>1</v>
      </c>
      <c r="M250" s="665">
        <v>56.42</v>
      </c>
    </row>
    <row r="251" spans="1:13" ht="14.4" customHeight="1" x14ac:dyDescent="0.3">
      <c r="A251" s="660" t="s">
        <v>1613</v>
      </c>
      <c r="B251" s="661" t="s">
        <v>1573</v>
      </c>
      <c r="C251" s="661" t="s">
        <v>1827</v>
      </c>
      <c r="D251" s="661" t="s">
        <v>1828</v>
      </c>
      <c r="E251" s="661" t="s">
        <v>1698</v>
      </c>
      <c r="F251" s="664">
        <v>3</v>
      </c>
      <c r="G251" s="664">
        <v>30.78</v>
      </c>
      <c r="H251" s="677">
        <v>1</v>
      </c>
      <c r="I251" s="664"/>
      <c r="J251" s="664"/>
      <c r="K251" s="677">
        <v>0</v>
      </c>
      <c r="L251" s="664">
        <v>3</v>
      </c>
      <c r="M251" s="665">
        <v>30.78</v>
      </c>
    </row>
    <row r="252" spans="1:13" ht="14.4" customHeight="1" x14ac:dyDescent="0.3">
      <c r="A252" s="660" t="s">
        <v>1613</v>
      </c>
      <c r="B252" s="661" t="s">
        <v>1573</v>
      </c>
      <c r="C252" s="661" t="s">
        <v>1829</v>
      </c>
      <c r="D252" s="661" t="s">
        <v>1830</v>
      </c>
      <c r="E252" s="661" t="s">
        <v>1813</v>
      </c>
      <c r="F252" s="664">
        <v>2</v>
      </c>
      <c r="G252" s="664">
        <v>33.840000000000003</v>
      </c>
      <c r="H252" s="677">
        <v>1</v>
      </c>
      <c r="I252" s="664"/>
      <c r="J252" s="664"/>
      <c r="K252" s="677">
        <v>0</v>
      </c>
      <c r="L252" s="664">
        <v>2</v>
      </c>
      <c r="M252" s="665">
        <v>33.840000000000003</v>
      </c>
    </row>
    <row r="253" spans="1:13" ht="14.4" customHeight="1" x14ac:dyDescent="0.3">
      <c r="A253" s="660" t="s">
        <v>1613</v>
      </c>
      <c r="B253" s="661" t="s">
        <v>1573</v>
      </c>
      <c r="C253" s="661" t="s">
        <v>1831</v>
      </c>
      <c r="D253" s="661" t="s">
        <v>1832</v>
      </c>
      <c r="E253" s="661" t="s">
        <v>1575</v>
      </c>
      <c r="F253" s="664">
        <v>1</v>
      </c>
      <c r="G253" s="664">
        <v>5.14</v>
      </c>
      <c r="H253" s="677">
        <v>1</v>
      </c>
      <c r="I253" s="664"/>
      <c r="J253" s="664"/>
      <c r="K253" s="677">
        <v>0</v>
      </c>
      <c r="L253" s="664">
        <v>1</v>
      </c>
      <c r="M253" s="665">
        <v>5.14</v>
      </c>
    </row>
    <row r="254" spans="1:13" ht="14.4" customHeight="1" x14ac:dyDescent="0.3">
      <c r="A254" s="660" t="s">
        <v>1613</v>
      </c>
      <c r="B254" s="661" t="s">
        <v>2560</v>
      </c>
      <c r="C254" s="661" t="s">
        <v>1950</v>
      </c>
      <c r="D254" s="661" t="s">
        <v>1951</v>
      </c>
      <c r="E254" s="661" t="s">
        <v>1952</v>
      </c>
      <c r="F254" s="664"/>
      <c r="G254" s="664"/>
      <c r="H254" s="677"/>
      <c r="I254" s="664">
        <v>3</v>
      </c>
      <c r="J254" s="664">
        <v>0</v>
      </c>
      <c r="K254" s="677"/>
      <c r="L254" s="664">
        <v>3</v>
      </c>
      <c r="M254" s="665">
        <v>0</v>
      </c>
    </row>
    <row r="255" spans="1:13" ht="14.4" customHeight="1" x14ac:dyDescent="0.3">
      <c r="A255" s="660" t="s">
        <v>1613</v>
      </c>
      <c r="B255" s="661" t="s">
        <v>1549</v>
      </c>
      <c r="C255" s="661" t="s">
        <v>2071</v>
      </c>
      <c r="D255" s="661" t="s">
        <v>1095</v>
      </c>
      <c r="E255" s="661" t="s">
        <v>1135</v>
      </c>
      <c r="F255" s="664"/>
      <c r="G255" s="664"/>
      <c r="H255" s="677">
        <v>0</v>
      </c>
      <c r="I255" s="664">
        <v>2</v>
      </c>
      <c r="J255" s="664">
        <v>264</v>
      </c>
      <c r="K255" s="677">
        <v>1</v>
      </c>
      <c r="L255" s="664">
        <v>2</v>
      </c>
      <c r="M255" s="665">
        <v>264</v>
      </c>
    </row>
    <row r="256" spans="1:13" ht="14.4" customHeight="1" x14ac:dyDescent="0.3">
      <c r="A256" s="660" t="s">
        <v>1613</v>
      </c>
      <c r="B256" s="661" t="s">
        <v>1549</v>
      </c>
      <c r="C256" s="661" t="s">
        <v>1365</v>
      </c>
      <c r="D256" s="661" t="s">
        <v>1366</v>
      </c>
      <c r="E256" s="661" t="s">
        <v>1576</v>
      </c>
      <c r="F256" s="664"/>
      <c r="G256" s="664"/>
      <c r="H256" s="677">
        <v>0</v>
      </c>
      <c r="I256" s="664">
        <v>3</v>
      </c>
      <c r="J256" s="664">
        <v>197.96999999999997</v>
      </c>
      <c r="K256" s="677">
        <v>1</v>
      </c>
      <c r="L256" s="664">
        <v>3</v>
      </c>
      <c r="M256" s="665">
        <v>197.96999999999997</v>
      </c>
    </row>
    <row r="257" spans="1:13" ht="14.4" customHeight="1" x14ac:dyDescent="0.3">
      <c r="A257" s="660" t="s">
        <v>1613</v>
      </c>
      <c r="B257" s="661" t="s">
        <v>1549</v>
      </c>
      <c r="C257" s="661" t="s">
        <v>1861</v>
      </c>
      <c r="D257" s="661" t="s">
        <v>1095</v>
      </c>
      <c r="E257" s="661" t="s">
        <v>1862</v>
      </c>
      <c r="F257" s="664"/>
      <c r="G257" s="664"/>
      <c r="H257" s="677">
        <v>0</v>
      </c>
      <c r="I257" s="664">
        <v>17</v>
      </c>
      <c r="J257" s="664">
        <v>2244</v>
      </c>
      <c r="K257" s="677">
        <v>1</v>
      </c>
      <c r="L257" s="664">
        <v>17</v>
      </c>
      <c r="M257" s="665">
        <v>2244</v>
      </c>
    </row>
    <row r="258" spans="1:13" ht="14.4" customHeight="1" x14ac:dyDescent="0.3">
      <c r="A258" s="660" t="s">
        <v>1613</v>
      </c>
      <c r="B258" s="661" t="s">
        <v>1549</v>
      </c>
      <c r="C258" s="661" t="s">
        <v>1094</v>
      </c>
      <c r="D258" s="661" t="s">
        <v>1095</v>
      </c>
      <c r="E258" s="661" t="s">
        <v>1550</v>
      </c>
      <c r="F258" s="664"/>
      <c r="G258" s="664"/>
      <c r="H258" s="677">
        <v>0</v>
      </c>
      <c r="I258" s="664">
        <v>3</v>
      </c>
      <c r="J258" s="664">
        <v>792</v>
      </c>
      <c r="K258" s="677">
        <v>1</v>
      </c>
      <c r="L258" s="664">
        <v>3</v>
      </c>
      <c r="M258" s="665">
        <v>792</v>
      </c>
    </row>
    <row r="259" spans="1:13" ht="14.4" customHeight="1" x14ac:dyDescent="0.3">
      <c r="A259" s="660" t="s">
        <v>1613</v>
      </c>
      <c r="B259" s="661" t="s">
        <v>1549</v>
      </c>
      <c r="C259" s="661" t="s">
        <v>2072</v>
      </c>
      <c r="D259" s="661" t="s">
        <v>2073</v>
      </c>
      <c r="E259" s="661" t="s">
        <v>1964</v>
      </c>
      <c r="F259" s="664">
        <v>6</v>
      </c>
      <c r="G259" s="664">
        <v>739.2</v>
      </c>
      <c r="H259" s="677">
        <v>1</v>
      </c>
      <c r="I259" s="664"/>
      <c r="J259" s="664"/>
      <c r="K259" s="677">
        <v>0</v>
      </c>
      <c r="L259" s="664">
        <v>6</v>
      </c>
      <c r="M259" s="665">
        <v>739.2</v>
      </c>
    </row>
    <row r="260" spans="1:13" ht="14.4" customHeight="1" x14ac:dyDescent="0.3">
      <c r="A260" s="660" t="s">
        <v>1613</v>
      </c>
      <c r="B260" s="661" t="s">
        <v>1551</v>
      </c>
      <c r="C260" s="661" t="s">
        <v>1133</v>
      </c>
      <c r="D260" s="661" t="s">
        <v>1134</v>
      </c>
      <c r="E260" s="661" t="s">
        <v>1135</v>
      </c>
      <c r="F260" s="664"/>
      <c r="G260" s="664"/>
      <c r="H260" s="677">
        <v>0</v>
      </c>
      <c r="I260" s="664">
        <v>2</v>
      </c>
      <c r="J260" s="664">
        <v>264</v>
      </c>
      <c r="K260" s="677">
        <v>1</v>
      </c>
      <c r="L260" s="664">
        <v>2</v>
      </c>
      <c r="M260" s="665">
        <v>264</v>
      </c>
    </row>
    <row r="261" spans="1:13" ht="14.4" customHeight="1" x14ac:dyDescent="0.3">
      <c r="A261" s="660" t="s">
        <v>1613</v>
      </c>
      <c r="B261" s="661" t="s">
        <v>1551</v>
      </c>
      <c r="C261" s="661" t="s">
        <v>1974</v>
      </c>
      <c r="D261" s="661" t="s">
        <v>1134</v>
      </c>
      <c r="E261" s="661" t="s">
        <v>1561</v>
      </c>
      <c r="F261" s="664"/>
      <c r="G261" s="664"/>
      <c r="H261" s="677">
        <v>0</v>
      </c>
      <c r="I261" s="664">
        <v>3</v>
      </c>
      <c r="J261" s="664">
        <v>1319.94</v>
      </c>
      <c r="K261" s="677">
        <v>1</v>
      </c>
      <c r="L261" s="664">
        <v>3</v>
      </c>
      <c r="M261" s="665">
        <v>1319.94</v>
      </c>
    </row>
    <row r="262" spans="1:13" ht="14.4" customHeight="1" x14ac:dyDescent="0.3">
      <c r="A262" s="660" t="s">
        <v>1613</v>
      </c>
      <c r="B262" s="661" t="s">
        <v>1529</v>
      </c>
      <c r="C262" s="661" t="s">
        <v>873</v>
      </c>
      <c r="D262" s="661" t="s">
        <v>874</v>
      </c>
      <c r="E262" s="661" t="s">
        <v>875</v>
      </c>
      <c r="F262" s="664"/>
      <c r="G262" s="664"/>
      <c r="H262" s="677">
        <v>0</v>
      </c>
      <c r="I262" s="664">
        <v>1</v>
      </c>
      <c r="J262" s="664">
        <v>132</v>
      </c>
      <c r="K262" s="677">
        <v>1</v>
      </c>
      <c r="L262" s="664">
        <v>1</v>
      </c>
      <c r="M262" s="665">
        <v>132</v>
      </c>
    </row>
    <row r="263" spans="1:13" ht="14.4" customHeight="1" x14ac:dyDescent="0.3">
      <c r="A263" s="660" t="s">
        <v>1613</v>
      </c>
      <c r="B263" s="661" t="s">
        <v>1529</v>
      </c>
      <c r="C263" s="661" t="s">
        <v>910</v>
      </c>
      <c r="D263" s="661" t="s">
        <v>911</v>
      </c>
      <c r="E263" s="661" t="s">
        <v>912</v>
      </c>
      <c r="F263" s="664"/>
      <c r="G263" s="664"/>
      <c r="H263" s="677">
        <v>0</v>
      </c>
      <c r="I263" s="664">
        <v>1</v>
      </c>
      <c r="J263" s="664">
        <v>264</v>
      </c>
      <c r="K263" s="677">
        <v>1</v>
      </c>
      <c r="L263" s="664">
        <v>1</v>
      </c>
      <c r="M263" s="665">
        <v>264</v>
      </c>
    </row>
    <row r="264" spans="1:13" ht="14.4" customHeight="1" x14ac:dyDescent="0.3">
      <c r="A264" s="660" t="s">
        <v>1613</v>
      </c>
      <c r="B264" s="661" t="s">
        <v>1529</v>
      </c>
      <c r="C264" s="661" t="s">
        <v>2466</v>
      </c>
      <c r="D264" s="661" t="s">
        <v>2322</v>
      </c>
      <c r="E264" s="661" t="s">
        <v>1532</v>
      </c>
      <c r="F264" s="664">
        <v>3</v>
      </c>
      <c r="G264" s="664">
        <v>739.17</v>
      </c>
      <c r="H264" s="677">
        <v>1</v>
      </c>
      <c r="I264" s="664"/>
      <c r="J264" s="664"/>
      <c r="K264" s="677">
        <v>0</v>
      </c>
      <c r="L264" s="664">
        <v>3</v>
      </c>
      <c r="M264" s="665">
        <v>739.17</v>
      </c>
    </row>
    <row r="265" spans="1:13" ht="14.4" customHeight="1" x14ac:dyDescent="0.3">
      <c r="A265" s="660" t="s">
        <v>1613</v>
      </c>
      <c r="B265" s="661" t="s">
        <v>1529</v>
      </c>
      <c r="C265" s="661" t="s">
        <v>2467</v>
      </c>
      <c r="D265" s="661" t="s">
        <v>2468</v>
      </c>
      <c r="E265" s="661" t="s">
        <v>568</v>
      </c>
      <c r="F265" s="664">
        <v>3</v>
      </c>
      <c r="G265" s="664">
        <v>792</v>
      </c>
      <c r="H265" s="677">
        <v>1</v>
      </c>
      <c r="I265" s="664"/>
      <c r="J265" s="664"/>
      <c r="K265" s="677">
        <v>0</v>
      </c>
      <c r="L265" s="664">
        <v>3</v>
      </c>
      <c r="M265" s="665">
        <v>792</v>
      </c>
    </row>
    <row r="266" spans="1:13" ht="14.4" customHeight="1" x14ac:dyDescent="0.3">
      <c r="A266" s="660" t="s">
        <v>1613</v>
      </c>
      <c r="B266" s="661" t="s">
        <v>1529</v>
      </c>
      <c r="C266" s="661" t="s">
        <v>898</v>
      </c>
      <c r="D266" s="661" t="s">
        <v>960</v>
      </c>
      <c r="E266" s="661" t="s">
        <v>1530</v>
      </c>
      <c r="F266" s="664"/>
      <c r="G266" s="664"/>
      <c r="H266" s="677">
        <v>0</v>
      </c>
      <c r="I266" s="664">
        <v>23</v>
      </c>
      <c r="J266" s="664">
        <v>2833.6</v>
      </c>
      <c r="K266" s="677">
        <v>1</v>
      </c>
      <c r="L266" s="664">
        <v>23</v>
      </c>
      <c r="M266" s="665">
        <v>2833.6</v>
      </c>
    </row>
    <row r="267" spans="1:13" ht="14.4" customHeight="1" x14ac:dyDescent="0.3">
      <c r="A267" s="660" t="s">
        <v>1613</v>
      </c>
      <c r="B267" s="661" t="s">
        <v>1529</v>
      </c>
      <c r="C267" s="661" t="s">
        <v>894</v>
      </c>
      <c r="D267" s="661" t="s">
        <v>1531</v>
      </c>
      <c r="E267" s="661" t="s">
        <v>1532</v>
      </c>
      <c r="F267" s="664"/>
      <c r="G267" s="664"/>
      <c r="H267" s="677">
        <v>0</v>
      </c>
      <c r="I267" s="664">
        <v>27</v>
      </c>
      <c r="J267" s="664">
        <v>6652.5299999999988</v>
      </c>
      <c r="K267" s="677">
        <v>1</v>
      </c>
      <c r="L267" s="664">
        <v>27</v>
      </c>
      <c r="M267" s="665">
        <v>6652.5299999999988</v>
      </c>
    </row>
    <row r="268" spans="1:13" ht="14.4" customHeight="1" x14ac:dyDescent="0.3">
      <c r="A268" s="660" t="s">
        <v>1613</v>
      </c>
      <c r="B268" s="661" t="s">
        <v>1529</v>
      </c>
      <c r="C268" s="661" t="s">
        <v>2469</v>
      </c>
      <c r="D268" s="661" t="s">
        <v>2322</v>
      </c>
      <c r="E268" s="661" t="s">
        <v>1532</v>
      </c>
      <c r="F268" s="664">
        <v>4</v>
      </c>
      <c r="G268" s="664">
        <v>985.56</v>
      </c>
      <c r="H268" s="677">
        <v>1</v>
      </c>
      <c r="I268" s="664"/>
      <c r="J268" s="664"/>
      <c r="K268" s="677">
        <v>0</v>
      </c>
      <c r="L268" s="664">
        <v>4</v>
      </c>
      <c r="M268" s="665">
        <v>985.56</v>
      </c>
    </row>
    <row r="269" spans="1:13" ht="14.4" customHeight="1" x14ac:dyDescent="0.3">
      <c r="A269" s="660" t="s">
        <v>1613</v>
      </c>
      <c r="B269" s="661" t="s">
        <v>1533</v>
      </c>
      <c r="C269" s="661" t="s">
        <v>884</v>
      </c>
      <c r="D269" s="661" t="s">
        <v>885</v>
      </c>
      <c r="E269" s="661" t="s">
        <v>886</v>
      </c>
      <c r="F269" s="664"/>
      <c r="G269" s="664"/>
      <c r="H269" s="677">
        <v>0</v>
      </c>
      <c r="I269" s="664">
        <v>69</v>
      </c>
      <c r="J269" s="664">
        <v>9108</v>
      </c>
      <c r="K269" s="677">
        <v>1</v>
      </c>
      <c r="L269" s="664">
        <v>69</v>
      </c>
      <c r="M269" s="665">
        <v>9108</v>
      </c>
    </row>
    <row r="270" spans="1:13" ht="14.4" customHeight="1" x14ac:dyDescent="0.3">
      <c r="A270" s="660" t="s">
        <v>1613</v>
      </c>
      <c r="B270" s="661" t="s">
        <v>1533</v>
      </c>
      <c r="C270" s="661" t="s">
        <v>1888</v>
      </c>
      <c r="D270" s="661" t="s">
        <v>1889</v>
      </c>
      <c r="E270" s="661" t="s">
        <v>1890</v>
      </c>
      <c r="F270" s="664">
        <v>6</v>
      </c>
      <c r="G270" s="664">
        <v>739.2</v>
      </c>
      <c r="H270" s="677">
        <v>1</v>
      </c>
      <c r="I270" s="664"/>
      <c r="J270" s="664"/>
      <c r="K270" s="677">
        <v>0</v>
      </c>
      <c r="L270" s="664">
        <v>6</v>
      </c>
      <c r="M270" s="665">
        <v>739.2</v>
      </c>
    </row>
    <row r="271" spans="1:13" ht="14.4" customHeight="1" x14ac:dyDescent="0.3">
      <c r="A271" s="660" t="s">
        <v>1613</v>
      </c>
      <c r="B271" s="661" t="s">
        <v>1534</v>
      </c>
      <c r="C271" s="661" t="s">
        <v>2254</v>
      </c>
      <c r="D271" s="661" t="s">
        <v>2255</v>
      </c>
      <c r="E271" s="661" t="s">
        <v>1799</v>
      </c>
      <c r="F271" s="664">
        <v>3</v>
      </c>
      <c r="G271" s="664">
        <v>400.16999999999996</v>
      </c>
      <c r="H271" s="677">
        <v>1</v>
      </c>
      <c r="I271" s="664"/>
      <c r="J271" s="664"/>
      <c r="K271" s="677">
        <v>0</v>
      </c>
      <c r="L271" s="664">
        <v>3</v>
      </c>
      <c r="M271" s="665">
        <v>400.16999999999996</v>
      </c>
    </row>
    <row r="272" spans="1:13" ht="14.4" customHeight="1" x14ac:dyDescent="0.3">
      <c r="A272" s="660" t="s">
        <v>1613</v>
      </c>
      <c r="B272" s="661" t="s">
        <v>1534</v>
      </c>
      <c r="C272" s="661" t="s">
        <v>1389</v>
      </c>
      <c r="D272" s="661" t="s">
        <v>1577</v>
      </c>
      <c r="E272" s="661" t="s">
        <v>1391</v>
      </c>
      <c r="F272" s="664"/>
      <c r="G272" s="664"/>
      <c r="H272" s="677">
        <v>0</v>
      </c>
      <c r="I272" s="664">
        <v>7</v>
      </c>
      <c r="J272" s="664">
        <v>1473.5</v>
      </c>
      <c r="K272" s="677">
        <v>1</v>
      </c>
      <c r="L272" s="664">
        <v>7</v>
      </c>
      <c r="M272" s="665">
        <v>1473.5</v>
      </c>
    </row>
    <row r="273" spans="1:13" ht="14.4" customHeight="1" x14ac:dyDescent="0.3">
      <c r="A273" s="660" t="s">
        <v>1613</v>
      </c>
      <c r="B273" s="661" t="s">
        <v>1534</v>
      </c>
      <c r="C273" s="661" t="s">
        <v>914</v>
      </c>
      <c r="D273" s="661" t="s">
        <v>1535</v>
      </c>
      <c r="E273" s="661" t="s">
        <v>916</v>
      </c>
      <c r="F273" s="664"/>
      <c r="G273" s="664"/>
      <c r="H273" s="677">
        <v>0</v>
      </c>
      <c r="I273" s="664">
        <v>25</v>
      </c>
      <c r="J273" s="664">
        <v>4445.5</v>
      </c>
      <c r="K273" s="677">
        <v>1</v>
      </c>
      <c r="L273" s="664">
        <v>25</v>
      </c>
      <c r="M273" s="665">
        <v>4445.5</v>
      </c>
    </row>
    <row r="274" spans="1:13" ht="14.4" customHeight="1" x14ac:dyDescent="0.3">
      <c r="A274" s="660" t="s">
        <v>1613</v>
      </c>
      <c r="B274" s="661" t="s">
        <v>1534</v>
      </c>
      <c r="C274" s="661" t="s">
        <v>2452</v>
      </c>
      <c r="D274" s="661" t="s">
        <v>2453</v>
      </c>
      <c r="E274" s="661" t="s">
        <v>2454</v>
      </c>
      <c r="F274" s="664">
        <v>2</v>
      </c>
      <c r="G274" s="664">
        <v>355.64</v>
      </c>
      <c r="H274" s="677">
        <v>1</v>
      </c>
      <c r="I274" s="664"/>
      <c r="J274" s="664"/>
      <c r="K274" s="677">
        <v>0</v>
      </c>
      <c r="L274" s="664">
        <v>2</v>
      </c>
      <c r="M274" s="665">
        <v>355.64</v>
      </c>
    </row>
    <row r="275" spans="1:13" ht="14.4" customHeight="1" x14ac:dyDescent="0.3">
      <c r="A275" s="660" t="s">
        <v>1616</v>
      </c>
      <c r="B275" s="661" t="s">
        <v>1524</v>
      </c>
      <c r="C275" s="661" t="s">
        <v>1920</v>
      </c>
      <c r="D275" s="661" t="s">
        <v>1921</v>
      </c>
      <c r="E275" s="661" t="s">
        <v>955</v>
      </c>
      <c r="F275" s="664"/>
      <c r="G275" s="664"/>
      <c r="H275" s="677">
        <v>0</v>
      </c>
      <c r="I275" s="664">
        <v>3</v>
      </c>
      <c r="J275" s="664">
        <v>1180.8899999999999</v>
      </c>
      <c r="K275" s="677">
        <v>1</v>
      </c>
      <c r="L275" s="664">
        <v>3</v>
      </c>
      <c r="M275" s="665">
        <v>1180.8899999999999</v>
      </c>
    </row>
    <row r="276" spans="1:13" ht="14.4" customHeight="1" x14ac:dyDescent="0.3">
      <c r="A276" s="660" t="s">
        <v>1616</v>
      </c>
      <c r="B276" s="661" t="s">
        <v>1524</v>
      </c>
      <c r="C276" s="661" t="s">
        <v>1638</v>
      </c>
      <c r="D276" s="661" t="s">
        <v>1639</v>
      </c>
      <c r="E276" s="661" t="s">
        <v>561</v>
      </c>
      <c r="F276" s="664"/>
      <c r="G276" s="664"/>
      <c r="H276" s="677">
        <v>0</v>
      </c>
      <c r="I276" s="664">
        <v>3</v>
      </c>
      <c r="J276" s="664">
        <v>110.72999999999999</v>
      </c>
      <c r="K276" s="677">
        <v>1</v>
      </c>
      <c r="L276" s="664">
        <v>3</v>
      </c>
      <c r="M276" s="665">
        <v>110.72999999999999</v>
      </c>
    </row>
    <row r="277" spans="1:13" ht="14.4" customHeight="1" x14ac:dyDescent="0.3">
      <c r="A277" s="660" t="s">
        <v>1616</v>
      </c>
      <c r="B277" s="661" t="s">
        <v>1573</v>
      </c>
      <c r="C277" s="661" t="s">
        <v>1354</v>
      </c>
      <c r="D277" s="661" t="s">
        <v>1574</v>
      </c>
      <c r="E277" s="661" t="s">
        <v>1575</v>
      </c>
      <c r="F277" s="664"/>
      <c r="G277" s="664"/>
      <c r="H277" s="677">
        <v>0</v>
      </c>
      <c r="I277" s="664">
        <v>1</v>
      </c>
      <c r="J277" s="664">
        <v>6.68</v>
      </c>
      <c r="K277" s="677">
        <v>1</v>
      </c>
      <c r="L277" s="664">
        <v>1</v>
      </c>
      <c r="M277" s="665">
        <v>6.68</v>
      </c>
    </row>
    <row r="278" spans="1:13" ht="14.4" customHeight="1" x14ac:dyDescent="0.3">
      <c r="A278" s="660" t="s">
        <v>1616</v>
      </c>
      <c r="B278" s="661" t="s">
        <v>1573</v>
      </c>
      <c r="C278" s="661" t="s">
        <v>1831</v>
      </c>
      <c r="D278" s="661" t="s">
        <v>1832</v>
      </c>
      <c r="E278" s="661" t="s">
        <v>1575</v>
      </c>
      <c r="F278" s="664">
        <v>1</v>
      </c>
      <c r="G278" s="664">
        <v>5.14</v>
      </c>
      <c r="H278" s="677">
        <v>1</v>
      </c>
      <c r="I278" s="664"/>
      <c r="J278" s="664"/>
      <c r="K278" s="677">
        <v>0</v>
      </c>
      <c r="L278" s="664">
        <v>1</v>
      </c>
      <c r="M278" s="665">
        <v>5.14</v>
      </c>
    </row>
    <row r="279" spans="1:13" ht="14.4" customHeight="1" x14ac:dyDescent="0.3">
      <c r="A279" s="660" t="s">
        <v>1616</v>
      </c>
      <c r="B279" s="661" t="s">
        <v>1549</v>
      </c>
      <c r="C279" s="661" t="s">
        <v>1861</v>
      </c>
      <c r="D279" s="661" t="s">
        <v>1095</v>
      </c>
      <c r="E279" s="661" t="s">
        <v>1862</v>
      </c>
      <c r="F279" s="664"/>
      <c r="G279" s="664"/>
      <c r="H279" s="677">
        <v>0</v>
      </c>
      <c r="I279" s="664">
        <v>3</v>
      </c>
      <c r="J279" s="664">
        <v>396</v>
      </c>
      <c r="K279" s="677">
        <v>1</v>
      </c>
      <c r="L279" s="664">
        <v>3</v>
      </c>
      <c r="M279" s="665">
        <v>396</v>
      </c>
    </row>
    <row r="280" spans="1:13" ht="14.4" customHeight="1" x14ac:dyDescent="0.3">
      <c r="A280" s="660" t="s">
        <v>1616</v>
      </c>
      <c r="B280" s="661" t="s">
        <v>1529</v>
      </c>
      <c r="C280" s="661" t="s">
        <v>898</v>
      </c>
      <c r="D280" s="661" t="s">
        <v>960</v>
      </c>
      <c r="E280" s="661" t="s">
        <v>1530</v>
      </c>
      <c r="F280" s="664"/>
      <c r="G280" s="664"/>
      <c r="H280" s="677">
        <v>0</v>
      </c>
      <c r="I280" s="664">
        <v>3</v>
      </c>
      <c r="J280" s="664">
        <v>369.6</v>
      </c>
      <c r="K280" s="677">
        <v>1</v>
      </c>
      <c r="L280" s="664">
        <v>3</v>
      </c>
      <c r="M280" s="665">
        <v>369.6</v>
      </c>
    </row>
    <row r="281" spans="1:13" ht="14.4" customHeight="1" x14ac:dyDescent="0.3">
      <c r="A281" s="660" t="s">
        <v>1616</v>
      </c>
      <c r="B281" s="661" t="s">
        <v>1529</v>
      </c>
      <c r="C281" s="661" t="s">
        <v>894</v>
      </c>
      <c r="D281" s="661" t="s">
        <v>1531</v>
      </c>
      <c r="E281" s="661" t="s">
        <v>1532</v>
      </c>
      <c r="F281" s="664"/>
      <c r="G281" s="664"/>
      <c r="H281" s="677">
        <v>0</v>
      </c>
      <c r="I281" s="664">
        <v>3</v>
      </c>
      <c r="J281" s="664">
        <v>739.17</v>
      </c>
      <c r="K281" s="677">
        <v>1</v>
      </c>
      <c r="L281" s="664">
        <v>3</v>
      </c>
      <c r="M281" s="665">
        <v>739.17</v>
      </c>
    </row>
    <row r="282" spans="1:13" ht="14.4" customHeight="1" x14ac:dyDescent="0.3">
      <c r="A282" s="660" t="s">
        <v>1616</v>
      </c>
      <c r="B282" s="661" t="s">
        <v>1529</v>
      </c>
      <c r="C282" s="661" t="s">
        <v>2335</v>
      </c>
      <c r="D282" s="661" t="s">
        <v>2336</v>
      </c>
      <c r="E282" s="661" t="s">
        <v>2337</v>
      </c>
      <c r="F282" s="664">
        <v>3</v>
      </c>
      <c r="G282" s="664">
        <v>0</v>
      </c>
      <c r="H282" s="677"/>
      <c r="I282" s="664"/>
      <c r="J282" s="664"/>
      <c r="K282" s="677"/>
      <c r="L282" s="664">
        <v>3</v>
      </c>
      <c r="M282" s="665">
        <v>0</v>
      </c>
    </row>
    <row r="283" spans="1:13" ht="14.4" customHeight="1" x14ac:dyDescent="0.3">
      <c r="A283" s="660" t="s">
        <v>1616</v>
      </c>
      <c r="B283" s="661" t="s">
        <v>1529</v>
      </c>
      <c r="C283" s="661" t="s">
        <v>2338</v>
      </c>
      <c r="D283" s="661" t="s">
        <v>2336</v>
      </c>
      <c r="E283" s="661" t="s">
        <v>2339</v>
      </c>
      <c r="F283" s="664">
        <v>1</v>
      </c>
      <c r="G283" s="664">
        <v>0</v>
      </c>
      <c r="H283" s="677"/>
      <c r="I283" s="664"/>
      <c r="J283" s="664"/>
      <c r="K283" s="677"/>
      <c r="L283" s="664">
        <v>1</v>
      </c>
      <c r="M283" s="665">
        <v>0</v>
      </c>
    </row>
    <row r="284" spans="1:13" ht="14.4" customHeight="1" x14ac:dyDescent="0.3">
      <c r="A284" s="660" t="s">
        <v>1616</v>
      </c>
      <c r="B284" s="661" t="s">
        <v>1529</v>
      </c>
      <c r="C284" s="661" t="s">
        <v>2340</v>
      </c>
      <c r="D284" s="661" t="s">
        <v>1996</v>
      </c>
      <c r="E284" s="661" t="s">
        <v>2149</v>
      </c>
      <c r="F284" s="664">
        <v>1</v>
      </c>
      <c r="G284" s="664">
        <v>0</v>
      </c>
      <c r="H284" s="677"/>
      <c r="I284" s="664"/>
      <c r="J284" s="664"/>
      <c r="K284" s="677"/>
      <c r="L284" s="664">
        <v>1</v>
      </c>
      <c r="M284" s="665">
        <v>0</v>
      </c>
    </row>
    <row r="285" spans="1:13" ht="14.4" customHeight="1" x14ac:dyDescent="0.3">
      <c r="A285" s="660" t="s">
        <v>1616</v>
      </c>
      <c r="B285" s="661" t="s">
        <v>1533</v>
      </c>
      <c r="C285" s="661" t="s">
        <v>2293</v>
      </c>
      <c r="D285" s="661" t="s">
        <v>1889</v>
      </c>
      <c r="E285" s="661" t="s">
        <v>2294</v>
      </c>
      <c r="F285" s="664">
        <v>1</v>
      </c>
      <c r="G285" s="664">
        <v>726.27</v>
      </c>
      <c r="H285" s="677">
        <v>1</v>
      </c>
      <c r="I285" s="664"/>
      <c r="J285" s="664"/>
      <c r="K285" s="677">
        <v>0</v>
      </c>
      <c r="L285" s="664">
        <v>1</v>
      </c>
      <c r="M285" s="665">
        <v>726.27</v>
      </c>
    </row>
    <row r="286" spans="1:13" ht="14.4" customHeight="1" x14ac:dyDescent="0.3">
      <c r="A286" s="660" t="s">
        <v>1616</v>
      </c>
      <c r="B286" s="661" t="s">
        <v>1533</v>
      </c>
      <c r="C286" s="661" t="s">
        <v>884</v>
      </c>
      <c r="D286" s="661" t="s">
        <v>885</v>
      </c>
      <c r="E286" s="661" t="s">
        <v>886</v>
      </c>
      <c r="F286" s="664"/>
      <c r="G286" s="664"/>
      <c r="H286" s="677">
        <v>0</v>
      </c>
      <c r="I286" s="664">
        <v>17</v>
      </c>
      <c r="J286" s="664">
        <v>2244</v>
      </c>
      <c r="K286" s="677">
        <v>1</v>
      </c>
      <c r="L286" s="664">
        <v>17</v>
      </c>
      <c r="M286" s="665">
        <v>2244</v>
      </c>
    </row>
    <row r="287" spans="1:13" ht="14.4" customHeight="1" x14ac:dyDescent="0.3">
      <c r="A287" s="660" t="s">
        <v>1616</v>
      </c>
      <c r="B287" s="661" t="s">
        <v>1534</v>
      </c>
      <c r="C287" s="661" t="s">
        <v>1389</v>
      </c>
      <c r="D287" s="661" t="s">
        <v>1577</v>
      </c>
      <c r="E287" s="661" t="s">
        <v>1391</v>
      </c>
      <c r="F287" s="664"/>
      <c r="G287" s="664"/>
      <c r="H287" s="677">
        <v>0</v>
      </c>
      <c r="I287" s="664">
        <v>3</v>
      </c>
      <c r="J287" s="664">
        <v>631.5</v>
      </c>
      <c r="K287" s="677">
        <v>1</v>
      </c>
      <c r="L287" s="664">
        <v>3</v>
      </c>
      <c r="M287" s="665">
        <v>631.5</v>
      </c>
    </row>
    <row r="288" spans="1:13" ht="14.4" customHeight="1" x14ac:dyDescent="0.3">
      <c r="A288" s="660" t="s">
        <v>1616</v>
      </c>
      <c r="B288" s="661" t="s">
        <v>1534</v>
      </c>
      <c r="C288" s="661" t="s">
        <v>914</v>
      </c>
      <c r="D288" s="661" t="s">
        <v>1535</v>
      </c>
      <c r="E288" s="661" t="s">
        <v>916</v>
      </c>
      <c r="F288" s="664"/>
      <c r="G288" s="664"/>
      <c r="H288" s="677">
        <v>0</v>
      </c>
      <c r="I288" s="664">
        <v>3</v>
      </c>
      <c r="J288" s="664">
        <v>533.46</v>
      </c>
      <c r="K288" s="677">
        <v>1</v>
      </c>
      <c r="L288" s="664">
        <v>3</v>
      </c>
      <c r="M288" s="665">
        <v>533.46</v>
      </c>
    </row>
    <row r="289" spans="1:13" ht="14.4" customHeight="1" x14ac:dyDescent="0.3">
      <c r="A289" s="660" t="s">
        <v>1614</v>
      </c>
      <c r="B289" s="661" t="s">
        <v>1513</v>
      </c>
      <c r="C289" s="661" t="s">
        <v>1141</v>
      </c>
      <c r="D289" s="661" t="s">
        <v>1142</v>
      </c>
      <c r="E289" s="661" t="s">
        <v>1135</v>
      </c>
      <c r="F289" s="664"/>
      <c r="G289" s="664"/>
      <c r="H289" s="677">
        <v>0</v>
      </c>
      <c r="I289" s="664">
        <v>1</v>
      </c>
      <c r="J289" s="664">
        <v>124.91</v>
      </c>
      <c r="K289" s="677">
        <v>1</v>
      </c>
      <c r="L289" s="664">
        <v>1</v>
      </c>
      <c r="M289" s="665">
        <v>124.91</v>
      </c>
    </row>
    <row r="290" spans="1:13" ht="14.4" customHeight="1" x14ac:dyDescent="0.3">
      <c r="A290" s="660" t="s">
        <v>1614</v>
      </c>
      <c r="B290" s="661" t="s">
        <v>2565</v>
      </c>
      <c r="C290" s="661" t="s">
        <v>2271</v>
      </c>
      <c r="D290" s="661" t="s">
        <v>2272</v>
      </c>
      <c r="E290" s="661" t="s">
        <v>2273</v>
      </c>
      <c r="F290" s="664"/>
      <c r="G290" s="664"/>
      <c r="H290" s="677">
        <v>0</v>
      </c>
      <c r="I290" s="664">
        <v>1</v>
      </c>
      <c r="J290" s="664">
        <v>30.2</v>
      </c>
      <c r="K290" s="677">
        <v>1</v>
      </c>
      <c r="L290" s="664">
        <v>1</v>
      </c>
      <c r="M290" s="665">
        <v>30.2</v>
      </c>
    </row>
    <row r="291" spans="1:13" ht="14.4" customHeight="1" x14ac:dyDescent="0.3">
      <c r="A291" s="660" t="s">
        <v>1614</v>
      </c>
      <c r="B291" s="661" t="s">
        <v>1519</v>
      </c>
      <c r="C291" s="661" t="s">
        <v>906</v>
      </c>
      <c r="D291" s="661" t="s">
        <v>1520</v>
      </c>
      <c r="E291" s="661" t="s">
        <v>1521</v>
      </c>
      <c r="F291" s="664"/>
      <c r="G291" s="664"/>
      <c r="H291" s="677">
        <v>0</v>
      </c>
      <c r="I291" s="664">
        <v>5</v>
      </c>
      <c r="J291" s="664">
        <v>2227.25</v>
      </c>
      <c r="K291" s="677">
        <v>1</v>
      </c>
      <c r="L291" s="664">
        <v>5</v>
      </c>
      <c r="M291" s="665">
        <v>2227.25</v>
      </c>
    </row>
    <row r="292" spans="1:13" ht="14.4" customHeight="1" x14ac:dyDescent="0.3">
      <c r="A292" s="660" t="s">
        <v>1614</v>
      </c>
      <c r="B292" s="661" t="s">
        <v>1519</v>
      </c>
      <c r="C292" s="661" t="s">
        <v>902</v>
      </c>
      <c r="D292" s="661" t="s">
        <v>1522</v>
      </c>
      <c r="E292" s="661" t="s">
        <v>1523</v>
      </c>
      <c r="F292" s="664"/>
      <c r="G292" s="664"/>
      <c r="H292" s="677">
        <v>0</v>
      </c>
      <c r="I292" s="664">
        <v>2</v>
      </c>
      <c r="J292" s="664">
        <v>720.74</v>
      </c>
      <c r="K292" s="677">
        <v>1</v>
      </c>
      <c r="L292" s="664">
        <v>2</v>
      </c>
      <c r="M292" s="665">
        <v>720.74</v>
      </c>
    </row>
    <row r="293" spans="1:13" ht="14.4" customHeight="1" x14ac:dyDescent="0.3">
      <c r="A293" s="660" t="s">
        <v>1614</v>
      </c>
      <c r="B293" s="661" t="s">
        <v>1542</v>
      </c>
      <c r="C293" s="661" t="s">
        <v>1381</v>
      </c>
      <c r="D293" s="661" t="s">
        <v>1382</v>
      </c>
      <c r="E293" s="661" t="s">
        <v>1383</v>
      </c>
      <c r="F293" s="664"/>
      <c r="G293" s="664"/>
      <c r="H293" s="677">
        <v>0</v>
      </c>
      <c r="I293" s="664">
        <v>4</v>
      </c>
      <c r="J293" s="664">
        <v>348.44</v>
      </c>
      <c r="K293" s="677">
        <v>1</v>
      </c>
      <c r="L293" s="664">
        <v>4</v>
      </c>
      <c r="M293" s="665">
        <v>348.44</v>
      </c>
    </row>
    <row r="294" spans="1:13" ht="14.4" customHeight="1" x14ac:dyDescent="0.3">
      <c r="A294" s="660" t="s">
        <v>1614</v>
      </c>
      <c r="B294" s="661" t="s">
        <v>1542</v>
      </c>
      <c r="C294" s="661" t="s">
        <v>1121</v>
      </c>
      <c r="D294" s="661" t="s">
        <v>1122</v>
      </c>
      <c r="E294" s="661" t="s">
        <v>1123</v>
      </c>
      <c r="F294" s="664"/>
      <c r="G294" s="664"/>
      <c r="H294" s="677">
        <v>0</v>
      </c>
      <c r="I294" s="664">
        <v>3</v>
      </c>
      <c r="J294" s="664">
        <v>522.66</v>
      </c>
      <c r="K294" s="677">
        <v>1</v>
      </c>
      <c r="L294" s="664">
        <v>3</v>
      </c>
      <c r="M294" s="665">
        <v>522.66</v>
      </c>
    </row>
    <row r="295" spans="1:13" ht="14.4" customHeight="1" x14ac:dyDescent="0.3">
      <c r="A295" s="660" t="s">
        <v>1614</v>
      </c>
      <c r="B295" s="661" t="s">
        <v>1542</v>
      </c>
      <c r="C295" s="661" t="s">
        <v>1928</v>
      </c>
      <c r="D295" s="661" t="s">
        <v>1138</v>
      </c>
      <c r="E295" s="661" t="s">
        <v>1929</v>
      </c>
      <c r="F295" s="664"/>
      <c r="G295" s="664"/>
      <c r="H295" s="677"/>
      <c r="I295" s="664">
        <v>3</v>
      </c>
      <c r="J295" s="664">
        <v>0</v>
      </c>
      <c r="K295" s="677"/>
      <c r="L295" s="664">
        <v>3</v>
      </c>
      <c r="M295" s="665">
        <v>0</v>
      </c>
    </row>
    <row r="296" spans="1:13" ht="14.4" customHeight="1" x14ac:dyDescent="0.3">
      <c r="A296" s="660" t="s">
        <v>1614</v>
      </c>
      <c r="B296" s="661" t="s">
        <v>1543</v>
      </c>
      <c r="C296" s="661" t="s">
        <v>2225</v>
      </c>
      <c r="D296" s="661" t="s">
        <v>2226</v>
      </c>
      <c r="E296" s="661" t="s">
        <v>2227</v>
      </c>
      <c r="F296" s="664"/>
      <c r="G296" s="664"/>
      <c r="H296" s="677">
        <v>0</v>
      </c>
      <c r="I296" s="664">
        <v>2</v>
      </c>
      <c r="J296" s="664">
        <v>1131.8800000000001</v>
      </c>
      <c r="K296" s="677">
        <v>1</v>
      </c>
      <c r="L296" s="664">
        <v>2</v>
      </c>
      <c r="M296" s="665">
        <v>1131.8800000000001</v>
      </c>
    </row>
    <row r="297" spans="1:13" ht="14.4" customHeight="1" x14ac:dyDescent="0.3">
      <c r="A297" s="660" t="s">
        <v>1614</v>
      </c>
      <c r="B297" s="661" t="s">
        <v>1543</v>
      </c>
      <c r="C297" s="661" t="s">
        <v>1113</v>
      </c>
      <c r="D297" s="661" t="s">
        <v>1544</v>
      </c>
      <c r="E297" s="661" t="s">
        <v>1545</v>
      </c>
      <c r="F297" s="664"/>
      <c r="G297" s="664"/>
      <c r="H297" s="677">
        <v>0</v>
      </c>
      <c r="I297" s="664">
        <v>1</v>
      </c>
      <c r="J297" s="664">
        <v>537.12</v>
      </c>
      <c r="K297" s="677">
        <v>1</v>
      </c>
      <c r="L297" s="664">
        <v>1</v>
      </c>
      <c r="M297" s="665">
        <v>537.12</v>
      </c>
    </row>
    <row r="298" spans="1:13" ht="14.4" customHeight="1" x14ac:dyDescent="0.3">
      <c r="A298" s="660" t="s">
        <v>1614</v>
      </c>
      <c r="B298" s="661" t="s">
        <v>1543</v>
      </c>
      <c r="C298" s="661" t="s">
        <v>2228</v>
      </c>
      <c r="D298" s="661" t="s">
        <v>2229</v>
      </c>
      <c r="E298" s="661" t="s">
        <v>2230</v>
      </c>
      <c r="F298" s="664"/>
      <c r="G298" s="664"/>
      <c r="H298" s="677">
        <v>0</v>
      </c>
      <c r="I298" s="664">
        <v>2</v>
      </c>
      <c r="J298" s="664">
        <v>956.14</v>
      </c>
      <c r="K298" s="677">
        <v>1</v>
      </c>
      <c r="L298" s="664">
        <v>2</v>
      </c>
      <c r="M298" s="665">
        <v>956.14</v>
      </c>
    </row>
    <row r="299" spans="1:13" ht="14.4" customHeight="1" x14ac:dyDescent="0.3">
      <c r="A299" s="660" t="s">
        <v>1614</v>
      </c>
      <c r="B299" s="661" t="s">
        <v>1546</v>
      </c>
      <c r="C299" s="661" t="s">
        <v>1117</v>
      </c>
      <c r="D299" s="661" t="s">
        <v>1118</v>
      </c>
      <c r="E299" s="661" t="s">
        <v>1547</v>
      </c>
      <c r="F299" s="664"/>
      <c r="G299" s="664"/>
      <c r="H299" s="677">
        <v>0</v>
      </c>
      <c r="I299" s="664">
        <v>4</v>
      </c>
      <c r="J299" s="664">
        <v>5144.8</v>
      </c>
      <c r="K299" s="677">
        <v>1</v>
      </c>
      <c r="L299" s="664">
        <v>4</v>
      </c>
      <c r="M299" s="665">
        <v>5144.8</v>
      </c>
    </row>
    <row r="300" spans="1:13" ht="14.4" customHeight="1" x14ac:dyDescent="0.3">
      <c r="A300" s="660" t="s">
        <v>1614</v>
      </c>
      <c r="B300" s="661" t="s">
        <v>1546</v>
      </c>
      <c r="C300" s="661" t="s">
        <v>1129</v>
      </c>
      <c r="D300" s="661" t="s">
        <v>1130</v>
      </c>
      <c r="E300" s="661" t="s">
        <v>1548</v>
      </c>
      <c r="F300" s="664"/>
      <c r="G300" s="664"/>
      <c r="H300" s="677">
        <v>0</v>
      </c>
      <c r="I300" s="664">
        <v>4</v>
      </c>
      <c r="J300" s="664">
        <v>6861.92</v>
      </c>
      <c r="K300" s="677">
        <v>1</v>
      </c>
      <c r="L300" s="664">
        <v>4</v>
      </c>
      <c r="M300" s="665">
        <v>6861.92</v>
      </c>
    </row>
    <row r="301" spans="1:13" ht="14.4" customHeight="1" x14ac:dyDescent="0.3">
      <c r="A301" s="660" t="s">
        <v>1614</v>
      </c>
      <c r="B301" s="661" t="s">
        <v>2556</v>
      </c>
      <c r="C301" s="661" t="s">
        <v>1805</v>
      </c>
      <c r="D301" s="661" t="s">
        <v>1806</v>
      </c>
      <c r="E301" s="661" t="s">
        <v>1807</v>
      </c>
      <c r="F301" s="664"/>
      <c r="G301" s="664"/>
      <c r="H301" s="677">
        <v>0</v>
      </c>
      <c r="I301" s="664">
        <v>1</v>
      </c>
      <c r="J301" s="664">
        <v>128.91</v>
      </c>
      <c r="K301" s="677">
        <v>1</v>
      </c>
      <c r="L301" s="664">
        <v>1</v>
      </c>
      <c r="M301" s="665">
        <v>128.91</v>
      </c>
    </row>
    <row r="302" spans="1:13" ht="14.4" customHeight="1" x14ac:dyDescent="0.3">
      <c r="A302" s="660" t="s">
        <v>1614</v>
      </c>
      <c r="B302" s="661" t="s">
        <v>2556</v>
      </c>
      <c r="C302" s="661" t="s">
        <v>2033</v>
      </c>
      <c r="D302" s="661" t="s">
        <v>2034</v>
      </c>
      <c r="E302" s="661" t="s">
        <v>2035</v>
      </c>
      <c r="F302" s="664"/>
      <c r="G302" s="664"/>
      <c r="H302" s="677">
        <v>0</v>
      </c>
      <c r="I302" s="664">
        <v>4</v>
      </c>
      <c r="J302" s="664">
        <v>581.04</v>
      </c>
      <c r="K302" s="677">
        <v>1</v>
      </c>
      <c r="L302" s="664">
        <v>4</v>
      </c>
      <c r="M302" s="665">
        <v>581.04</v>
      </c>
    </row>
    <row r="303" spans="1:13" ht="14.4" customHeight="1" x14ac:dyDescent="0.3">
      <c r="A303" s="660" t="s">
        <v>1614</v>
      </c>
      <c r="B303" s="661" t="s">
        <v>2555</v>
      </c>
      <c r="C303" s="661" t="s">
        <v>2256</v>
      </c>
      <c r="D303" s="661" t="s">
        <v>2257</v>
      </c>
      <c r="E303" s="661" t="s">
        <v>2258</v>
      </c>
      <c r="F303" s="664">
        <v>3</v>
      </c>
      <c r="G303" s="664">
        <v>2101.29</v>
      </c>
      <c r="H303" s="677">
        <v>1</v>
      </c>
      <c r="I303" s="664"/>
      <c r="J303" s="664"/>
      <c r="K303" s="677">
        <v>0</v>
      </c>
      <c r="L303" s="664">
        <v>3</v>
      </c>
      <c r="M303" s="665">
        <v>2101.29</v>
      </c>
    </row>
    <row r="304" spans="1:13" ht="14.4" customHeight="1" x14ac:dyDescent="0.3">
      <c r="A304" s="660" t="s">
        <v>1614</v>
      </c>
      <c r="B304" s="661" t="s">
        <v>1524</v>
      </c>
      <c r="C304" s="661" t="s">
        <v>1920</v>
      </c>
      <c r="D304" s="661" t="s">
        <v>1921</v>
      </c>
      <c r="E304" s="661" t="s">
        <v>955</v>
      </c>
      <c r="F304" s="664"/>
      <c r="G304" s="664"/>
      <c r="H304" s="677">
        <v>0</v>
      </c>
      <c r="I304" s="664">
        <v>8</v>
      </c>
      <c r="J304" s="664">
        <v>3149.04</v>
      </c>
      <c r="K304" s="677">
        <v>1</v>
      </c>
      <c r="L304" s="664">
        <v>8</v>
      </c>
      <c r="M304" s="665">
        <v>3149.04</v>
      </c>
    </row>
    <row r="305" spans="1:13" ht="14.4" customHeight="1" x14ac:dyDescent="0.3">
      <c r="A305" s="660" t="s">
        <v>1614</v>
      </c>
      <c r="B305" s="661" t="s">
        <v>1524</v>
      </c>
      <c r="C305" s="661" t="s">
        <v>1636</v>
      </c>
      <c r="D305" s="661" t="s">
        <v>1637</v>
      </c>
      <c r="E305" s="661" t="s">
        <v>568</v>
      </c>
      <c r="F305" s="664"/>
      <c r="G305" s="664"/>
      <c r="H305" s="677">
        <v>0</v>
      </c>
      <c r="I305" s="664">
        <v>1</v>
      </c>
      <c r="J305" s="664">
        <v>147.61000000000001</v>
      </c>
      <c r="K305" s="677">
        <v>1</v>
      </c>
      <c r="L305" s="664">
        <v>1</v>
      </c>
      <c r="M305" s="665">
        <v>147.61000000000001</v>
      </c>
    </row>
    <row r="306" spans="1:13" ht="14.4" customHeight="1" x14ac:dyDescent="0.3">
      <c r="A306" s="660" t="s">
        <v>1614</v>
      </c>
      <c r="B306" s="661" t="s">
        <v>1524</v>
      </c>
      <c r="C306" s="661" t="s">
        <v>1638</v>
      </c>
      <c r="D306" s="661" t="s">
        <v>1639</v>
      </c>
      <c r="E306" s="661" t="s">
        <v>561</v>
      </c>
      <c r="F306" s="664"/>
      <c r="G306" s="664"/>
      <c r="H306" s="677">
        <v>0</v>
      </c>
      <c r="I306" s="664">
        <v>24</v>
      </c>
      <c r="J306" s="664">
        <v>885.84</v>
      </c>
      <c r="K306" s="677">
        <v>1</v>
      </c>
      <c r="L306" s="664">
        <v>24</v>
      </c>
      <c r="M306" s="665">
        <v>885.84</v>
      </c>
    </row>
    <row r="307" spans="1:13" ht="14.4" customHeight="1" x14ac:dyDescent="0.3">
      <c r="A307" s="660" t="s">
        <v>1614</v>
      </c>
      <c r="B307" s="661" t="s">
        <v>1524</v>
      </c>
      <c r="C307" s="661" t="s">
        <v>2424</v>
      </c>
      <c r="D307" s="661" t="s">
        <v>2425</v>
      </c>
      <c r="E307" s="661" t="s">
        <v>561</v>
      </c>
      <c r="F307" s="664">
        <v>1</v>
      </c>
      <c r="G307" s="664">
        <v>36.909999999999997</v>
      </c>
      <c r="H307" s="677">
        <v>1</v>
      </c>
      <c r="I307" s="664"/>
      <c r="J307" s="664"/>
      <c r="K307" s="677">
        <v>0</v>
      </c>
      <c r="L307" s="664">
        <v>1</v>
      </c>
      <c r="M307" s="665">
        <v>36.909999999999997</v>
      </c>
    </row>
    <row r="308" spans="1:13" ht="14.4" customHeight="1" x14ac:dyDescent="0.3">
      <c r="A308" s="660" t="s">
        <v>1614</v>
      </c>
      <c r="B308" s="661" t="s">
        <v>1524</v>
      </c>
      <c r="C308" s="661" t="s">
        <v>2126</v>
      </c>
      <c r="D308" s="661" t="s">
        <v>2127</v>
      </c>
      <c r="E308" s="661" t="s">
        <v>955</v>
      </c>
      <c r="F308" s="664">
        <v>1</v>
      </c>
      <c r="G308" s="664">
        <v>393.63</v>
      </c>
      <c r="H308" s="677">
        <v>1</v>
      </c>
      <c r="I308" s="664"/>
      <c r="J308" s="664"/>
      <c r="K308" s="677">
        <v>0</v>
      </c>
      <c r="L308" s="664">
        <v>1</v>
      </c>
      <c r="M308" s="665">
        <v>393.63</v>
      </c>
    </row>
    <row r="309" spans="1:13" ht="14.4" customHeight="1" x14ac:dyDescent="0.3">
      <c r="A309" s="660" t="s">
        <v>1614</v>
      </c>
      <c r="B309" s="661" t="s">
        <v>1525</v>
      </c>
      <c r="C309" s="661" t="s">
        <v>928</v>
      </c>
      <c r="D309" s="661" t="s">
        <v>929</v>
      </c>
      <c r="E309" s="661" t="s">
        <v>1526</v>
      </c>
      <c r="F309" s="664"/>
      <c r="G309" s="664"/>
      <c r="H309" s="677">
        <v>0</v>
      </c>
      <c r="I309" s="664">
        <v>4</v>
      </c>
      <c r="J309" s="664">
        <v>4430.04</v>
      </c>
      <c r="K309" s="677">
        <v>1</v>
      </c>
      <c r="L309" s="664">
        <v>4</v>
      </c>
      <c r="M309" s="665">
        <v>4430.04</v>
      </c>
    </row>
    <row r="310" spans="1:13" ht="14.4" customHeight="1" x14ac:dyDescent="0.3">
      <c r="A310" s="660" t="s">
        <v>1614</v>
      </c>
      <c r="B310" s="661" t="s">
        <v>1525</v>
      </c>
      <c r="C310" s="661" t="s">
        <v>2206</v>
      </c>
      <c r="D310" s="661" t="s">
        <v>2207</v>
      </c>
      <c r="E310" s="661" t="s">
        <v>1837</v>
      </c>
      <c r="F310" s="664">
        <v>1</v>
      </c>
      <c r="G310" s="664">
        <v>786.16</v>
      </c>
      <c r="H310" s="677">
        <v>1</v>
      </c>
      <c r="I310" s="664"/>
      <c r="J310" s="664"/>
      <c r="K310" s="677">
        <v>0</v>
      </c>
      <c r="L310" s="664">
        <v>1</v>
      </c>
      <c r="M310" s="665">
        <v>786.16</v>
      </c>
    </row>
    <row r="311" spans="1:13" ht="14.4" customHeight="1" x14ac:dyDescent="0.3">
      <c r="A311" s="660" t="s">
        <v>1614</v>
      </c>
      <c r="B311" s="661" t="s">
        <v>1525</v>
      </c>
      <c r="C311" s="661" t="s">
        <v>2208</v>
      </c>
      <c r="D311" s="661" t="s">
        <v>1841</v>
      </c>
      <c r="E311" s="661" t="s">
        <v>2209</v>
      </c>
      <c r="F311" s="664">
        <v>1</v>
      </c>
      <c r="G311" s="664">
        <v>959.45</v>
      </c>
      <c r="H311" s="677">
        <v>1</v>
      </c>
      <c r="I311" s="664"/>
      <c r="J311" s="664"/>
      <c r="K311" s="677">
        <v>0</v>
      </c>
      <c r="L311" s="664">
        <v>1</v>
      </c>
      <c r="M311" s="665">
        <v>959.45</v>
      </c>
    </row>
    <row r="312" spans="1:13" ht="14.4" customHeight="1" x14ac:dyDescent="0.3">
      <c r="A312" s="660" t="s">
        <v>1614</v>
      </c>
      <c r="B312" s="661" t="s">
        <v>1527</v>
      </c>
      <c r="C312" s="661" t="s">
        <v>918</v>
      </c>
      <c r="D312" s="661" t="s">
        <v>919</v>
      </c>
      <c r="E312" s="661" t="s">
        <v>1528</v>
      </c>
      <c r="F312" s="664"/>
      <c r="G312" s="664"/>
      <c r="H312" s="677">
        <v>0</v>
      </c>
      <c r="I312" s="664">
        <v>4</v>
      </c>
      <c r="J312" s="664">
        <v>379.8</v>
      </c>
      <c r="K312" s="677">
        <v>1</v>
      </c>
      <c r="L312" s="664">
        <v>4</v>
      </c>
      <c r="M312" s="665">
        <v>379.8</v>
      </c>
    </row>
    <row r="313" spans="1:13" ht="14.4" customHeight="1" x14ac:dyDescent="0.3">
      <c r="A313" s="660" t="s">
        <v>1614</v>
      </c>
      <c r="B313" s="661" t="s">
        <v>1527</v>
      </c>
      <c r="C313" s="661" t="s">
        <v>924</v>
      </c>
      <c r="D313" s="661" t="s">
        <v>925</v>
      </c>
      <c r="E313" s="661" t="s">
        <v>926</v>
      </c>
      <c r="F313" s="664"/>
      <c r="G313" s="664"/>
      <c r="H313" s="677">
        <v>0</v>
      </c>
      <c r="I313" s="664">
        <v>2</v>
      </c>
      <c r="J313" s="664">
        <v>338</v>
      </c>
      <c r="K313" s="677">
        <v>1</v>
      </c>
      <c r="L313" s="664">
        <v>2</v>
      </c>
      <c r="M313" s="665">
        <v>338</v>
      </c>
    </row>
    <row r="314" spans="1:13" ht="14.4" customHeight="1" x14ac:dyDescent="0.3">
      <c r="A314" s="660" t="s">
        <v>1614</v>
      </c>
      <c r="B314" s="661" t="s">
        <v>1573</v>
      </c>
      <c r="C314" s="661" t="s">
        <v>1354</v>
      </c>
      <c r="D314" s="661" t="s">
        <v>1574</v>
      </c>
      <c r="E314" s="661" t="s">
        <v>1575</v>
      </c>
      <c r="F314" s="664"/>
      <c r="G314" s="664"/>
      <c r="H314" s="677">
        <v>0</v>
      </c>
      <c r="I314" s="664">
        <v>1</v>
      </c>
      <c r="J314" s="664">
        <v>6.68</v>
      </c>
      <c r="K314" s="677">
        <v>1</v>
      </c>
      <c r="L314" s="664">
        <v>1</v>
      </c>
      <c r="M314" s="665">
        <v>6.68</v>
      </c>
    </row>
    <row r="315" spans="1:13" ht="14.4" customHeight="1" x14ac:dyDescent="0.3">
      <c r="A315" s="660" t="s">
        <v>1614</v>
      </c>
      <c r="B315" s="661" t="s">
        <v>1573</v>
      </c>
      <c r="C315" s="661" t="s">
        <v>1696</v>
      </c>
      <c r="D315" s="661" t="s">
        <v>1697</v>
      </c>
      <c r="E315" s="661" t="s">
        <v>1698</v>
      </c>
      <c r="F315" s="664"/>
      <c r="G315" s="664"/>
      <c r="H315" s="677">
        <v>0</v>
      </c>
      <c r="I315" s="664">
        <v>4</v>
      </c>
      <c r="J315" s="664">
        <v>41.04</v>
      </c>
      <c r="K315" s="677">
        <v>1</v>
      </c>
      <c r="L315" s="664">
        <v>4</v>
      </c>
      <c r="M315" s="665">
        <v>41.04</v>
      </c>
    </row>
    <row r="316" spans="1:13" ht="14.4" customHeight="1" x14ac:dyDescent="0.3">
      <c r="A316" s="660" t="s">
        <v>1614</v>
      </c>
      <c r="B316" s="661" t="s">
        <v>1573</v>
      </c>
      <c r="C316" s="661" t="s">
        <v>1831</v>
      </c>
      <c r="D316" s="661" t="s">
        <v>1832</v>
      </c>
      <c r="E316" s="661" t="s">
        <v>1575</v>
      </c>
      <c r="F316" s="664">
        <v>3</v>
      </c>
      <c r="G316" s="664">
        <v>15.419999999999998</v>
      </c>
      <c r="H316" s="677">
        <v>1</v>
      </c>
      <c r="I316" s="664"/>
      <c r="J316" s="664"/>
      <c r="K316" s="677">
        <v>0</v>
      </c>
      <c r="L316" s="664">
        <v>3</v>
      </c>
      <c r="M316" s="665">
        <v>15.419999999999998</v>
      </c>
    </row>
    <row r="317" spans="1:13" ht="14.4" customHeight="1" x14ac:dyDescent="0.3">
      <c r="A317" s="660" t="s">
        <v>1614</v>
      </c>
      <c r="B317" s="661" t="s">
        <v>1549</v>
      </c>
      <c r="C317" s="661" t="s">
        <v>1365</v>
      </c>
      <c r="D317" s="661" t="s">
        <v>1366</v>
      </c>
      <c r="E317" s="661" t="s">
        <v>1576</v>
      </c>
      <c r="F317" s="664"/>
      <c r="G317" s="664"/>
      <c r="H317" s="677">
        <v>0</v>
      </c>
      <c r="I317" s="664">
        <v>5</v>
      </c>
      <c r="J317" s="664">
        <v>329.95</v>
      </c>
      <c r="K317" s="677">
        <v>1</v>
      </c>
      <c r="L317" s="664">
        <v>5</v>
      </c>
      <c r="M317" s="665">
        <v>329.95</v>
      </c>
    </row>
    <row r="318" spans="1:13" ht="14.4" customHeight="1" x14ac:dyDescent="0.3">
      <c r="A318" s="660" t="s">
        <v>1614</v>
      </c>
      <c r="B318" s="661" t="s">
        <v>1549</v>
      </c>
      <c r="C318" s="661" t="s">
        <v>1861</v>
      </c>
      <c r="D318" s="661" t="s">
        <v>1095</v>
      </c>
      <c r="E318" s="661" t="s">
        <v>1862</v>
      </c>
      <c r="F318" s="664"/>
      <c r="G318" s="664"/>
      <c r="H318" s="677">
        <v>0</v>
      </c>
      <c r="I318" s="664">
        <v>14</v>
      </c>
      <c r="J318" s="664">
        <v>1848</v>
      </c>
      <c r="K318" s="677">
        <v>1</v>
      </c>
      <c r="L318" s="664">
        <v>14</v>
      </c>
      <c r="M318" s="665">
        <v>1848</v>
      </c>
    </row>
    <row r="319" spans="1:13" ht="14.4" customHeight="1" x14ac:dyDescent="0.3">
      <c r="A319" s="660" t="s">
        <v>1614</v>
      </c>
      <c r="B319" s="661" t="s">
        <v>1549</v>
      </c>
      <c r="C319" s="661" t="s">
        <v>2211</v>
      </c>
      <c r="D319" s="661" t="s">
        <v>2212</v>
      </c>
      <c r="E319" s="661" t="s">
        <v>2213</v>
      </c>
      <c r="F319" s="664">
        <v>3</v>
      </c>
      <c r="G319" s="664">
        <v>0</v>
      </c>
      <c r="H319" s="677"/>
      <c r="I319" s="664"/>
      <c r="J319" s="664"/>
      <c r="K319" s="677"/>
      <c r="L319" s="664">
        <v>3</v>
      </c>
      <c r="M319" s="665">
        <v>0</v>
      </c>
    </row>
    <row r="320" spans="1:13" ht="14.4" customHeight="1" x14ac:dyDescent="0.3">
      <c r="A320" s="660" t="s">
        <v>1614</v>
      </c>
      <c r="B320" s="661" t="s">
        <v>1551</v>
      </c>
      <c r="C320" s="661" t="s">
        <v>1133</v>
      </c>
      <c r="D320" s="661" t="s">
        <v>1134</v>
      </c>
      <c r="E320" s="661" t="s">
        <v>1135</v>
      </c>
      <c r="F320" s="664"/>
      <c r="G320" s="664"/>
      <c r="H320" s="677">
        <v>0</v>
      </c>
      <c r="I320" s="664">
        <v>2</v>
      </c>
      <c r="J320" s="664">
        <v>264</v>
      </c>
      <c r="K320" s="677">
        <v>1</v>
      </c>
      <c r="L320" s="664">
        <v>2</v>
      </c>
      <c r="M320" s="665">
        <v>264</v>
      </c>
    </row>
    <row r="321" spans="1:13" ht="14.4" customHeight="1" x14ac:dyDescent="0.3">
      <c r="A321" s="660" t="s">
        <v>1614</v>
      </c>
      <c r="B321" s="661" t="s">
        <v>1551</v>
      </c>
      <c r="C321" s="661" t="s">
        <v>1974</v>
      </c>
      <c r="D321" s="661" t="s">
        <v>1134</v>
      </c>
      <c r="E321" s="661" t="s">
        <v>1561</v>
      </c>
      <c r="F321" s="664"/>
      <c r="G321" s="664"/>
      <c r="H321" s="677">
        <v>0</v>
      </c>
      <c r="I321" s="664">
        <v>2</v>
      </c>
      <c r="J321" s="664">
        <v>879.96</v>
      </c>
      <c r="K321" s="677">
        <v>1</v>
      </c>
      <c r="L321" s="664">
        <v>2</v>
      </c>
      <c r="M321" s="665">
        <v>879.96</v>
      </c>
    </row>
    <row r="322" spans="1:13" ht="14.4" customHeight="1" x14ac:dyDescent="0.3">
      <c r="A322" s="660" t="s">
        <v>1614</v>
      </c>
      <c r="B322" s="661" t="s">
        <v>1529</v>
      </c>
      <c r="C322" s="661" t="s">
        <v>873</v>
      </c>
      <c r="D322" s="661" t="s">
        <v>874</v>
      </c>
      <c r="E322" s="661" t="s">
        <v>875</v>
      </c>
      <c r="F322" s="664"/>
      <c r="G322" s="664"/>
      <c r="H322" s="677">
        <v>0</v>
      </c>
      <c r="I322" s="664">
        <v>11</v>
      </c>
      <c r="J322" s="664">
        <v>1452</v>
      </c>
      <c r="K322" s="677">
        <v>1</v>
      </c>
      <c r="L322" s="664">
        <v>11</v>
      </c>
      <c r="M322" s="665">
        <v>1452</v>
      </c>
    </row>
    <row r="323" spans="1:13" ht="14.4" customHeight="1" x14ac:dyDescent="0.3">
      <c r="A323" s="660" t="s">
        <v>1614</v>
      </c>
      <c r="B323" s="661" t="s">
        <v>1529</v>
      </c>
      <c r="C323" s="661" t="s">
        <v>910</v>
      </c>
      <c r="D323" s="661" t="s">
        <v>911</v>
      </c>
      <c r="E323" s="661" t="s">
        <v>912</v>
      </c>
      <c r="F323" s="664"/>
      <c r="G323" s="664"/>
      <c r="H323" s="677">
        <v>0</v>
      </c>
      <c r="I323" s="664">
        <v>17</v>
      </c>
      <c r="J323" s="664">
        <v>4488</v>
      </c>
      <c r="K323" s="677">
        <v>1</v>
      </c>
      <c r="L323" s="664">
        <v>17</v>
      </c>
      <c r="M323" s="665">
        <v>4488</v>
      </c>
    </row>
    <row r="324" spans="1:13" ht="14.4" customHeight="1" x14ac:dyDescent="0.3">
      <c r="A324" s="660" t="s">
        <v>1614</v>
      </c>
      <c r="B324" s="661" t="s">
        <v>1529</v>
      </c>
      <c r="C324" s="661" t="s">
        <v>2269</v>
      </c>
      <c r="D324" s="661" t="s">
        <v>1531</v>
      </c>
      <c r="E324" s="661" t="s">
        <v>2149</v>
      </c>
      <c r="F324" s="664">
        <v>1</v>
      </c>
      <c r="G324" s="664">
        <v>0</v>
      </c>
      <c r="H324" s="677"/>
      <c r="I324" s="664"/>
      <c r="J324" s="664"/>
      <c r="K324" s="677"/>
      <c r="L324" s="664">
        <v>1</v>
      </c>
      <c r="M324" s="665">
        <v>0</v>
      </c>
    </row>
    <row r="325" spans="1:13" ht="14.4" customHeight="1" x14ac:dyDescent="0.3">
      <c r="A325" s="660" t="s">
        <v>1614</v>
      </c>
      <c r="B325" s="661" t="s">
        <v>1529</v>
      </c>
      <c r="C325" s="661" t="s">
        <v>898</v>
      </c>
      <c r="D325" s="661" t="s">
        <v>960</v>
      </c>
      <c r="E325" s="661" t="s">
        <v>1530</v>
      </c>
      <c r="F325" s="664"/>
      <c r="G325" s="664"/>
      <c r="H325" s="677">
        <v>0</v>
      </c>
      <c r="I325" s="664">
        <v>36</v>
      </c>
      <c r="J325" s="664">
        <v>4435.2000000000007</v>
      </c>
      <c r="K325" s="677">
        <v>1</v>
      </c>
      <c r="L325" s="664">
        <v>36</v>
      </c>
      <c r="M325" s="665">
        <v>4435.2000000000007</v>
      </c>
    </row>
    <row r="326" spans="1:13" ht="14.4" customHeight="1" x14ac:dyDescent="0.3">
      <c r="A326" s="660" t="s">
        <v>1614</v>
      </c>
      <c r="B326" s="661" t="s">
        <v>1529</v>
      </c>
      <c r="C326" s="661" t="s">
        <v>894</v>
      </c>
      <c r="D326" s="661" t="s">
        <v>1531</v>
      </c>
      <c r="E326" s="661" t="s">
        <v>1532</v>
      </c>
      <c r="F326" s="664"/>
      <c r="G326" s="664"/>
      <c r="H326" s="677">
        <v>0</v>
      </c>
      <c r="I326" s="664">
        <v>32</v>
      </c>
      <c r="J326" s="664">
        <v>7884.48</v>
      </c>
      <c r="K326" s="677">
        <v>1</v>
      </c>
      <c r="L326" s="664">
        <v>32</v>
      </c>
      <c r="M326" s="665">
        <v>7884.48</v>
      </c>
    </row>
    <row r="327" spans="1:13" ht="14.4" customHeight="1" x14ac:dyDescent="0.3">
      <c r="A327" s="660" t="s">
        <v>1614</v>
      </c>
      <c r="B327" s="661" t="s">
        <v>1533</v>
      </c>
      <c r="C327" s="661" t="s">
        <v>884</v>
      </c>
      <c r="D327" s="661" t="s">
        <v>885</v>
      </c>
      <c r="E327" s="661" t="s">
        <v>886</v>
      </c>
      <c r="F327" s="664"/>
      <c r="G327" s="664"/>
      <c r="H327" s="677">
        <v>0</v>
      </c>
      <c r="I327" s="664">
        <v>200</v>
      </c>
      <c r="J327" s="664">
        <v>26400</v>
      </c>
      <c r="K327" s="677">
        <v>1</v>
      </c>
      <c r="L327" s="664">
        <v>200</v>
      </c>
      <c r="M327" s="665">
        <v>26400</v>
      </c>
    </row>
    <row r="328" spans="1:13" ht="14.4" customHeight="1" x14ac:dyDescent="0.3">
      <c r="A328" s="660" t="s">
        <v>1614</v>
      </c>
      <c r="B328" s="661" t="s">
        <v>1533</v>
      </c>
      <c r="C328" s="661" t="s">
        <v>1888</v>
      </c>
      <c r="D328" s="661" t="s">
        <v>1889</v>
      </c>
      <c r="E328" s="661" t="s">
        <v>1890</v>
      </c>
      <c r="F328" s="664">
        <v>3</v>
      </c>
      <c r="G328" s="664">
        <v>369.6</v>
      </c>
      <c r="H328" s="677">
        <v>1</v>
      </c>
      <c r="I328" s="664"/>
      <c r="J328" s="664"/>
      <c r="K328" s="677">
        <v>0</v>
      </c>
      <c r="L328" s="664">
        <v>3</v>
      </c>
      <c r="M328" s="665">
        <v>369.6</v>
      </c>
    </row>
    <row r="329" spans="1:13" ht="14.4" customHeight="1" x14ac:dyDescent="0.3">
      <c r="A329" s="660" t="s">
        <v>1614</v>
      </c>
      <c r="B329" s="661" t="s">
        <v>1533</v>
      </c>
      <c r="C329" s="661" t="s">
        <v>2215</v>
      </c>
      <c r="D329" s="661" t="s">
        <v>2216</v>
      </c>
      <c r="E329" s="661" t="s">
        <v>1274</v>
      </c>
      <c r="F329" s="664">
        <v>3</v>
      </c>
      <c r="G329" s="664">
        <v>369.6</v>
      </c>
      <c r="H329" s="677">
        <v>1</v>
      </c>
      <c r="I329" s="664"/>
      <c r="J329" s="664"/>
      <c r="K329" s="677">
        <v>0</v>
      </c>
      <c r="L329" s="664">
        <v>3</v>
      </c>
      <c r="M329" s="665">
        <v>369.6</v>
      </c>
    </row>
    <row r="330" spans="1:13" ht="14.4" customHeight="1" x14ac:dyDescent="0.3">
      <c r="A330" s="660" t="s">
        <v>1614</v>
      </c>
      <c r="B330" s="661" t="s">
        <v>1533</v>
      </c>
      <c r="C330" s="661" t="s">
        <v>2217</v>
      </c>
      <c r="D330" s="661" t="s">
        <v>2218</v>
      </c>
      <c r="E330" s="661" t="s">
        <v>2219</v>
      </c>
      <c r="F330" s="664">
        <v>2</v>
      </c>
      <c r="G330" s="664">
        <v>246.4</v>
      </c>
      <c r="H330" s="677">
        <v>1</v>
      </c>
      <c r="I330" s="664"/>
      <c r="J330" s="664"/>
      <c r="K330" s="677">
        <v>0</v>
      </c>
      <c r="L330" s="664">
        <v>2</v>
      </c>
      <c r="M330" s="665">
        <v>246.4</v>
      </c>
    </row>
    <row r="331" spans="1:13" ht="14.4" customHeight="1" x14ac:dyDescent="0.3">
      <c r="A331" s="660" t="s">
        <v>1614</v>
      </c>
      <c r="B331" s="661" t="s">
        <v>1534</v>
      </c>
      <c r="C331" s="661" t="s">
        <v>1125</v>
      </c>
      <c r="D331" s="661" t="s">
        <v>1126</v>
      </c>
      <c r="E331" s="661" t="s">
        <v>1127</v>
      </c>
      <c r="F331" s="664"/>
      <c r="G331" s="664"/>
      <c r="H331" s="677">
        <v>0</v>
      </c>
      <c r="I331" s="664">
        <v>2</v>
      </c>
      <c r="J331" s="664">
        <v>800.36</v>
      </c>
      <c r="K331" s="677">
        <v>1</v>
      </c>
      <c r="L331" s="664">
        <v>2</v>
      </c>
      <c r="M331" s="665">
        <v>800.36</v>
      </c>
    </row>
    <row r="332" spans="1:13" ht="14.4" customHeight="1" x14ac:dyDescent="0.3">
      <c r="A332" s="660" t="s">
        <v>1614</v>
      </c>
      <c r="B332" s="661" t="s">
        <v>1534</v>
      </c>
      <c r="C332" s="661" t="s">
        <v>2254</v>
      </c>
      <c r="D332" s="661" t="s">
        <v>2255</v>
      </c>
      <c r="E332" s="661" t="s">
        <v>1799</v>
      </c>
      <c r="F332" s="664">
        <v>5</v>
      </c>
      <c r="G332" s="664">
        <v>666.94999999999993</v>
      </c>
      <c r="H332" s="677">
        <v>1</v>
      </c>
      <c r="I332" s="664"/>
      <c r="J332" s="664"/>
      <c r="K332" s="677">
        <v>0</v>
      </c>
      <c r="L332" s="664">
        <v>5</v>
      </c>
      <c r="M332" s="665">
        <v>666.94999999999993</v>
      </c>
    </row>
    <row r="333" spans="1:13" ht="14.4" customHeight="1" x14ac:dyDescent="0.3">
      <c r="A333" s="660" t="s">
        <v>1614</v>
      </c>
      <c r="B333" s="661" t="s">
        <v>1534</v>
      </c>
      <c r="C333" s="661" t="s">
        <v>2490</v>
      </c>
      <c r="D333" s="661" t="s">
        <v>2491</v>
      </c>
      <c r="E333" s="661" t="s">
        <v>1391</v>
      </c>
      <c r="F333" s="664">
        <v>3</v>
      </c>
      <c r="G333" s="664">
        <v>631.5</v>
      </c>
      <c r="H333" s="677">
        <v>1</v>
      </c>
      <c r="I333" s="664"/>
      <c r="J333" s="664"/>
      <c r="K333" s="677">
        <v>0</v>
      </c>
      <c r="L333" s="664">
        <v>3</v>
      </c>
      <c r="M333" s="665">
        <v>631.5</v>
      </c>
    </row>
    <row r="334" spans="1:13" ht="14.4" customHeight="1" x14ac:dyDescent="0.3">
      <c r="A334" s="660" t="s">
        <v>1614</v>
      </c>
      <c r="B334" s="661" t="s">
        <v>1534</v>
      </c>
      <c r="C334" s="661" t="s">
        <v>1389</v>
      </c>
      <c r="D334" s="661" t="s">
        <v>1577</v>
      </c>
      <c r="E334" s="661" t="s">
        <v>1391</v>
      </c>
      <c r="F334" s="664"/>
      <c r="G334" s="664"/>
      <c r="H334" s="677">
        <v>0</v>
      </c>
      <c r="I334" s="664">
        <v>7</v>
      </c>
      <c r="J334" s="664">
        <v>1473.5</v>
      </c>
      <c r="K334" s="677">
        <v>1</v>
      </c>
      <c r="L334" s="664">
        <v>7</v>
      </c>
      <c r="M334" s="665">
        <v>1473.5</v>
      </c>
    </row>
    <row r="335" spans="1:13" ht="14.4" customHeight="1" x14ac:dyDescent="0.3">
      <c r="A335" s="660" t="s">
        <v>1614</v>
      </c>
      <c r="B335" s="661" t="s">
        <v>1534</v>
      </c>
      <c r="C335" s="661" t="s">
        <v>914</v>
      </c>
      <c r="D335" s="661" t="s">
        <v>1535</v>
      </c>
      <c r="E335" s="661" t="s">
        <v>916</v>
      </c>
      <c r="F335" s="664"/>
      <c r="G335" s="664"/>
      <c r="H335" s="677">
        <v>0</v>
      </c>
      <c r="I335" s="664">
        <v>31</v>
      </c>
      <c r="J335" s="664">
        <v>5512.42</v>
      </c>
      <c r="K335" s="677">
        <v>1</v>
      </c>
      <c r="L335" s="664">
        <v>31</v>
      </c>
      <c r="M335" s="665">
        <v>5512.42</v>
      </c>
    </row>
    <row r="336" spans="1:13" ht="14.4" customHeight="1" x14ac:dyDescent="0.3">
      <c r="A336" s="660" t="s">
        <v>1614</v>
      </c>
      <c r="B336" s="661" t="s">
        <v>2566</v>
      </c>
      <c r="C336" s="661" t="s">
        <v>2246</v>
      </c>
      <c r="D336" s="661" t="s">
        <v>2247</v>
      </c>
      <c r="E336" s="661" t="s">
        <v>2248</v>
      </c>
      <c r="F336" s="664">
        <v>1</v>
      </c>
      <c r="G336" s="664">
        <v>189.43</v>
      </c>
      <c r="H336" s="677">
        <v>1</v>
      </c>
      <c r="I336" s="664"/>
      <c r="J336" s="664"/>
      <c r="K336" s="677">
        <v>0</v>
      </c>
      <c r="L336" s="664">
        <v>1</v>
      </c>
      <c r="M336" s="665">
        <v>189.43</v>
      </c>
    </row>
    <row r="337" spans="1:13" ht="14.4" customHeight="1" x14ac:dyDescent="0.3">
      <c r="A337" s="660" t="s">
        <v>1615</v>
      </c>
      <c r="B337" s="661" t="s">
        <v>1519</v>
      </c>
      <c r="C337" s="661" t="s">
        <v>906</v>
      </c>
      <c r="D337" s="661" t="s">
        <v>1520</v>
      </c>
      <c r="E337" s="661" t="s">
        <v>1521</v>
      </c>
      <c r="F337" s="664"/>
      <c r="G337" s="664"/>
      <c r="H337" s="677">
        <v>0</v>
      </c>
      <c r="I337" s="664">
        <v>4</v>
      </c>
      <c r="J337" s="664">
        <v>1781.8</v>
      </c>
      <c r="K337" s="677">
        <v>1</v>
      </c>
      <c r="L337" s="664">
        <v>4</v>
      </c>
      <c r="M337" s="665">
        <v>1781.8</v>
      </c>
    </row>
    <row r="338" spans="1:13" ht="14.4" customHeight="1" x14ac:dyDescent="0.3">
      <c r="A338" s="660" t="s">
        <v>1615</v>
      </c>
      <c r="B338" s="661" t="s">
        <v>1542</v>
      </c>
      <c r="C338" s="661" t="s">
        <v>2312</v>
      </c>
      <c r="D338" s="661" t="s">
        <v>1138</v>
      </c>
      <c r="E338" s="661" t="s">
        <v>2313</v>
      </c>
      <c r="F338" s="664"/>
      <c r="G338" s="664"/>
      <c r="H338" s="677">
        <v>0</v>
      </c>
      <c r="I338" s="664">
        <v>2</v>
      </c>
      <c r="J338" s="664">
        <v>464.58</v>
      </c>
      <c r="K338" s="677">
        <v>1</v>
      </c>
      <c r="L338" s="664">
        <v>2</v>
      </c>
      <c r="M338" s="665">
        <v>464.58</v>
      </c>
    </row>
    <row r="339" spans="1:13" ht="14.4" customHeight="1" x14ac:dyDescent="0.3">
      <c r="A339" s="660" t="s">
        <v>1615</v>
      </c>
      <c r="B339" s="661" t="s">
        <v>1542</v>
      </c>
      <c r="C339" s="661" t="s">
        <v>1121</v>
      </c>
      <c r="D339" s="661" t="s">
        <v>1122</v>
      </c>
      <c r="E339" s="661" t="s">
        <v>1123</v>
      </c>
      <c r="F339" s="664"/>
      <c r="G339" s="664"/>
      <c r="H339" s="677">
        <v>0</v>
      </c>
      <c r="I339" s="664">
        <v>5</v>
      </c>
      <c r="J339" s="664">
        <v>871.1</v>
      </c>
      <c r="K339" s="677">
        <v>1</v>
      </c>
      <c r="L339" s="664">
        <v>5</v>
      </c>
      <c r="M339" s="665">
        <v>871.1</v>
      </c>
    </row>
    <row r="340" spans="1:13" ht="14.4" customHeight="1" x14ac:dyDescent="0.3">
      <c r="A340" s="660" t="s">
        <v>1615</v>
      </c>
      <c r="B340" s="661" t="s">
        <v>1542</v>
      </c>
      <c r="C340" s="661" t="s">
        <v>2131</v>
      </c>
      <c r="D340" s="661" t="s">
        <v>1138</v>
      </c>
      <c r="E340" s="661" t="s">
        <v>1917</v>
      </c>
      <c r="F340" s="664"/>
      <c r="G340" s="664"/>
      <c r="H340" s="677"/>
      <c r="I340" s="664">
        <v>4</v>
      </c>
      <c r="J340" s="664">
        <v>0</v>
      </c>
      <c r="K340" s="677"/>
      <c r="L340" s="664">
        <v>4</v>
      </c>
      <c r="M340" s="665">
        <v>0</v>
      </c>
    </row>
    <row r="341" spans="1:13" ht="14.4" customHeight="1" x14ac:dyDescent="0.3">
      <c r="A341" s="660" t="s">
        <v>1615</v>
      </c>
      <c r="B341" s="661" t="s">
        <v>1542</v>
      </c>
      <c r="C341" s="661" t="s">
        <v>1928</v>
      </c>
      <c r="D341" s="661" t="s">
        <v>1138</v>
      </c>
      <c r="E341" s="661" t="s">
        <v>1929</v>
      </c>
      <c r="F341" s="664"/>
      <c r="G341" s="664"/>
      <c r="H341" s="677"/>
      <c r="I341" s="664">
        <v>1</v>
      </c>
      <c r="J341" s="664">
        <v>0</v>
      </c>
      <c r="K341" s="677"/>
      <c r="L341" s="664">
        <v>1</v>
      </c>
      <c r="M341" s="665">
        <v>0</v>
      </c>
    </row>
    <row r="342" spans="1:13" ht="14.4" customHeight="1" x14ac:dyDescent="0.3">
      <c r="A342" s="660" t="s">
        <v>1615</v>
      </c>
      <c r="B342" s="661" t="s">
        <v>1546</v>
      </c>
      <c r="C342" s="661" t="s">
        <v>1117</v>
      </c>
      <c r="D342" s="661" t="s">
        <v>1118</v>
      </c>
      <c r="E342" s="661" t="s">
        <v>1547</v>
      </c>
      <c r="F342" s="664"/>
      <c r="G342" s="664"/>
      <c r="H342" s="677">
        <v>0</v>
      </c>
      <c r="I342" s="664">
        <v>2</v>
      </c>
      <c r="J342" s="664">
        <v>2572.4</v>
      </c>
      <c r="K342" s="677">
        <v>1</v>
      </c>
      <c r="L342" s="664">
        <v>2</v>
      </c>
      <c r="M342" s="665">
        <v>2572.4</v>
      </c>
    </row>
    <row r="343" spans="1:13" ht="14.4" customHeight="1" x14ac:dyDescent="0.3">
      <c r="A343" s="660" t="s">
        <v>1615</v>
      </c>
      <c r="B343" s="661" t="s">
        <v>1546</v>
      </c>
      <c r="C343" s="661" t="s">
        <v>1129</v>
      </c>
      <c r="D343" s="661" t="s">
        <v>1130</v>
      </c>
      <c r="E343" s="661" t="s">
        <v>1548</v>
      </c>
      <c r="F343" s="664"/>
      <c r="G343" s="664"/>
      <c r="H343" s="677">
        <v>0</v>
      </c>
      <c r="I343" s="664">
        <v>2</v>
      </c>
      <c r="J343" s="664">
        <v>3430.96</v>
      </c>
      <c r="K343" s="677">
        <v>1</v>
      </c>
      <c r="L343" s="664">
        <v>2</v>
      </c>
      <c r="M343" s="665">
        <v>3430.96</v>
      </c>
    </row>
    <row r="344" spans="1:13" ht="14.4" customHeight="1" x14ac:dyDescent="0.3">
      <c r="A344" s="660" t="s">
        <v>1615</v>
      </c>
      <c r="B344" s="661" t="s">
        <v>2555</v>
      </c>
      <c r="C344" s="661" t="s">
        <v>1960</v>
      </c>
      <c r="D344" s="661" t="s">
        <v>1961</v>
      </c>
      <c r="E344" s="661" t="s">
        <v>1274</v>
      </c>
      <c r="F344" s="664"/>
      <c r="G344" s="664"/>
      <c r="H344" s="677">
        <v>0</v>
      </c>
      <c r="I344" s="664">
        <v>8</v>
      </c>
      <c r="J344" s="664">
        <v>7477.28</v>
      </c>
      <c r="K344" s="677">
        <v>1</v>
      </c>
      <c r="L344" s="664">
        <v>8</v>
      </c>
      <c r="M344" s="665">
        <v>7477.28</v>
      </c>
    </row>
    <row r="345" spans="1:13" ht="14.4" customHeight="1" x14ac:dyDescent="0.3">
      <c r="A345" s="660" t="s">
        <v>1615</v>
      </c>
      <c r="B345" s="661" t="s">
        <v>2555</v>
      </c>
      <c r="C345" s="661" t="s">
        <v>1820</v>
      </c>
      <c r="D345" s="661" t="s">
        <v>817</v>
      </c>
      <c r="E345" s="661" t="s">
        <v>1821</v>
      </c>
      <c r="F345" s="664">
        <v>8</v>
      </c>
      <c r="G345" s="664">
        <v>14954.64</v>
      </c>
      <c r="H345" s="677">
        <v>1</v>
      </c>
      <c r="I345" s="664"/>
      <c r="J345" s="664"/>
      <c r="K345" s="677">
        <v>0</v>
      </c>
      <c r="L345" s="664">
        <v>8</v>
      </c>
      <c r="M345" s="665">
        <v>14954.64</v>
      </c>
    </row>
    <row r="346" spans="1:13" ht="14.4" customHeight="1" x14ac:dyDescent="0.3">
      <c r="A346" s="660" t="s">
        <v>1615</v>
      </c>
      <c r="B346" s="661" t="s">
        <v>2555</v>
      </c>
      <c r="C346" s="661" t="s">
        <v>2137</v>
      </c>
      <c r="D346" s="661" t="s">
        <v>1006</v>
      </c>
      <c r="E346" s="661" t="s">
        <v>2138</v>
      </c>
      <c r="F346" s="664">
        <v>5</v>
      </c>
      <c r="G346" s="664">
        <v>0</v>
      </c>
      <c r="H346" s="677"/>
      <c r="I346" s="664"/>
      <c r="J346" s="664"/>
      <c r="K346" s="677"/>
      <c r="L346" s="664">
        <v>5</v>
      </c>
      <c r="M346" s="665">
        <v>0</v>
      </c>
    </row>
    <row r="347" spans="1:13" ht="14.4" customHeight="1" x14ac:dyDescent="0.3">
      <c r="A347" s="660" t="s">
        <v>1615</v>
      </c>
      <c r="B347" s="661" t="s">
        <v>1524</v>
      </c>
      <c r="C347" s="661" t="s">
        <v>1920</v>
      </c>
      <c r="D347" s="661" t="s">
        <v>1921</v>
      </c>
      <c r="E347" s="661" t="s">
        <v>955</v>
      </c>
      <c r="F347" s="664"/>
      <c r="G347" s="664"/>
      <c r="H347" s="677">
        <v>0</v>
      </c>
      <c r="I347" s="664">
        <v>2</v>
      </c>
      <c r="J347" s="664">
        <v>787.26</v>
      </c>
      <c r="K347" s="677">
        <v>1</v>
      </c>
      <c r="L347" s="664">
        <v>2</v>
      </c>
      <c r="M347" s="665">
        <v>787.26</v>
      </c>
    </row>
    <row r="348" spans="1:13" ht="14.4" customHeight="1" x14ac:dyDescent="0.3">
      <c r="A348" s="660" t="s">
        <v>1615</v>
      </c>
      <c r="B348" s="661" t="s">
        <v>1524</v>
      </c>
      <c r="C348" s="661" t="s">
        <v>1636</v>
      </c>
      <c r="D348" s="661" t="s">
        <v>1637</v>
      </c>
      <c r="E348" s="661" t="s">
        <v>568</v>
      </c>
      <c r="F348" s="664"/>
      <c r="G348" s="664"/>
      <c r="H348" s="677">
        <v>0</v>
      </c>
      <c r="I348" s="664">
        <v>5</v>
      </c>
      <c r="J348" s="664">
        <v>738.05000000000007</v>
      </c>
      <c r="K348" s="677">
        <v>1</v>
      </c>
      <c r="L348" s="664">
        <v>5</v>
      </c>
      <c r="M348" s="665">
        <v>738.05000000000007</v>
      </c>
    </row>
    <row r="349" spans="1:13" ht="14.4" customHeight="1" x14ac:dyDescent="0.3">
      <c r="A349" s="660" t="s">
        <v>1615</v>
      </c>
      <c r="B349" s="661" t="s">
        <v>1524</v>
      </c>
      <c r="C349" s="661" t="s">
        <v>1638</v>
      </c>
      <c r="D349" s="661" t="s">
        <v>1639</v>
      </c>
      <c r="E349" s="661" t="s">
        <v>561</v>
      </c>
      <c r="F349" s="664"/>
      <c r="G349" s="664"/>
      <c r="H349" s="677">
        <v>0</v>
      </c>
      <c r="I349" s="664">
        <v>9</v>
      </c>
      <c r="J349" s="664">
        <v>332.18999999999994</v>
      </c>
      <c r="K349" s="677">
        <v>1</v>
      </c>
      <c r="L349" s="664">
        <v>9</v>
      </c>
      <c r="M349" s="665">
        <v>332.18999999999994</v>
      </c>
    </row>
    <row r="350" spans="1:13" ht="14.4" customHeight="1" x14ac:dyDescent="0.3">
      <c r="A350" s="660" t="s">
        <v>1615</v>
      </c>
      <c r="B350" s="661" t="s">
        <v>1524</v>
      </c>
      <c r="C350" s="661" t="s">
        <v>2307</v>
      </c>
      <c r="D350" s="661" t="s">
        <v>2308</v>
      </c>
      <c r="E350" s="661" t="s">
        <v>2130</v>
      </c>
      <c r="F350" s="664">
        <v>1</v>
      </c>
      <c r="G350" s="664">
        <v>0</v>
      </c>
      <c r="H350" s="677"/>
      <c r="I350" s="664"/>
      <c r="J350" s="664"/>
      <c r="K350" s="677"/>
      <c r="L350" s="664">
        <v>1</v>
      </c>
      <c r="M350" s="665">
        <v>0</v>
      </c>
    </row>
    <row r="351" spans="1:13" ht="14.4" customHeight="1" x14ac:dyDescent="0.3">
      <c r="A351" s="660" t="s">
        <v>1615</v>
      </c>
      <c r="B351" s="661" t="s">
        <v>1524</v>
      </c>
      <c r="C351" s="661" t="s">
        <v>2309</v>
      </c>
      <c r="D351" s="661" t="s">
        <v>2310</v>
      </c>
      <c r="E351" s="661" t="s">
        <v>2311</v>
      </c>
      <c r="F351" s="664">
        <v>3</v>
      </c>
      <c r="G351" s="664">
        <v>0</v>
      </c>
      <c r="H351" s="677"/>
      <c r="I351" s="664"/>
      <c r="J351" s="664"/>
      <c r="K351" s="677"/>
      <c r="L351" s="664">
        <v>3</v>
      </c>
      <c r="M351" s="665">
        <v>0</v>
      </c>
    </row>
    <row r="352" spans="1:13" ht="14.4" customHeight="1" x14ac:dyDescent="0.3">
      <c r="A352" s="660" t="s">
        <v>1615</v>
      </c>
      <c r="B352" s="661" t="s">
        <v>1524</v>
      </c>
      <c r="C352" s="661" t="s">
        <v>2168</v>
      </c>
      <c r="D352" s="661" t="s">
        <v>954</v>
      </c>
      <c r="E352" s="661" t="s">
        <v>565</v>
      </c>
      <c r="F352" s="664">
        <v>1</v>
      </c>
      <c r="G352" s="664">
        <v>0</v>
      </c>
      <c r="H352" s="677"/>
      <c r="I352" s="664"/>
      <c r="J352" s="664"/>
      <c r="K352" s="677"/>
      <c r="L352" s="664">
        <v>1</v>
      </c>
      <c r="M352" s="665">
        <v>0</v>
      </c>
    </row>
    <row r="353" spans="1:13" ht="14.4" customHeight="1" x14ac:dyDescent="0.3">
      <c r="A353" s="660" t="s">
        <v>1615</v>
      </c>
      <c r="B353" s="661" t="s">
        <v>1524</v>
      </c>
      <c r="C353" s="661" t="s">
        <v>2128</v>
      </c>
      <c r="D353" s="661" t="s">
        <v>2129</v>
      </c>
      <c r="E353" s="661" t="s">
        <v>2130</v>
      </c>
      <c r="F353" s="664">
        <v>4</v>
      </c>
      <c r="G353" s="664">
        <v>9330.52</v>
      </c>
      <c r="H353" s="677">
        <v>1</v>
      </c>
      <c r="I353" s="664"/>
      <c r="J353" s="664"/>
      <c r="K353" s="677">
        <v>0</v>
      </c>
      <c r="L353" s="664">
        <v>4</v>
      </c>
      <c r="M353" s="665">
        <v>9330.52</v>
      </c>
    </row>
    <row r="354" spans="1:13" ht="14.4" customHeight="1" x14ac:dyDescent="0.3">
      <c r="A354" s="660" t="s">
        <v>1615</v>
      </c>
      <c r="B354" s="661" t="s">
        <v>1525</v>
      </c>
      <c r="C354" s="661" t="s">
        <v>928</v>
      </c>
      <c r="D354" s="661" t="s">
        <v>929</v>
      </c>
      <c r="E354" s="661" t="s">
        <v>1526</v>
      </c>
      <c r="F354" s="664"/>
      <c r="G354" s="664"/>
      <c r="H354" s="677">
        <v>0</v>
      </c>
      <c r="I354" s="664">
        <v>6</v>
      </c>
      <c r="J354" s="664">
        <v>6645.0599999999995</v>
      </c>
      <c r="K354" s="677">
        <v>1</v>
      </c>
      <c r="L354" s="664">
        <v>6</v>
      </c>
      <c r="M354" s="665">
        <v>6645.0599999999995</v>
      </c>
    </row>
    <row r="355" spans="1:13" ht="14.4" customHeight="1" x14ac:dyDescent="0.3">
      <c r="A355" s="660" t="s">
        <v>1615</v>
      </c>
      <c r="B355" s="661" t="s">
        <v>1527</v>
      </c>
      <c r="C355" s="661" t="s">
        <v>918</v>
      </c>
      <c r="D355" s="661" t="s">
        <v>919</v>
      </c>
      <c r="E355" s="661" t="s">
        <v>1528</v>
      </c>
      <c r="F355" s="664"/>
      <c r="G355" s="664"/>
      <c r="H355" s="677">
        <v>0</v>
      </c>
      <c r="I355" s="664">
        <v>3</v>
      </c>
      <c r="J355" s="664">
        <v>284.85000000000002</v>
      </c>
      <c r="K355" s="677">
        <v>1</v>
      </c>
      <c r="L355" s="664">
        <v>3</v>
      </c>
      <c r="M355" s="665">
        <v>284.85000000000002</v>
      </c>
    </row>
    <row r="356" spans="1:13" ht="14.4" customHeight="1" x14ac:dyDescent="0.3">
      <c r="A356" s="660" t="s">
        <v>1615</v>
      </c>
      <c r="B356" s="661" t="s">
        <v>1527</v>
      </c>
      <c r="C356" s="661" t="s">
        <v>1385</v>
      </c>
      <c r="D356" s="661" t="s">
        <v>1386</v>
      </c>
      <c r="E356" s="661" t="s">
        <v>1387</v>
      </c>
      <c r="F356" s="664"/>
      <c r="G356" s="664"/>
      <c r="H356" s="677">
        <v>0</v>
      </c>
      <c r="I356" s="664">
        <v>2</v>
      </c>
      <c r="J356" s="664">
        <v>253.2</v>
      </c>
      <c r="K356" s="677">
        <v>1</v>
      </c>
      <c r="L356" s="664">
        <v>2</v>
      </c>
      <c r="M356" s="665">
        <v>253.2</v>
      </c>
    </row>
    <row r="357" spans="1:13" ht="14.4" customHeight="1" x14ac:dyDescent="0.3">
      <c r="A357" s="660" t="s">
        <v>1615</v>
      </c>
      <c r="B357" s="661" t="s">
        <v>1527</v>
      </c>
      <c r="C357" s="661" t="s">
        <v>2317</v>
      </c>
      <c r="D357" s="661" t="s">
        <v>2318</v>
      </c>
      <c r="E357" s="661" t="s">
        <v>1730</v>
      </c>
      <c r="F357" s="664">
        <v>1</v>
      </c>
      <c r="G357" s="664">
        <v>253.18</v>
      </c>
      <c r="H357" s="677">
        <v>1</v>
      </c>
      <c r="I357" s="664"/>
      <c r="J357" s="664"/>
      <c r="K357" s="677">
        <v>0</v>
      </c>
      <c r="L357" s="664">
        <v>1</v>
      </c>
      <c r="M357" s="665">
        <v>253.18</v>
      </c>
    </row>
    <row r="358" spans="1:13" ht="14.4" customHeight="1" x14ac:dyDescent="0.3">
      <c r="A358" s="660" t="s">
        <v>1615</v>
      </c>
      <c r="B358" s="661" t="s">
        <v>1573</v>
      </c>
      <c r="C358" s="661" t="s">
        <v>1824</v>
      </c>
      <c r="D358" s="661" t="s">
        <v>1825</v>
      </c>
      <c r="E358" s="661" t="s">
        <v>1826</v>
      </c>
      <c r="F358" s="664">
        <v>2</v>
      </c>
      <c r="G358" s="664">
        <v>112.84</v>
      </c>
      <c r="H358" s="677">
        <v>1</v>
      </c>
      <c r="I358" s="664"/>
      <c r="J358" s="664"/>
      <c r="K358" s="677">
        <v>0</v>
      </c>
      <c r="L358" s="664">
        <v>2</v>
      </c>
      <c r="M358" s="665">
        <v>112.84</v>
      </c>
    </row>
    <row r="359" spans="1:13" ht="14.4" customHeight="1" x14ac:dyDescent="0.3">
      <c r="A359" s="660" t="s">
        <v>1615</v>
      </c>
      <c r="B359" s="661" t="s">
        <v>1573</v>
      </c>
      <c r="C359" s="661" t="s">
        <v>1354</v>
      </c>
      <c r="D359" s="661" t="s">
        <v>1574</v>
      </c>
      <c r="E359" s="661" t="s">
        <v>1575</v>
      </c>
      <c r="F359" s="664"/>
      <c r="G359" s="664"/>
      <c r="H359" s="677">
        <v>0</v>
      </c>
      <c r="I359" s="664">
        <v>2</v>
      </c>
      <c r="J359" s="664">
        <v>13.36</v>
      </c>
      <c r="K359" s="677">
        <v>1</v>
      </c>
      <c r="L359" s="664">
        <v>2</v>
      </c>
      <c r="M359" s="665">
        <v>13.36</v>
      </c>
    </row>
    <row r="360" spans="1:13" ht="14.4" customHeight="1" x14ac:dyDescent="0.3">
      <c r="A360" s="660" t="s">
        <v>1615</v>
      </c>
      <c r="B360" s="661" t="s">
        <v>1573</v>
      </c>
      <c r="C360" s="661" t="s">
        <v>1696</v>
      </c>
      <c r="D360" s="661" t="s">
        <v>1697</v>
      </c>
      <c r="E360" s="661" t="s">
        <v>1698</v>
      </c>
      <c r="F360" s="664"/>
      <c r="G360" s="664"/>
      <c r="H360" s="677">
        <v>0</v>
      </c>
      <c r="I360" s="664">
        <v>5</v>
      </c>
      <c r="J360" s="664">
        <v>51.3</v>
      </c>
      <c r="K360" s="677">
        <v>1</v>
      </c>
      <c r="L360" s="664">
        <v>5</v>
      </c>
      <c r="M360" s="665">
        <v>51.3</v>
      </c>
    </row>
    <row r="361" spans="1:13" ht="14.4" customHeight="1" x14ac:dyDescent="0.3">
      <c r="A361" s="660" t="s">
        <v>1615</v>
      </c>
      <c r="B361" s="661" t="s">
        <v>1573</v>
      </c>
      <c r="C361" s="661" t="s">
        <v>1811</v>
      </c>
      <c r="D361" s="661" t="s">
        <v>1812</v>
      </c>
      <c r="E361" s="661" t="s">
        <v>1813</v>
      </c>
      <c r="F361" s="664"/>
      <c r="G361" s="664"/>
      <c r="H361" s="677">
        <v>0</v>
      </c>
      <c r="I361" s="664">
        <v>4</v>
      </c>
      <c r="J361" s="664">
        <v>67.680000000000007</v>
      </c>
      <c r="K361" s="677">
        <v>1</v>
      </c>
      <c r="L361" s="664">
        <v>4</v>
      </c>
      <c r="M361" s="665">
        <v>67.680000000000007</v>
      </c>
    </row>
    <row r="362" spans="1:13" ht="14.4" customHeight="1" x14ac:dyDescent="0.3">
      <c r="A362" s="660" t="s">
        <v>1615</v>
      </c>
      <c r="B362" s="661" t="s">
        <v>1549</v>
      </c>
      <c r="C362" s="661" t="s">
        <v>2071</v>
      </c>
      <c r="D362" s="661" t="s">
        <v>1095</v>
      </c>
      <c r="E362" s="661" t="s">
        <v>1135</v>
      </c>
      <c r="F362" s="664"/>
      <c r="G362" s="664"/>
      <c r="H362" s="677">
        <v>0</v>
      </c>
      <c r="I362" s="664">
        <v>11</v>
      </c>
      <c r="J362" s="664">
        <v>1452</v>
      </c>
      <c r="K362" s="677">
        <v>1</v>
      </c>
      <c r="L362" s="664">
        <v>11</v>
      </c>
      <c r="M362" s="665">
        <v>1452</v>
      </c>
    </row>
    <row r="363" spans="1:13" ht="14.4" customHeight="1" x14ac:dyDescent="0.3">
      <c r="A363" s="660" t="s">
        <v>1615</v>
      </c>
      <c r="B363" s="661" t="s">
        <v>1549</v>
      </c>
      <c r="C363" s="661" t="s">
        <v>1365</v>
      </c>
      <c r="D363" s="661" t="s">
        <v>1366</v>
      </c>
      <c r="E363" s="661" t="s">
        <v>1576</v>
      </c>
      <c r="F363" s="664"/>
      <c r="G363" s="664"/>
      <c r="H363" s="677">
        <v>0</v>
      </c>
      <c r="I363" s="664">
        <v>1</v>
      </c>
      <c r="J363" s="664">
        <v>65.989999999999995</v>
      </c>
      <c r="K363" s="677">
        <v>1</v>
      </c>
      <c r="L363" s="664">
        <v>1</v>
      </c>
      <c r="M363" s="665">
        <v>65.989999999999995</v>
      </c>
    </row>
    <row r="364" spans="1:13" ht="14.4" customHeight="1" x14ac:dyDescent="0.3">
      <c r="A364" s="660" t="s">
        <v>1615</v>
      </c>
      <c r="B364" s="661" t="s">
        <v>1549</v>
      </c>
      <c r="C364" s="661" t="s">
        <v>1861</v>
      </c>
      <c r="D364" s="661" t="s">
        <v>1095</v>
      </c>
      <c r="E364" s="661" t="s">
        <v>1862</v>
      </c>
      <c r="F364" s="664"/>
      <c r="G364" s="664"/>
      <c r="H364" s="677">
        <v>0</v>
      </c>
      <c r="I364" s="664">
        <v>21</v>
      </c>
      <c r="J364" s="664">
        <v>2772</v>
      </c>
      <c r="K364" s="677">
        <v>1</v>
      </c>
      <c r="L364" s="664">
        <v>21</v>
      </c>
      <c r="M364" s="665">
        <v>2772</v>
      </c>
    </row>
    <row r="365" spans="1:13" ht="14.4" customHeight="1" x14ac:dyDescent="0.3">
      <c r="A365" s="660" t="s">
        <v>1615</v>
      </c>
      <c r="B365" s="661" t="s">
        <v>1551</v>
      </c>
      <c r="C365" s="661" t="s">
        <v>1133</v>
      </c>
      <c r="D365" s="661" t="s">
        <v>1134</v>
      </c>
      <c r="E365" s="661" t="s">
        <v>1135</v>
      </c>
      <c r="F365" s="664"/>
      <c r="G365" s="664"/>
      <c r="H365" s="677">
        <v>0</v>
      </c>
      <c r="I365" s="664">
        <v>6</v>
      </c>
      <c r="J365" s="664">
        <v>792</v>
      </c>
      <c r="K365" s="677">
        <v>1</v>
      </c>
      <c r="L365" s="664">
        <v>6</v>
      </c>
      <c r="M365" s="665">
        <v>792</v>
      </c>
    </row>
    <row r="366" spans="1:13" ht="14.4" customHeight="1" x14ac:dyDescent="0.3">
      <c r="A366" s="660" t="s">
        <v>1615</v>
      </c>
      <c r="B366" s="661" t="s">
        <v>1529</v>
      </c>
      <c r="C366" s="661" t="s">
        <v>873</v>
      </c>
      <c r="D366" s="661" t="s">
        <v>874</v>
      </c>
      <c r="E366" s="661" t="s">
        <v>875</v>
      </c>
      <c r="F366" s="664"/>
      <c r="G366" s="664"/>
      <c r="H366" s="677">
        <v>0</v>
      </c>
      <c r="I366" s="664">
        <v>5</v>
      </c>
      <c r="J366" s="664">
        <v>660</v>
      </c>
      <c r="K366" s="677">
        <v>1</v>
      </c>
      <c r="L366" s="664">
        <v>5</v>
      </c>
      <c r="M366" s="665">
        <v>660</v>
      </c>
    </row>
    <row r="367" spans="1:13" ht="14.4" customHeight="1" x14ac:dyDescent="0.3">
      <c r="A367" s="660" t="s">
        <v>1615</v>
      </c>
      <c r="B367" s="661" t="s">
        <v>1529</v>
      </c>
      <c r="C367" s="661" t="s">
        <v>1993</v>
      </c>
      <c r="D367" s="661" t="s">
        <v>874</v>
      </c>
      <c r="E367" s="661" t="s">
        <v>1994</v>
      </c>
      <c r="F367" s="664"/>
      <c r="G367" s="664"/>
      <c r="H367" s="677">
        <v>0</v>
      </c>
      <c r="I367" s="664">
        <v>3</v>
      </c>
      <c r="J367" s="664">
        <v>1319.94</v>
      </c>
      <c r="K367" s="677">
        <v>1</v>
      </c>
      <c r="L367" s="664">
        <v>3</v>
      </c>
      <c r="M367" s="665">
        <v>1319.94</v>
      </c>
    </row>
    <row r="368" spans="1:13" ht="14.4" customHeight="1" x14ac:dyDescent="0.3">
      <c r="A368" s="660" t="s">
        <v>1615</v>
      </c>
      <c r="B368" s="661" t="s">
        <v>1529</v>
      </c>
      <c r="C368" s="661" t="s">
        <v>910</v>
      </c>
      <c r="D368" s="661" t="s">
        <v>911</v>
      </c>
      <c r="E368" s="661" t="s">
        <v>912</v>
      </c>
      <c r="F368" s="664"/>
      <c r="G368" s="664"/>
      <c r="H368" s="677">
        <v>0</v>
      </c>
      <c r="I368" s="664">
        <v>12</v>
      </c>
      <c r="J368" s="664">
        <v>3168</v>
      </c>
      <c r="K368" s="677">
        <v>1</v>
      </c>
      <c r="L368" s="664">
        <v>12</v>
      </c>
      <c r="M368" s="665">
        <v>3168</v>
      </c>
    </row>
    <row r="369" spans="1:13" ht="14.4" customHeight="1" x14ac:dyDescent="0.3">
      <c r="A369" s="660" t="s">
        <v>1615</v>
      </c>
      <c r="B369" s="661" t="s">
        <v>1529</v>
      </c>
      <c r="C369" s="661" t="s">
        <v>2324</v>
      </c>
      <c r="D369" s="661" t="s">
        <v>911</v>
      </c>
      <c r="E369" s="661" t="s">
        <v>1545</v>
      </c>
      <c r="F369" s="664">
        <v>7</v>
      </c>
      <c r="G369" s="664">
        <v>0</v>
      </c>
      <c r="H369" s="677"/>
      <c r="I369" s="664"/>
      <c r="J369" s="664"/>
      <c r="K369" s="677"/>
      <c r="L369" s="664">
        <v>7</v>
      </c>
      <c r="M369" s="665">
        <v>0</v>
      </c>
    </row>
    <row r="370" spans="1:13" ht="14.4" customHeight="1" x14ac:dyDescent="0.3">
      <c r="A370" s="660" t="s">
        <v>1615</v>
      </c>
      <c r="B370" s="661" t="s">
        <v>1529</v>
      </c>
      <c r="C370" s="661" t="s">
        <v>898</v>
      </c>
      <c r="D370" s="661" t="s">
        <v>960</v>
      </c>
      <c r="E370" s="661" t="s">
        <v>1530</v>
      </c>
      <c r="F370" s="664"/>
      <c r="G370" s="664"/>
      <c r="H370" s="677">
        <v>0</v>
      </c>
      <c r="I370" s="664">
        <v>33</v>
      </c>
      <c r="J370" s="664">
        <v>4065.6000000000004</v>
      </c>
      <c r="K370" s="677">
        <v>1</v>
      </c>
      <c r="L370" s="664">
        <v>33</v>
      </c>
      <c r="M370" s="665">
        <v>4065.6000000000004</v>
      </c>
    </row>
    <row r="371" spans="1:13" ht="14.4" customHeight="1" x14ac:dyDescent="0.3">
      <c r="A371" s="660" t="s">
        <v>1615</v>
      </c>
      <c r="B371" s="661" t="s">
        <v>1529</v>
      </c>
      <c r="C371" s="661" t="s">
        <v>894</v>
      </c>
      <c r="D371" s="661" t="s">
        <v>1531</v>
      </c>
      <c r="E371" s="661" t="s">
        <v>1532</v>
      </c>
      <c r="F371" s="664"/>
      <c r="G371" s="664"/>
      <c r="H371" s="677">
        <v>0</v>
      </c>
      <c r="I371" s="664">
        <v>20</v>
      </c>
      <c r="J371" s="664">
        <v>4927.7999999999993</v>
      </c>
      <c r="K371" s="677">
        <v>1</v>
      </c>
      <c r="L371" s="664">
        <v>20</v>
      </c>
      <c r="M371" s="665">
        <v>4927.7999999999993</v>
      </c>
    </row>
    <row r="372" spans="1:13" ht="14.4" customHeight="1" x14ac:dyDescent="0.3">
      <c r="A372" s="660" t="s">
        <v>1615</v>
      </c>
      <c r="B372" s="661" t="s">
        <v>1529</v>
      </c>
      <c r="C372" s="661" t="s">
        <v>2321</v>
      </c>
      <c r="D372" s="661" t="s">
        <v>2322</v>
      </c>
      <c r="E372" s="661" t="s">
        <v>2323</v>
      </c>
      <c r="F372" s="664">
        <v>2</v>
      </c>
      <c r="G372" s="664">
        <v>0</v>
      </c>
      <c r="H372" s="677"/>
      <c r="I372" s="664"/>
      <c r="J372" s="664"/>
      <c r="K372" s="677"/>
      <c r="L372" s="664">
        <v>2</v>
      </c>
      <c r="M372" s="665">
        <v>0</v>
      </c>
    </row>
    <row r="373" spans="1:13" ht="14.4" customHeight="1" x14ac:dyDescent="0.3">
      <c r="A373" s="660" t="s">
        <v>1615</v>
      </c>
      <c r="B373" s="661" t="s">
        <v>1533</v>
      </c>
      <c r="C373" s="661" t="s">
        <v>1796</v>
      </c>
      <c r="D373" s="661" t="s">
        <v>1797</v>
      </c>
      <c r="E373" s="661" t="s">
        <v>1798</v>
      </c>
      <c r="F373" s="664">
        <v>2</v>
      </c>
      <c r="G373" s="664">
        <v>264</v>
      </c>
      <c r="H373" s="677">
        <v>1</v>
      </c>
      <c r="I373" s="664"/>
      <c r="J373" s="664"/>
      <c r="K373" s="677">
        <v>0</v>
      </c>
      <c r="L373" s="664">
        <v>2</v>
      </c>
      <c r="M373" s="665">
        <v>264</v>
      </c>
    </row>
    <row r="374" spans="1:13" ht="14.4" customHeight="1" x14ac:dyDescent="0.3">
      <c r="A374" s="660" t="s">
        <v>1615</v>
      </c>
      <c r="B374" s="661" t="s">
        <v>1533</v>
      </c>
      <c r="C374" s="661" t="s">
        <v>2293</v>
      </c>
      <c r="D374" s="661" t="s">
        <v>1889</v>
      </c>
      <c r="E374" s="661" t="s">
        <v>2294</v>
      </c>
      <c r="F374" s="664">
        <v>1</v>
      </c>
      <c r="G374" s="664">
        <v>726.27</v>
      </c>
      <c r="H374" s="677">
        <v>1</v>
      </c>
      <c r="I374" s="664"/>
      <c r="J374" s="664"/>
      <c r="K374" s="677">
        <v>0</v>
      </c>
      <c r="L374" s="664">
        <v>1</v>
      </c>
      <c r="M374" s="665">
        <v>726.27</v>
      </c>
    </row>
    <row r="375" spans="1:13" ht="14.4" customHeight="1" x14ac:dyDescent="0.3">
      <c r="A375" s="660" t="s">
        <v>1615</v>
      </c>
      <c r="B375" s="661" t="s">
        <v>1533</v>
      </c>
      <c r="C375" s="661" t="s">
        <v>2295</v>
      </c>
      <c r="D375" s="661" t="s">
        <v>2296</v>
      </c>
      <c r="E375" s="661" t="s">
        <v>1964</v>
      </c>
      <c r="F375" s="664">
        <v>1</v>
      </c>
      <c r="G375" s="664">
        <v>246.39</v>
      </c>
      <c r="H375" s="677">
        <v>1</v>
      </c>
      <c r="I375" s="664"/>
      <c r="J375" s="664"/>
      <c r="K375" s="677">
        <v>0</v>
      </c>
      <c r="L375" s="664">
        <v>1</v>
      </c>
      <c r="M375" s="665">
        <v>246.39</v>
      </c>
    </row>
    <row r="376" spans="1:13" ht="14.4" customHeight="1" x14ac:dyDescent="0.3">
      <c r="A376" s="660" t="s">
        <v>1615</v>
      </c>
      <c r="B376" s="661" t="s">
        <v>1533</v>
      </c>
      <c r="C376" s="661" t="s">
        <v>884</v>
      </c>
      <c r="D376" s="661" t="s">
        <v>885</v>
      </c>
      <c r="E376" s="661" t="s">
        <v>886</v>
      </c>
      <c r="F376" s="664"/>
      <c r="G376" s="664"/>
      <c r="H376" s="677">
        <v>0</v>
      </c>
      <c r="I376" s="664">
        <v>99</v>
      </c>
      <c r="J376" s="664">
        <v>13068</v>
      </c>
      <c r="K376" s="677">
        <v>1</v>
      </c>
      <c r="L376" s="664">
        <v>99</v>
      </c>
      <c r="M376" s="665">
        <v>13068</v>
      </c>
    </row>
    <row r="377" spans="1:13" ht="14.4" customHeight="1" x14ac:dyDescent="0.3">
      <c r="A377" s="660" t="s">
        <v>1615</v>
      </c>
      <c r="B377" s="661" t="s">
        <v>1533</v>
      </c>
      <c r="C377" s="661" t="s">
        <v>1888</v>
      </c>
      <c r="D377" s="661" t="s">
        <v>1889</v>
      </c>
      <c r="E377" s="661" t="s">
        <v>1890</v>
      </c>
      <c r="F377" s="664">
        <v>2</v>
      </c>
      <c r="G377" s="664">
        <v>246.4</v>
      </c>
      <c r="H377" s="677">
        <v>1</v>
      </c>
      <c r="I377" s="664"/>
      <c r="J377" s="664"/>
      <c r="K377" s="677">
        <v>0</v>
      </c>
      <c r="L377" s="664">
        <v>2</v>
      </c>
      <c r="M377" s="665">
        <v>246.4</v>
      </c>
    </row>
    <row r="378" spans="1:13" ht="14.4" customHeight="1" x14ac:dyDescent="0.3">
      <c r="A378" s="660" t="s">
        <v>1615</v>
      </c>
      <c r="B378" s="661" t="s">
        <v>1533</v>
      </c>
      <c r="C378" s="661" t="s">
        <v>2297</v>
      </c>
      <c r="D378" s="661" t="s">
        <v>1892</v>
      </c>
      <c r="E378" s="661" t="s">
        <v>2294</v>
      </c>
      <c r="F378" s="664">
        <v>3</v>
      </c>
      <c r="G378" s="664">
        <v>2178.81</v>
      </c>
      <c r="H378" s="677">
        <v>1</v>
      </c>
      <c r="I378" s="664"/>
      <c r="J378" s="664"/>
      <c r="K378" s="677">
        <v>0</v>
      </c>
      <c r="L378" s="664">
        <v>3</v>
      </c>
      <c r="M378" s="665">
        <v>2178.81</v>
      </c>
    </row>
    <row r="379" spans="1:13" ht="14.4" customHeight="1" x14ac:dyDescent="0.3">
      <c r="A379" s="660" t="s">
        <v>1615</v>
      </c>
      <c r="B379" s="661" t="s">
        <v>1533</v>
      </c>
      <c r="C379" s="661" t="s">
        <v>2298</v>
      </c>
      <c r="D379" s="661" t="s">
        <v>2296</v>
      </c>
      <c r="E379" s="661" t="s">
        <v>1135</v>
      </c>
      <c r="F379" s="664">
        <v>2</v>
      </c>
      <c r="G379" s="664">
        <v>0</v>
      </c>
      <c r="H379" s="677"/>
      <c r="I379" s="664"/>
      <c r="J379" s="664"/>
      <c r="K379" s="677"/>
      <c r="L379" s="664">
        <v>2</v>
      </c>
      <c r="M379" s="665">
        <v>0</v>
      </c>
    </row>
    <row r="380" spans="1:13" ht="14.4" customHeight="1" x14ac:dyDescent="0.3">
      <c r="A380" s="660" t="s">
        <v>1615</v>
      </c>
      <c r="B380" s="661" t="s">
        <v>1534</v>
      </c>
      <c r="C380" s="661" t="s">
        <v>1125</v>
      </c>
      <c r="D380" s="661" t="s">
        <v>1126</v>
      </c>
      <c r="E380" s="661" t="s">
        <v>1127</v>
      </c>
      <c r="F380" s="664"/>
      <c r="G380" s="664"/>
      <c r="H380" s="677">
        <v>0</v>
      </c>
      <c r="I380" s="664">
        <v>4</v>
      </c>
      <c r="J380" s="664">
        <v>1600.72</v>
      </c>
      <c r="K380" s="677">
        <v>1</v>
      </c>
      <c r="L380" s="664">
        <v>4</v>
      </c>
      <c r="M380" s="665">
        <v>1600.72</v>
      </c>
    </row>
    <row r="381" spans="1:13" ht="14.4" customHeight="1" x14ac:dyDescent="0.3">
      <c r="A381" s="660" t="s">
        <v>1615</v>
      </c>
      <c r="B381" s="661" t="s">
        <v>1534</v>
      </c>
      <c r="C381" s="661" t="s">
        <v>1389</v>
      </c>
      <c r="D381" s="661" t="s">
        <v>1577</v>
      </c>
      <c r="E381" s="661" t="s">
        <v>1391</v>
      </c>
      <c r="F381" s="664"/>
      <c r="G381" s="664"/>
      <c r="H381" s="677">
        <v>0</v>
      </c>
      <c r="I381" s="664">
        <v>2</v>
      </c>
      <c r="J381" s="664">
        <v>421</v>
      </c>
      <c r="K381" s="677">
        <v>1</v>
      </c>
      <c r="L381" s="664">
        <v>2</v>
      </c>
      <c r="M381" s="665">
        <v>421</v>
      </c>
    </row>
    <row r="382" spans="1:13" ht="14.4" customHeight="1" x14ac:dyDescent="0.3">
      <c r="A382" s="660" t="s">
        <v>1615</v>
      </c>
      <c r="B382" s="661" t="s">
        <v>1534</v>
      </c>
      <c r="C382" s="661" t="s">
        <v>914</v>
      </c>
      <c r="D382" s="661" t="s">
        <v>1535</v>
      </c>
      <c r="E382" s="661" t="s">
        <v>916</v>
      </c>
      <c r="F382" s="664"/>
      <c r="G382" s="664"/>
      <c r="H382" s="677">
        <v>0</v>
      </c>
      <c r="I382" s="664">
        <v>23</v>
      </c>
      <c r="J382" s="664">
        <v>4089.8599999999997</v>
      </c>
      <c r="K382" s="677">
        <v>1</v>
      </c>
      <c r="L382" s="664">
        <v>23</v>
      </c>
      <c r="M382" s="665">
        <v>4089.8599999999997</v>
      </c>
    </row>
    <row r="383" spans="1:13" ht="14.4" customHeight="1" thickBot="1" x14ac:dyDescent="0.35">
      <c r="A383" s="666" t="s">
        <v>1615</v>
      </c>
      <c r="B383" s="667" t="s">
        <v>2564</v>
      </c>
      <c r="C383" s="667" t="s">
        <v>2326</v>
      </c>
      <c r="D383" s="667" t="s">
        <v>2327</v>
      </c>
      <c r="E383" s="667" t="s">
        <v>2328</v>
      </c>
      <c r="F383" s="670"/>
      <c r="G383" s="670"/>
      <c r="H383" s="678"/>
      <c r="I383" s="670">
        <v>3</v>
      </c>
      <c r="J383" s="670">
        <v>0</v>
      </c>
      <c r="K383" s="678"/>
      <c r="L383" s="670">
        <v>3</v>
      </c>
      <c r="M383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533</v>
      </c>
      <c r="B5" s="645" t="s">
        <v>534</v>
      </c>
      <c r="C5" s="646" t="s">
        <v>535</v>
      </c>
      <c r="D5" s="646" t="s">
        <v>535</v>
      </c>
      <c r="E5" s="646"/>
      <c r="F5" s="646" t="s">
        <v>535</v>
      </c>
      <c r="G5" s="646" t="s">
        <v>535</v>
      </c>
      <c r="H5" s="646" t="s">
        <v>535</v>
      </c>
      <c r="I5" s="647" t="s">
        <v>535</v>
      </c>
      <c r="J5" s="648" t="s">
        <v>74</v>
      </c>
    </row>
    <row r="6" spans="1:10" ht="14.4" customHeight="1" x14ac:dyDescent="0.3">
      <c r="A6" s="644" t="s">
        <v>533</v>
      </c>
      <c r="B6" s="645" t="s">
        <v>349</v>
      </c>
      <c r="C6" s="646">
        <v>0</v>
      </c>
      <c r="D6" s="646">
        <v>0.27888000000000002</v>
      </c>
      <c r="E6" s="646"/>
      <c r="F6" s="646">
        <v>0</v>
      </c>
      <c r="G6" s="646">
        <v>4.6479998535833338E-2</v>
      </c>
      <c r="H6" s="646">
        <v>-4.6479998535833338E-2</v>
      </c>
      <c r="I6" s="647">
        <v>0</v>
      </c>
      <c r="J6" s="648" t="s">
        <v>1</v>
      </c>
    </row>
    <row r="7" spans="1:10" ht="14.4" customHeight="1" x14ac:dyDescent="0.3">
      <c r="A7" s="644" t="s">
        <v>533</v>
      </c>
      <c r="B7" s="645" t="s">
        <v>2568</v>
      </c>
      <c r="C7" s="646">
        <v>0</v>
      </c>
      <c r="D7" s="646">
        <v>0</v>
      </c>
      <c r="E7" s="646"/>
      <c r="F7" s="646" t="s">
        <v>535</v>
      </c>
      <c r="G7" s="646" t="s">
        <v>535</v>
      </c>
      <c r="H7" s="646" t="s">
        <v>535</v>
      </c>
      <c r="I7" s="647" t="s">
        <v>535</v>
      </c>
      <c r="J7" s="648" t="s">
        <v>1</v>
      </c>
    </row>
    <row r="8" spans="1:10" ht="14.4" customHeight="1" x14ac:dyDescent="0.3">
      <c r="A8" s="644" t="s">
        <v>533</v>
      </c>
      <c r="B8" s="645" t="s">
        <v>350</v>
      </c>
      <c r="C8" s="646">
        <v>0.98207</v>
      </c>
      <c r="D8" s="646">
        <v>1.2760499999999999</v>
      </c>
      <c r="E8" s="646"/>
      <c r="F8" s="646">
        <v>0.73490999999999995</v>
      </c>
      <c r="G8" s="646">
        <v>1.4999999527533332</v>
      </c>
      <c r="H8" s="646">
        <v>-0.76508995275333325</v>
      </c>
      <c r="I8" s="647">
        <v>0.48994001543202176</v>
      </c>
      <c r="J8" s="648" t="s">
        <v>1</v>
      </c>
    </row>
    <row r="9" spans="1:10" ht="14.4" customHeight="1" x14ac:dyDescent="0.3">
      <c r="A9" s="644" t="s">
        <v>533</v>
      </c>
      <c r="B9" s="645" t="s">
        <v>351</v>
      </c>
      <c r="C9" s="646">
        <v>5.8472100000000005</v>
      </c>
      <c r="D9" s="646">
        <v>4.8757999999999999</v>
      </c>
      <c r="E9" s="646"/>
      <c r="F9" s="646">
        <v>6.8660100000000002</v>
      </c>
      <c r="G9" s="646">
        <v>7.8333330866018329</v>
      </c>
      <c r="H9" s="646">
        <v>-0.96732308660183275</v>
      </c>
      <c r="I9" s="647">
        <v>0.87651194250167319</v>
      </c>
      <c r="J9" s="648" t="s">
        <v>1</v>
      </c>
    </row>
    <row r="10" spans="1:10" ht="14.4" customHeight="1" x14ac:dyDescent="0.3">
      <c r="A10" s="644" t="s">
        <v>533</v>
      </c>
      <c r="B10" s="645" t="s">
        <v>352</v>
      </c>
      <c r="C10" s="646">
        <v>0</v>
      </c>
      <c r="D10" s="646">
        <v>0</v>
      </c>
      <c r="E10" s="646"/>
      <c r="F10" s="646">
        <v>0.16339999999999999</v>
      </c>
      <c r="G10" s="646">
        <v>0.20421666023416668</v>
      </c>
      <c r="H10" s="646">
        <v>-4.0816660234166691E-2</v>
      </c>
      <c r="I10" s="647">
        <v>0.80013060546889792</v>
      </c>
      <c r="J10" s="648" t="s">
        <v>1</v>
      </c>
    </row>
    <row r="11" spans="1:10" ht="14.4" customHeight="1" x14ac:dyDescent="0.3">
      <c r="A11" s="644" t="s">
        <v>533</v>
      </c>
      <c r="B11" s="645" t="s">
        <v>353</v>
      </c>
      <c r="C11" s="646">
        <v>0.14599999999999999</v>
      </c>
      <c r="D11" s="646">
        <v>9.1999999999999998E-2</v>
      </c>
      <c r="E11" s="646"/>
      <c r="F11" s="646">
        <v>0.31900000000000001</v>
      </c>
      <c r="G11" s="646">
        <v>0.53324998320383332</v>
      </c>
      <c r="H11" s="646">
        <v>-0.21424998320383332</v>
      </c>
      <c r="I11" s="647">
        <v>0.59821849047872011</v>
      </c>
      <c r="J11" s="648" t="s">
        <v>1</v>
      </c>
    </row>
    <row r="12" spans="1:10" ht="14.4" customHeight="1" x14ac:dyDescent="0.3">
      <c r="A12" s="644" t="s">
        <v>533</v>
      </c>
      <c r="B12" s="645" t="s">
        <v>354</v>
      </c>
      <c r="C12" s="646">
        <v>1.101</v>
      </c>
      <c r="D12" s="646">
        <v>1.0560100000000001</v>
      </c>
      <c r="E12" s="646"/>
      <c r="F12" s="646">
        <v>1.5714299999999999</v>
      </c>
      <c r="G12" s="646">
        <v>2.3333332598386662</v>
      </c>
      <c r="H12" s="646">
        <v>-0.76190325983866636</v>
      </c>
      <c r="I12" s="647">
        <v>0.67347002121276633</v>
      </c>
      <c r="J12" s="648" t="s">
        <v>1</v>
      </c>
    </row>
    <row r="13" spans="1:10" ht="14.4" customHeight="1" x14ac:dyDescent="0.3">
      <c r="A13" s="644" t="s">
        <v>533</v>
      </c>
      <c r="B13" s="645" t="s">
        <v>536</v>
      </c>
      <c r="C13" s="646">
        <v>8.0762800000000006</v>
      </c>
      <c r="D13" s="646">
        <v>7.5787399999999998</v>
      </c>
      <c r="E13" s="646"/>
      <c r="F13" s="646">
        <v>9.6547499999999999</v>
      </c>
      <c r="G13" s="646">
        <v>12.450612941167664</v>
      </c>
      <c r="H13" s="646">
        <v>-2.7958629411676643</v>
      </c>
      <c r="I13" s="647">
        <v>0.77544375089171647</v>
      </c>
      <c r="J13" s="648" t="s">
        <v>537</v>
      </c>
    </row>
    <row r="15" spans="1:10" ht="14.4" customHeight="1" x14ac:dyDescent="0.3">
      <c r="A15" s="644" t="s">
        <v>533</v>
      </c>
      <c r="B15" s="645" t="s">
        <v>534</v>
      </c>
      <c r="C15" s="646" t="s">
        <v>535</v>
      </c>
      <c r="D15" s="646" t="s">
        <v>535</v>
      </c>
      <c r="E15" s="646"/>
      <c r="F15" s="646" t="s">
        <v>535</v>
      </c>
      <c r="G15" s="646" t="s">
        <v>535</v>
      </c>
      <c r="H15" s="646" t="s">
        <v>535</v>
      </c>
      <c r="I15" s="647" t="s">
        <v>535</v>
      </c>
      <c r="J15" s="648" t="s">
        <v>74</v>
      </c>
    </row>
    <row r="16" spans="1:10" ht="14.4" customHeight="1" x14ac:dyDescent="0.3">
      <c r="A16" s="644" t="s">
        <v>538</v>
      </c>
      <c r="B16" s="645" t="s">
        <v>539</v>
      </c>
      <c r="C16" s="646" t="s">
        <v>535</v>
      </c>
      <c r="D16" s="646" t="s">
        <v>535</v>
      </c>
      <c r="E16" s="646"/>
      <c r="F16" s="646" t="s">
        <v>535</v>
      </c>
      <c r="G16" s="646" t="s">
        <v>535</v>
      </c>
      <c r="H16" s="646" t="s">
        <v>535</v>
      </c>
      <c r="I16" s="647" t="s">
        <v>535</v>
      </c>
      <c r="J16" s="648" t="s">
        <v>0</v>
      </c>
    </row>
    <row r="17" spans="1:10" ht="14.4" customHeight="1" x14ac:dyDescent="0.3">
      <c r="A17" s="644" t="s">
        <v>538</v>
      </c>
      <c r="B17" s="645" t="s">
        <v>349</v>
      </c>
      <c r="C17" s="646">
        <v>0</v>
      </c>
      <c r="D17" s="646">
        <v>0.27888000000000002</v>
      </c>
      <c r="E17" s="646"/>
      <c r="F17" s="646">
        <v>0</v>
      </c>
      <c r="G17" s="646">
        <v>4.6479998535833338E-2</v>
      </c>
      <c r="H17" s="646">
        <v>-4.6479998535833338E-2</v>
      </c>
      <c r="I17" s="647">
        <v>0</v>
      </c>
      <c r="J17" s="648" t="s">
        <v>1</v>
      </c>
    </row>
    <row r="18" spans="1:10" ht="14.4" customHeight="1" x14ac:dyDescent="0.3">
      <c r="A18" s="644" t="s">
        <v>538</v>
      </c>
      <c r="B18" s="645" t="s">
        <v>2568</v>
      </c>
      <c r="C18" s="646">
        <v>0</v>
      </c>
      <c r="D18" s="646">
        <v>0</v>
      </c>
      <c r="E18" s="646"/>
      <c r="F18" s="646" t="s">
        <v>535</v>
      </c>
      <c r="G18" s="646" t="s">
        <v>535</v>
      </c>
      <c r="H18" s="646" t="s">
        <v>535</v>
      </c>
      <c r="I18" s="647" t="s">
        <v>535</v>
      </c>
      <c r="J18" s="648" t="s">
        <v>1</v>
      </c>
    </row>
    <row r="19" spans="1:10" ht="14.4" customHeight="1" x14ac:dyDescent="0.3">
      <c r="A19" s="644" t="s">
        <v>538</v>
      </c>
      <c r="B19" s="645" t="s">
        <v>350</v>
      </c>
      <c r="C19" s="646">
        <v>0.28948000000000002</v>
      </c>
      <c r="D19" s="646">
        <v>0.88644999999999996</v>
      </c>
      <c r="E19" s="646"/>
      <c r="F19" s="646">
        <v>0.40499999999999997</v>
      </c>
      <c r="G19" s="646">
        <v>0.54830961960649993</v>
      </c>
      <c r="H19" s="646">
        <v>-0.14330961960649996</v>
      </c>
      <c r="I19" s="647">
        <v>0.73863376734235009</v>
      </c>
      <c r="J19" s="648" t="s">
        <v>1</v>
      </c>
    </row>
    <row r="20" spans="1:10" ht="14.4" customHeight="1" x14ac:dyDescent="0.3">
      <c r="A20" s="644" t="s">
        <v>538</v>
      </c>
      <c r="B20" s="645" t="s">
        <v>351</v>
      </c>
      <c r="C20" s="646">
        <v>4.0774800000000004</v>
      </c>
      <c r="D20" s="646">
        <v>3.4096000000000002</v>
      </c>
      <c r="E20" s="646"/>
      <c r="F20" s="646">
        <v>1.5083499999999999</v>
      </c>
      <c r="G20" s="646">
        <v>4.4080117874516667</v>
      </c>
      <c r="H20" s="646">
        <v>-2.8996617874516666</v>
      </c>
      <c r="I20" s="647">
        <v>0.34218374921179556</v>
      </c>
      <c r="J20" s="648" t="s">
        <v>1</v>
      </c>
    </row>
    <row r="21" spans="1:10" ht="14.4" customHeight="1" x14ac:dyDescent="0.3">
      <c r="A21" s="644" t="s">
        <v>538</v>
      </c>
      <c r="B21" s="645" t="s">
        <v>352</v>
      </c>
      <c r="C21" s="646">
        <v>0</v>
      </c>
      <c r="D21" s="646">
        <v>0</v>
      </c>
      <c r="E21" s="646"/>
      <c r="F21" s="646">
        <v>0.16339999999999999</v>
      </c>
      <c r="G21" s="646">
        <v>0.177016661091</v>
      </c>
      <c r="H21" s="646">
        <v>-1.3616661091000015E-2</v>
      </c>
      <c r="I21" s="647">
        <v>0.92307695215197838</v>
      </c>
      <c r="J21" s="648" t="s">
        <v>1</v>
      </c>
    </row>
    <row r="22" spans="1:10" ht="14.4" customHeight="1" x14ac:dyDescent="0.3">
      <c r="A22" s="644" t="s">
        <v>538</v>
      </c>
      <c r="B22" s="645" t="s">
        <v>353</v>
      </c>
      <c r="C22" s="646">
        <v>8.7999999999999995E-2</v>
      </c>
      <c r="D22" s="646">
        <v>9.1999999999999998E-2</v>
      </c>
      <c r="E22" s="646"/>
      <c r="F22" s="646">
        <v>0.25800000000000001</v>
      </c>
      <c r="G22" s="646">
        <v>0.29358332408616666</v>
      </c>
      <c r="H22" s="646">
        <v>-3.5583324086166657E-2</v>
      </c>
      <c r="I22" s="647">
        <v>0.87879650795246478</v>
      </c>
      <c r="J22" s="648" t="s">
        <v>1</v>
      </c>
    </row>
    <row r="23" spans="1:10" ht="14.4" customHeight="1" x14ac:dyDescent="0.3">
      <c r="A23" s="644" t="s">
        <v>538</v>
      </c>
      <c r="B23" s="645" t="s">
        <v>354</v>
      </c>
      <c r="C23" s="646">
        <v>0.25600000000000001</v>
      </c>
      <c r="D23" s="646">
        <v>0.44679999999999997</v>
      </c>
      <c r="E23" s="646"/>
      <c r="F23" s="646">
        <v>0.57262999999999997</v>
      </c>
      <c r="G23" s="646">
        <v>1.1424718416736666</v>
      </c>
      <c r="H23" s="646">
        <v>-0.56984184167366658</v>
      </c>
      <c r="I23" s="647">
        <v>0.50122023065454679</v>
      </c>
      <c r="J23" s="648" t="s">
        <v>1</v>
      </c>
    </row>
    <row r="24" spans="1:10" ht="14.4" customHeight="1" x14ac:dyDescent="0.3">
      <c r="A24" s="644" t="s">
        <v>538</v>
      </c>
      <c r="B24" s="645" t="s">
        <v>540</v>
      </c>
      <c r="C24" s="646">
        <v>4.7109600000000009</v>
      </c>
      <c r="D24" s="646">
        <v>5.1137299999999994</v>
      </c>
      <c r="E24" s="646"/>
      <c r="F24" s="646">
        <v>2.9073799999999999</v>
      </c>
      <c r="G24" s="646">
        <v>6.6158732324448328</v>
      </c>
      <c r="H24" s="646">
        <v>-3.708493232444833</v>
      </c>
      <c r="I24" s="647">
        <v>0.43945521594064846</v>
      </c>
      <c r="J24" s="648" t="s">
        <v>541</v>
      </c>
    </row>
    <row r="25" spans="1:10" ht="14.4" customHeight="1" x14ac:dyDescent="0.3">
      <c r="A25" s="644" t="s">
        <v>535</v>
      </c>
      <c r="B25" s="645" t="s">
        <v>535</v>
      </c>
      <c r="C25" s="646" t="s">
        <v>535</v>
      </c>
      <c r="D25" s="646" t="s">
        <v>535</v>
      </c>
      <c r="E25" s="646"/>
      <c r="F25" s="646" t="s">
        <v>535</v>
      </c>
      <c r="G25" s="646" t="s">
        <v>535</v>
      </c>
      <c r="H25" s="646" t="s">
        <v>535</v>
      </c>
      <c r="I25" s="647" t="s">
        <v>535</v>
      </c>
      <c r="J25" s="648" t="s">
        <v>542</v>
      </c>
    </row>
    <row r="26" spans="1:10" ht="14.4" customHeight="1" x14ac:dyDescent="0.3">
      <c r="A26" s="644" t="s">
        <v>543</v>
      </c>
      <c r="B26" s="645" t="s">
        <v>544</v>
      </c>
      <c r="C26" s="646" t="s">
        <v>535</v>
      </c>
      <c r="D26" s="646" t="s">
        <v>535</v>
      </c>
      <c r="E26" s="646"/>
      <c r="F26" s="646" t="s">
        <v>535</v>
      </c>
      <c r="G26" s="646" t="s">
        <v>535</v>
      </c>
      <c r="H26" s="646" t="s">
        <v>535</v>
      </c>
      <c r="I26" s="647" t="s">
        <v>535</v>
      </c>
      <c r="J26" s="648" t="s">
        <v>0</v>
      </c>
    </row>
    <row r="27" spans="1:10" ht="14.4" customHeight="1" x14ac:dyDescent="0.3">
      <c r="A27" s="644" t="s">
        <v>543</v>
      </c>
      <c r="B27" s="645" t="s">
        <v>350</v>
      </c>
      <c r="C27" s="646">
        <v>4.3459999999999999E-2</v>
      </c>
      <c r="D27" s="646">
        <v>0</v>
      </c>
      <c r="E27" s="646"/>
      <c r="F27" s="646">
        <v>0</v>
      </c>
      <c r="G27" s="646">
        <v>1.6633444581666667E-2</v>
      </c>
      <c r="H27" s="646">
        <v>-1.6633444581666667E-2</v>
      </c>
      <c r="I27" s="647">
        <v>0</v>
      </c>
      <c r="J27" s="648" t="s">
        <v>1</v>
      </c>
    </row>
    <row r="28" spans="1:10" ht="14.4" customHeight="1" x14ac:dyDescent="0.3">
      <c r="A28" s="644" t="s">
        <v>543</v>
      </c>
      <c r="B28" s="645" t="s">
        <v>351</v>
      </c>
      <c r="C28" s="646">
        <v>3.9199999999999999E-2</v>
      </c>
      <c r="D28" s="646">
        <v>0</v>
      </c>
      <c r="E28" s="646"/>
      <c r="F28" s="646">
        <v>0</v>
      </c>
      <c r="G28" s="646">
        <v>0.15157323082016666</v>
      </c>
      <c r="H28" s="646">
        <v>-0.15157323082016666</v>
      </c>
      <c r="I28" s="647">
        <v>0</v>
      </c>
      <c r="J28" s="648" t="s">
        <v>1</v>
      </c>
    </row>
    <row r="29" spans="1:10" ht="14.4" customHeight="1" x14ac:dyDescent="0.3">
      <c r="A29" s="644" t="s">
        <v>543</v>
      </c>
      <c r="B29" s="645" t="s">
        <v>353</v>
      </c>
      <c r="C29" s="646" t="s">
        <v>535</v>
      </c>
      <c r="D29" s="646">
        <v>0</v>
      </c>
      <c r="E29" s="646"/>
      <c r="F29" s="646">
        <v>0</v>
      </c>
      <c r="G29" s="646">
        <v>4.9999998425000001E-3</v>
      </c>
      <c r="H29" s="646">
        <v>-4.9999998425000001E-3</v>
      </c>
      <c r="I29" s="647">
        <v>0</v>
      </c>
      <c r="J29" s="648" t="s">
        <v>1</v>
      </c>
    </row>
    <row r="30" spans="1:10" ht="14.4" customHeight="1" x14ac:dyDescent="0.3">
      <c r="A30" s="644" t="s">
        <v>543</v>
      </c>
      <c r="B30" s="645" t="s">
        <v>354</v>
      </c>
      <c r="C30" s="646">
        <v>0.13</v>
      </c>
      <c r="D30" s="646">
        <v>0</v>
      </c>
      <c r="E30" s="646"/>
      <c r="F30" s="646">
        <v>0</v>
      </c>
      <c r="G30" s="646">
        <v>0.13374397966266668</v>
      </c>
      <c r="H30" s="646">
        <v>-0.13374397966266668</v>
      </c>
      <c r="I30" s="647">
        <v>0</v>
      </c>
      <c r="J30" s="648" t="s">
        <v>1</v>
      </c>
    </row>
    <row r="31" spans="1:10" ht="14.4" customHeight="1" x14ac:dyDescent="0.3">
      <c r="A31" s="644" t="s">
        <v>543</v>
      </c>
      <c r="B31" s="645" t="s">
        <v>545</v>
      </c>
      <c r="C31" s="646">
        <v>0.21266000000000002</v>
      </c>
      <c r="D31" s="646">
        <v>0</v>
      </c>
      <c r="E31" s="646"/>
      <c r="F31" s="646">
        <v>0</v>
      </c>
      <c r="G31" s="646">
        <v>0.30695065490700002</v>
      </c>
      <c r="H31" s="646">
        <v>-0.30695065490700002</v>
      </c>
      <c r="I31" s="647">
        <v>0</v>
      </c>
      <c r="J31" s="648" t="s">
        <v>541</v>
      </c>
    </row>
    <row r="32" spans="1:10" ht="14.4" customHeight="1" x14ac:dyDescent="0.3">
      <c r="A32" s="644" t="s">
        <v>535</v>
      </c>
      <c r="B32" s="645" t="s">
        <v>535</v>
      </c>
      <c r="C32" s="646" t="s">
        <v>535</v>
      </c>
      <c r="D32" s="646" t="s">
        <v>535</v>
      </c>
      <c r="E32" s="646"/>
      <c r="F32" s="646" t="s">
        <v>535</v>
      </c>
      <c r="G32" s="646" t="s">
        <v>535</v>
      </c>
      <c r="H32" s="646" t="s">
        <v>535</v>
      </c>
      <c r="I32" s="647" t="s">
        <v>535</v>
      </c>
      <c r="J32" s="648" t="s">
        <v>542</v>
      </c>
    </row>
    <row r="33" spans="1:10" ht="14.4" customHeight="1" x14ac:dyDescent="0.3">
      <c r="A33" s="644" t="s">
        <v>546</v>
      </c>
      <c r="B33" s="645" t="s">
        <v>547</v>
      </c>
      <c r="C33" s="646" t="s">
        <v>535</v>
      </c>
      <c r="D33" s="646" t="s">
        <v>535</v>
      </c>
      <c r="E33" s="646"/>
      <c r="F33" s="646" t="s">
        <v>535</v>
      </c>
      <c r="G33" s="646" t="s">
        <v>535</v>
      </c>
      <c r="H33" s="646" t="s">
        <v>535</v>
      </c>
      <c r="I33" s="647" t="s">
        <v>535</v>
      </c>
      <c r="J33" s="648" t="s">
        <v>0</v>
      </c>
    </row>
    <row r="34" spans="1:10" ht="14.4" customHeight="1" x14ac:dyDescent="0.3">
      <c r="A34" s="644" t="s">
        <v>546</v>
      </c>
      <c r="B34" s="645" t="s">
        <v>350</v>
      </c>
      <c r="C34" s="646">
        <v>0.47599000000000002</v>
      </c>
      <c r="D34" s="646">
        <v>0.28544000000000003</v>
      </c>
      <c r="E34" s="646"/>
      <c r="F34" s="646">
        <v>7.9409999999999994E-2</v>
      </c>
      <c r="G34" s="646">
        <v>0.74435738090683323</v>
      </c>
      <c r="H34" s="646">
        <v>-0.66494738090683325</v>
      </c>
      <c r="I34" s="647">
        <v>0.10668262589571778</v>
      </c>
      <c r="J34" s="648" t="s">
        <v>1</v>
      </c>
    </row>
    <row r="35" spans="1:10" ht="14.4" customHeight="1" x14ac:dyDescent="0.3">
      <c r="A35" s="644" t="s">
        <v>546</v>
      </c>
      <c r="B35" s="645" t="s">
        <v>351</v>
      </c>
      <c r="C35" s="646">
        <v>1.45113</v>
      </c>
      <c r="D35" s="646">
        <v>0.98370000000000002</v>
      </c>
      <c r="E35" s="646"/>
      <c r="F35" s="646">
        <v>4.8783000000000003</v>
      </c>
      <c r="G35" s="646">
        <v>2.2944882939814999</v>
      </c>
      <c r="H35" s="646">
        <v>2.5838117060185004</v>
      </c>
      <c r="I35" s="647">
        <v>2.1260949610402906</v>
      </c>
      <c r="J35" s="648" t="s">
        <v>1</v>
      </c>
    </row>
    <row r="36" spans="1:10" ht="14.4" customHeight="1" x14ac:dyDescent="0.3">
      <c r="A36" s="644" t="s">
        <v>546</v>
      </c>
      <c r="B36" s="645" t="s">
        <v>352</v>
      </c>
      <c r="C36" s="646">
        <v>0</v>
      </c>
      <c r="D36" s="646">
        <v>0</v>
      </c>
      <c r="E36" s="646"/>
      <c r="F36" s="646">
        <v>0</v>
      </c>
      <c r="G36" s="646">
        <v>2.7199999143166665E-2</v>
      </c>
      <c r="H36" s="646">
        <v>-2.7199999143166665E-2</v>
      </c>
      <c r="I36" s="647">
        <v>0</v>
      </c>
      <c r="J36" s="648" t="s">
        <v>1</v>
      </c>
    </row>
    <row r="37" spans="1:10" ht="14.4" customHeight="1" x14ac:dyDescent="0.3">
      <c r="A37" s="644" t="s">
        <v>546</v>
      </c>
      <c r="B37" s="645" t="s">
        <v>353</v>
      </c>
      <c r="C37" s="646">
        <v>0</v>
      </c>
      <c r="D37" s="646">
        <v>0</v>
      </c>
      <c r="E37" s="646"/>
      <c r="F37" s="646">
        <v>0</v>
      </c>
      <c r="G37" s="646">
        <v>0.18216666092883335</v>
      </c>
      <c r="H37" s="646">
        <v>-0.18216666092883335</v>
      </c>
      <c r="I37" s="647">
        <v>0</v>
      </c>
      <c r="J37" s="648" t="s">
        <v>1</v>
      </c>
    </row>
    <row r="38" spans="1:10" ht="14.4" customHeight="1" x14ac:dyDescent="0.3">
      <c r="A38" s="644" t="s">
        <v>546</v>
      </c>
      <c r="B38" s="645" t="s">
        <v>354</v>
      </c>
      <c r="C38" s="646">
        <v>0.58499999999999996</v>
      </c>
      <c r="D38" s="646">
        <v>0.46200000000000002</v>
      </c>
      <c r="E38" s="646"/>
      <c r="F38" s="646">
        <v>0.71</v>
      </c>
      <c r="G38" s="646">
        <v>0.86399866674149994</v>
      </c>
      <c r="H38" s="646">
        <v>-0.15399866674149998</v>
      </c>
      <c r="I38" s="647">
        <v>0.8217605273370463</v>
      </c>
      <c r="J38" s="648" t="s">
        <v>1</v>
      </c>
    </row>
    <row r="39" spans="1:10" ht="14.4" customHeight="1" x14ac:dyDescent="0.3">
      <c r="A39" s="644" t="s">
        <v>546</v>
      </c>
      <c r="B39" s="645" t="s">
        <v>548</v>
      </c>
      <c r="C39" s="646">
        <v>2.5121199999999999</v>
      </c>
      <c r="D39" s="646">
        <v>1.7311400000000001</v>
      </c>
      <c r="E39" s="646"/>
      <c r="F39" s="646">
        <v>5.6677100000000005</v>
      </c>
      <c r="G39" s="646">
        <v>4.1122110017018336</v>
      </c>
      <c r="H39" s="646">
        <v>1.5554989982981668</v>
      </c>
      <c r="I39" s="647">
        <v>1.3782634202511557</v>
      </c>
      <c r="J39" s="648" t="s">
        <v>541</v>
      </c>
    </row>
    <row r="40" spans="1:10" ht="14.4" customHeight="1" x14ac:dyDescent="0.3">
      <c r="A40" s="644" t="s">
        <v>535</v>
      </c>
      <c r="B40" s="645" t="s">
        <v>535</v>
      </c>
      <c r="C40" s="646" t="s">
        <v>535</v>
      </c>
      <c r="D40" s="646" t="s">
        <v>535</v>
      </c>
      <c r="E40" s="646"/>
      <c r="F40" s="646" t="s">
        <v>535</v>
      </c>
      <c r="G40" s="646" t="s">
        <v>535</v>
      </c>
      <c r="H40" s="646" t="s">
        <v>535</v>
      </c>
      <c r="I40" s="647" t="s">
        <v>535</v>
      </c>
      <c r="J40" s="648" t="s">
        <v>542</v>
      </c>
    </row>
    <row r="41" spans="1:10" ht="14.4" customHeight="1" x14ac:dyDescent="0.3">
      <c r="A41" s="644" t="s">
        <v>549</v>
      </c>
      <c r="B41" s="645" t="s">
        <v>550</v>
      </c>
      <c r="C41" s="646" t="s">
        <v>535</v>
      </c>
      <c r="D41" s="646" t="s">
        <v>535</v>
      </c>
      <c r="E41" s="646"/>
      <c r="F41" s="646" t="s">
        <v>535</v>
      </c>
      <c r="G41" s="646" t="s">
        <v>535</v>
      </c>
      <c r="H41" s="646" t="s">
        <v>535</v>
      </c>
      <c r="I41" s="647" t="s">
        <v>535</v>
      </c>
      <c r="J41" s="648" t="s">
        <v>0</v>
      </c>
    </row>
    <row r="42" spans="1:10" ht="14.4" customHeight="1" x14ac:dyDescent="0.3">
      <c r="A42" s="644" t="s">
        <v>549</v>
      </c>
      <c r="B42" s="645" t="s">
        <v>349</v>
      </c>
      <c r="C42" s="646">
        <v>0</v>
      </c>
      <c r="D42" s="646" t="s">
        <v>535</v>
      </c>
      <c r="E42" s="646"/>
      <c r="F42" s="646" t="s">
        <v>535</v>
      </c>
      <c r="G42" s="646" t="s">
        <v>535</v>
      </c>
      <c r="H42" s="646" t="s">
        <v>535</v>
      </c>
      <c r="I42" s="647" t="s">
        <v>535</v>
      </c>
      <c r="J42" s="648" t="s">
        <v>1</v>
      </c>
    </row>
    <row r="43" spans="1:10" ht="14.4" customHeight="1" x14ac:dyDescent="0.3">
      <c r="A43" s="644" t="s">
        <v>549</v>
      </c>
      <c r="B43" s="645" t="s">
        <v>350</v>
      </c>
      <c r="C43" s="646">
        <v>0.17313999999999999</v>
      </c>
      <c r="D43" s="646">
        <v>0.10416</v>
      </c>
      <c r="E43" s="646"/>
      <c r="F43" s="646">
        <v>0.2505</v>
      </c>
      <c r="G43" s="646">
        <v>0.19069950765833332</v>
      </c>
      <c r="H43" s="646">
        <v>5.9800492341666678E-2</v>
      </c>
      <c r="I43" s="647">
        <v>1.3135849330497915</v>
      </c>
      <c r="J43" s="648" t="s">
        <v>1</v>
      </c>
    </row>
    <row r="44" spans="1:10" ht="14.4" customHeight="1" x14ac:dyDescent="0.3">
      <c r="A44" s="644" t="s">
        <v>549</v>
      </c>
      <c r="B44" s="645" t="s">
        <v>351</v>
      </c>
      <c r="C44" s="646">
        <v>0.27939999999999998</v>
      </c>
      <c r="D44" s="646">
        <v>0.48250000000000004</v>
      </c>
      <c r="E44" s="646"/>
      <c r="F44" s="646">
        <v>0.47936000000000001</v>
      </c>
      <c r="G44" s="646">
        <v>0.97925977434849998</v>
      </c>
      <c r="H44" s="646">
        <v>-0.49989977434849997</v>
      </c>
      <c r="I44" s="647">
        <v>0.48951260182102085</v>
      </c>
      <c r="J44" s="648" t="s">
        <v>1</v>
      </c>
    </row>
    <row r="45" spans="1:10" ht="14.4" customHeight="1" x14ac:dyDescent="0.3">
      <c r="A45" s="644" t="s">
        <v>549</v>
      </c>
      <c r="B45" s="645" t="s">
        <v>353</v>
      </c>
      <c r="C45" s="646">
        <v>5.8000000000000003E-2</v>
      </c>
      <c r="D45" s="646">
        <v>0</v>
      </c>
      <c r="E45" s="646"/>
      <c r="F45" s="646">
        <v>6.0999999999999999E-2</v>
      </c>
      <c r="G45" s="646">
        <v>5.2499998346333336E-2</v>
      </c>
      <c r="H45" s="646">
        <v>8.5000016536666625E-3</v>
      </c>
      <c r="I45" s="647">
        <v>1.1619047985029187</v>
      </c>
      <c r="J45" s="648" t="s">
        <v>1</v>
      </c>
    </row>
    <row r="46" spans="1:10" ht="14.4" customHeight="1" x14ac:dyDescent="0.3">
      <c r="A46" s="644" t="s">
        <v>549</v>
      </c>
      <c r="B46" s="645" t="s">
        <v>354</v>
      </c>
      <c r="C46" s="646">
        <v>0.13</v>
      </c>
      <c r="D46" s="646">
        <v>0.14721000000000001</v>
      </c>
      <c r="E46" s="646"/>
      <c r="F46" s="646">
        <v>0.2888</v>
      </c>
      <c r="G46" s="646">
        <v>0.19311877176083334</v>
      </c>
      <c r="H46" s="646">
        <v>9.5681228239166666E-2</v>
      </c>
      <c r="I46" s="647">
        <v>1.4954527587699369</v>
      </c>
      <c r="J46" s="648" t="s">
        <v>1</v>
      </c>
    </row>
    <row r="47" spans="1:10" ht="14.4" customHeight="1" x14ac:dyDescent="0.3">
      <c r="A47" s="644" t="s">
        <v>549</v>
      </c>
      <c r="B47" s="645" t="s">
        <v>551</v>
      </c>
      <c r="C47" s="646">
        <v>0.64054</v>
      </c>
      <c r="D47" s="646">
        <v>0.73387000000000002</v>
      </c>
      <c r="E47" s="646"/>
      <c r="F47" s="646">
        <v>1.0796599999999998</v>
      </c>
      <c r="G47" s="646">
        <v>1.415578052114</v>
      </c>
      <c r="H47" s="646">
        <v>-0.33591805211400017</v>
      </c>
      <c r="I47" s="647">
        <v>0.76269902488785701</v>
      </c>
      <c r="J47" s="648" t="s">
        <v>541</v>
      </c>
    </row>
    <row r="48" spans="1:10" ht="14.4" customHeight="1" x14ac:dyDescent="0.3">
      <c r="A48" s="644" t="s">
        <v>535</v>
      </c>
      <c r="B48" s="645" t="s">
        <v>535</v>
      </c>
      <c r="C48" s="646" t="s">
        <v>535</v>
      </c>
      <c r="D48" s="646" t="s">
        <v>535</v>
      </c>
      <c r="E48" s="646"/>
      <c r="F48" s="646" t="s">
        <v>535</v>
      </c>
      <c r="G48" s="646" t="s">
        <v>535</v>
      </c>
      <c r="H48" s="646" t="s">
        <v>535</v>
      </c>
      <c r="I48" s="647" t="s">
        <v>535</v>
      </c>
      <c r="J48" s="648" t="s">
        <v>542</v>
      </c>
    </row>
    <row r="49" spans="1:10" ht="14.4" customHeight="1" x14ac:dyDescent="0.3">
      <c r="A49" s="644" t="s">
        <v>552</v>
      </c>
      <c r="B49" s="645" t="s">
        <v>553</v>
      </c>
      <c r="C49" s="646" t="s">
        <v>535</v>
      </c>
      <c r="D49" s="646" t="s">
        <v>535</v>
      </c>
      <c r="E49" s="646"/>
      <c r="F49" s="646" t="s">
        <v>535</v>
      </c>
      <c r="G49" s="646" t="s">
        <v>535</v>
      </c>
      <c r="H49" s="646" t="s">
        <v>535</v>
      </c>
      <c r="I49" s="647" t="s">
        <v>535</v>
      </c>
      <c r="J49" s="648" t="s">
        <v>0</v>
      </c>
    </row>
    <row r="50" spans="1:10" ht="14.4" customHeight="1" x14ac:dyDescent="0.3">
      <c r="A50" s="644" t="s">
        <v>552</v>
      </c>
      <c r="B50" s="645" t="s">
        <v>350</v>
      </c>
      <c r="C50" s="646">
        <v>0</v>
      </c>
      <c r="D50" s="646" t="s">
        <v>535</v>
      </c>
      <c r="E50" s="646"/>
      <c r="F50" s="646" t="s">
        <v>535</v>
      </c>
      <c r="G50" s="646" t="s">
        <v>535</v>
      </c>
      <c r="H50" s="646" t="s">
        <v>535</v>
      </c>
      <c r="I50" s="647" t="s">
        <v>535</v>
      </c>
      <c r="J50" s="648" t="s">
        <v>1</v>
      </c>
    </row>
    <row r="51" spans="1:10" ht="14.4" customHeight="1" x14ac:dyDescent="0.3">
      <c r="A51" s="644" t="s">
        <v>552</v>
      </c>
      <c r="B51" s="645" t="s">
        <v>554</v>
      </c>
      <c r="C51" s="646">
        <v>0</v>
      </c>
      <c r="D51" s="646" t="s">
        <v>535</v>
      </c>
      <c r="E51" s="646"/>
      <c r="F51" s="646" t="s">
        <v>535</v>
      </c>
      <c r="G51" s="646" t="s">
        <v>535</v>
      </c>
      <c r="H51" s="646" t="s">
        <v>535</v>
      </c>
      <c r="I51" s="647" t="s">
        <v>535</v>
      </c>
      <c r="J51" s="648" t="s">
        <v>541</v>
      </c>
    </row>
    <row r="52" spans="1:10" ht="14.4" customHeight="1" x14ac:dyDescent="0.3">
      <c r="A52" s="644" t="s">
        <v>535</v>
      </c>
      <c r="B52" s="645" t="s">
        <v>535</v>
      </c>
      <c r="C52" s="646" t="s">
        <v>535</v>
      </c>
      <c r="D52" s="646" t="s">
        <v>535</v>
      </c>
      <c r="E52" s="646"/>
      <c r="F52" s="646" t="s">
        <v>535</v>
      </c>
      <c r="G52" s="646" t="s">
        <v>535</v>
      </c>
      <c r="H52" s="646" t="s">
        <v>535</v>
      </c>
      <c r="I52" s="647" t="s">
        <v>535</v>
      </c>
      <c r="J52" s="648" t="s">
        <v>542</v>
      </c>
    </row>
    <row r="53" spans="1:10" ht="14.4" customHeight="1" x14ac:dyDescent="0.3">
      <c r="A53" s="644" t="s">
        <v>533</v>
      </c>
      <c r="B53" s="645" t="s">
        <v>536</v>
      </c>
      <c r="C53" s="646">
        <v>8.0762800000000006</v>
      </c>
      <c r="D53" s="646">
        <v>7.5787399999999998</v>
      </c>
      <c r="E53" s="646"/>
      <c r="F53" s="646">
        <v>9.6547499999999999</v>
      </c>
      <c r="G53" s="646">
        <v>12.450612941167664</v>
      </c>
      <c r="H53" s="646">
        <v>-2.7958629411676643</v>
      </c>
      <c r="I53" s="647">
        <v>0.77544375089171647</v>
      </c>
      <c r="J53" s="648" t="s">
        <v>537</v>
      </c>
    </row>
  </sheetData>
  <mergeCells count="3">
    <mergeCell ref="A1:I1"/>
    <mergeCell ref="F3:I3"/>
    <mergeCell ref="C4:D4"/>
  </mergeCells>
  <conditionalFormatting sqref="F14 F54:F65537">
    <cfRule type="cellIs" dxfId="38" priority="18" stopIfTrue="1" operator="greaterThan">
      <formula>1</formula>
    </cfRule>
  </conditionalFormatting>
  <conditionalFormatting sqref="H5:H13">
    <cfRule type="expression" dxfId="37" priority="14">
      <formula>$H5&gt;0</formula>
    </cfRule>
  </conditionalFormatting>
  <conditionalFormatting sqref="I5:I13">
    <cfRule type="expression" dxfId="36" priority="15">
      <formula>$I5&gt;1</formula>
    </cfRule>
  </conditionalFormatting>
  <conditionalFormatting sqref="B5:B13">
    <cfRule type="expression" dxfId="35" priority="11">
      <formula>OR($J5="NS",$J5="SumaNS",$J5="Účet")</formula>
    </cfRule>
  </conditionalFormatting>
  <conditionalFormatting sqref="F5:I13 B5:D13">
    <cfRule type="expression" dxfId="34" priority="17">
      <formula>AND($J5&lt;&gt;"",$J5&lt;&gt;"mezeraKL")</formula>
    </cfRule>
  </conditionalFormatting>
  <conditionalFormatting sqref="B5:D13 F5:I1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2" priority="13">
      <formula>OR($J5="SumaNS",$J5="NS")</formula>
    </cfRule>
  </conditionalFormatting>
  <conditionalFormatting sqref="A5:A13">
    <cfRule type="expression" dxfId="31" priority="9">
      <formula>AND($J5&lt;&gt;"mezeraKL",$J5&lt;&gt;"")</formula>
    </cfRule>
  </conditionalFormatting>
  <conditionalFormatting sqref="A5:A13">
    <cfRule type="expression" dxfId="30" priority="10">
      <formula>AND($J5&lt;&gt;"",$J5&lt;&gt;"mezeraKL")</formula>
    </cfRule>
  </conditionalFormatting>
  <conditionalFormatting sqref="H15:H53">
    <cfRule type="expression" dxfId="29" priority="5">
      <formula>$H15&gt;0</formula>
    </cfRule>
  </conditionalFormatting>
  <conditionalFormatting sqref="A15:A53">
    <cfRule type="expression" dxfId="28" priority="2">
      <formula>AND($J15&lt;&gt;"mezeraKL",$J15&lt;&gt;"")</formula>
    </cfRule>
  </conditionalFormatting>
  <conditionalFormatting sqref="I15:I53">
    <cfRule type="expression" dxfId="27" priority="6">
      <formula>$I15&gt;1</formula>
    </cfRule>
  </conditionalFormatting>
  <conditionalFormatting sqref="B15:B53">
    <cfRule type="expression" dxfId="26" priority="1">
      <formula>OR($J15="NS",$J15="SumaNS",$J15="Účet")</formula>
    </cfRule>
  </conditionalFormatting>
  <conditionalFormatting sqref="A15:D53 F15:I53">
    <cfRule type="expression" dxfId="25" priority="8">
      <formula>AND($J15&lt;&gt;"",$J15&lt;&gt;"mezeraKL")</formula>
    </cfRule>
  </conditionalFormatting>
  <conditionalFormatting sqref="B15:D53 F15:I53">
    <cfRule type="expression" dxfId="2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53 F15:I53">
    <cfRule type="expression" dxfId="2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2657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2.4813030069390898</v>
      </c>
      <c r="J3" s="207">
        <f>SUBTOTAL(9,J5:J1048576)</f>
        <v>3891</v>
      </c>
      <c r="K3" s="208">
        <f>SUBTOTAL(9,K5:K1048576)</f>
        <v>9654.7499999999982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533</v>
      </c>
      <c r="B5" s="734" t="s">
        <v>534</v>
      </c>
      <c r="C5" s="737" t="s">
        <v>538</v>
      </c>
      <c r="D5" s="752" t="s">
        <v>1460</v>
      </c>
      <c r="E5" s="737" t="s">
        <v>2647</v>
      </c>
      <c r="F5" s="752" t="s">
        <v>2648</v>
      </c>
      <c r="G5" s="737" t="s">
        <v>2569</v>
      </c>
      <c r="H5" s="737" t="s">
        <v>2570</v>
      </c>
      <c r="I5" s="229">
        <v>0.4</v>
      </c>
      <c r="J5" s="229">
        <v>100</v>
      </c>
      <c r="K5" s="747">
        <v>40</v>
      </c>
    </row>
    <row r="6" spans="1:11" ht="14.4" customHeight="1" x14ac:dyDescent="0.3">
      <c r="A6" s="660" t="s">
        <v>533</v>
      </c>
      <c r="B6" s="661" t="s">
        <v>534</v>
      </c>
      <c r="C6" s="662" t="s">
        <v>538</v>
      </c>
      <c r="D6" s="663" t="s">
        <v>1460</v>
      </c>
      <c r="E6" s="662" t="s">
        <v>2647</v>
      </c>
      <c r="F6" s="663" t="s">
        <v>2648</v>
      </c>
      <c r="G6" s="662" t="s">
        <v>2571</v>
      </c>
      <c r="H6" s="662" t="s">
        <v>2572</v>
      </c>
      <c r="I6" s="664">
        <v>0.43</v>
      </c>
      <c r="J6" s="664">
        <v>200</v>
      </c>
      <c r="K6" s="665">
        <v>86</v>
      </c>
    </row>
    <row r="7" spans="1:11" ht="14.4" customHeight="1" x14ac:dyDescent="0.3">
      <c r="A7" s="660" t="s">
        <v>533</v>
      </c>
      <c r="B7" s="661" t="s">
        <v>534</v>
      </c>
      <c r="C7" s="662" t="s">
        <v>538</v>
      </c>
      <c r="D7" s="663" t="s">
        <v>1460</v>
      </c>
      <c r="E7" s="662" t="s">
        <v>2647</v>
      </c>
      <c r="F7" s="663" t="s">
        <v>2648</v>
      </c>
      <c r="G7" s="662" t="s">
        <v>2573</v>
      </c>
      <c r="H7" s="662" t="s">
        <v>2574</v>
      </c>
      <c r="I7" s="664">
        <v>1.38</v>
      </c>
      <c r="J7" s="664">
        <v>20</v>
      </c>
      <c r="K7" s="665">
        <v>27.6</v>
      </c>
    </row>
    <row r="8" spans="1:11" ht="14.4" customHeight="1" x14ac:dyDescent="0.3">
      <c r="A8" s="660" t="s">
        <v>533</v>
      </c>
      <c r="B8" s="661" t="s">
        <v>534</v>
      </c>
      <c r="C8" s="662" t="s">
        <v>538</v>
      </c>
      <c r="D8" s="663" t="s">
        <v>1460</v>
      </c>
      <c r="E8" s="662" t="s">
        <v>2647</v>
      </c>
      <c r="F8" s="663" t="s">
        <v>2648</v>
      </c>
      <c r="G8" s="662" t="s">
        <v>2575</v>
      </c>
      <c r="H8" s="662" t="s">
        <v>2576</v>
      </c>
      <c r="I8" s="664">
        <v>0.6</v>
      </c>
      <c r="J8" s="664">
        <v>10</v>
      </c>
      <c r="K8" s="665">
        <v>6</v>
      </c>
    </row>
    <row r="9" spans="1:11" ht="14.4" customHeight="1" x14ac:dyDescent="0.3">
      <c r="A9" s="660" t="s">
        <v>533</v>
      </c>
      <c r="B9" s="661" t="s">
        <v>534</v>
      </c>
      <c r="C9" s="662" t="s">
        <v>538</v>
      </c>
      <c r="D9" s="663" t="s">
        <v>1460</v>
      </c>
      <c r="E9" s="662" t="s">
        <v>2647</v>
      </c>
      <c r="F9" s="663" t="s">
        <v>2648</v>
      </c>
      <c r="G9" s="662" t="s">
        <v>2577</v>
      </c>
      <c r="H9" s="662" t="s">
        <v>2578</v>
      </c>
      <c r="I9" s="664">
        <v>8.5749999999999993</v>
      </c>
      <c r="J9" s="664">
        <v>8</v>
      </c>
      <c r="K9" s="665">
        <v>68.59</v>
      </c>
    </row>
    <row r="10" spans="1:11" ht="14.4" customHeight="1" x14ac:dyDescent="0.3">
      <c r="A10" s="660" t="s">
        <v>533</v>
      </c>
      <c r="B10" s="661" t="s">
        <v>534</v>
      </c>
      <c r="C10" s="662" t="s">
        <v>538</v>
      </c>
      <c r="D10" s="663" t="s">
        <v>1460</v>
      </c>
      <c r="E10" s="662" t="s">
        <v>2647</v>
      </c>
      <c r="F10" s="663" t="s">
        <v>2648</v>
      </c>
      <c r="G10" s="662" t="s">
        <v>2579</v>
      </c>
      <c r="H10" s="662" t="s">
        <v>2580</v>
      </c>
      <c r="I10" s="664">
        <v>27.935000000000002</v>
      </c>
      <c r="J10" s="664">
        <v>3</v>
      </c>
      <c r="K10" s="665">
        <v>83.81</v>
      </c>
    </row>
    <row r="11" spans="1:11" ht="14.4" customHeight="1" x14ac:dyDescent="0.3">
      <c r="A11" s="660" t="s">
        <v>533</v>
      </c>
      <c r="B11" s="661" t="s">
        <v>534</v>
      </c>
      <c r="C11" s="662" t="s">
        <v>538</v>
      </c>
      <c r="D11" s="663" t="s">
        <v>1460</v>
      </c>
      <c r="E11" s="662" t="s">
        <v>2647</v>
      </c>
      <c r="F11" s="663" t="s">
        <v>2648</v>
      </c>
      <c r="G11" s="662" t="s">
        <v>2581</v>
      </c>
      <c r="H11" s="662" t="s">
        <v>2582</v>
      </c>
      <c r="I11" s="664">
        <v>0.93</v>
      </c>
      <c r="J11" s="664">
        <v>100</v>
      </c>
      <c r="K11" s="665">
        <v>93</v>
      </c>
    </row>
    <row r="12" spans="1:11" ht="14.4" customHeight="1" x14ac:dyDescent="0.3">
      <c r="A12" s="660" t="s">
        <v>533</v>
      </c>
      <c r="B12" s="661" t="s">
        <v>534</v>
      </c>
      <c r="C12" s="662" t="s">
        <v>538</v>
      </c>
      <c r="D12" s="663" t="s">
        <v>1460</v>
      </c>
      <c r="E12" s="662" t="s">
        <v>2649</v>
      </c>
      <c r="F12" s="663" t="s">
        <v>2650</v>
      </c>
      <c r="G12" s="662" t="s">
        <v>2583</v>
      </c>
      <c r="H12" s="662" t="s">
        <v>2584</v>
      </c>
      <c r="I12" s="664">
        <v>5.2</v>
      </c>
      <c r="J12" s="664">
        <v>20</v>
      </c>
      <c r="K12" s="665">
        <v>104</v>
      </c>
    </row>
    <row r="13" spans="1:11" ht="14.4" customHeight="1" x14ac:dyDescent="0.3">
      <c r="A13" s="660" t="s">
        <v>533</v>
      </c>
      <c r="B13" s="661" t="s">
        <v>534</v>
      </c>
      <c r="C13" s="662" t="s">
        <v>538</v>
      </c>
      <c r="D13" s="663" t="s">
        <v>1460</v>
      </c>
      <c r="E13" s="662" t="s">
        <v>2649</v>
      </c>
      <c r="F13" s="663" t="s">
        <v>2650</v>
      </c>
      <c r="G13" s="662" t="s">
        <v>2585</v>
      </c>
      <c r="H13" s="662" t="s">
        <v>2586</v>
      </c>
      <c r="I13" s="664">
        <v>1.0900000000000001</v>
      </c>
      <c r="J13" s="664">
        <v>100</v>
      </c>
      <c r="K13" s="665">
        <v>109</v>
      </c>
    </row>
    <row r="14" spans="1:11" ht="14.4" customHeight="1" x14ac:dyDescent="0.3">
      <c r="A14" s="660" t="s">
        <v>533</v>
      </c>
      <c r="B14" s="661" t="s">
        <v>534</v>
      </c>
      <c r="C14" s="662" t="s">
        <v>538</v>
      </c>
      <c r="D14" s="663" t="s">
        <v>1460</v>
      </c>
      <c r="E14" s="662" t="s">
        <v>2649</v>
      </c>
      <c r="F14" s="663" t="s">
        <v>2650</v>
      </c>
      <c r="G14" s="662" t="s">
        <v>2587</v>
      </c>
      <c r="H14" s="662" t="s">
        <v>2588</v>
      </c>
      <c r="I14" s="664">
        <v>0.47</v>
      </c>
      <c r="J14" s="664">
        <v>200</v>
      </c>
      <c r="K14" s="665">
        <v>94</v>
      </c>
    </row>
    <row r="15" spans="1:11" ht="14.4" customHeight="1" x14ac:dyDescent="0.3">
      <c r="A15" s="660" t="s">
        <v>533</v>
      </c>
      <c r="B15" s="661" t="s">
        <v>534</v>
      </c>
      <c r="C15" s="662" t="s">
        <v>538</v>
      </c>
      <c r="D15" s="663" t="s">
        <v>1460</v>
      </c>
      <c r="E15" s="662" t="s">
        <v>2649</v>
      </c>
      <c r="F15" s="663" t="s">
        <v>2650</v>
      </c>
      <c r="G15" s="662" t="s">
        <v>2589</v>
      </c>
      <c r="H15" s="662" t="s">
        <v>2590</v>
      </c>
      <c r="I15" s="664">
        <v>68.540000000000006</v>
      </c>
      <c r="J15" s="664">
        <v>1</v>
      </c>
      <c r="K15" s="665">
        <v>68.540000000000006</v>
      </c>
    </row>
    <row r="16" spans="1:11" ht="14.4" customHeight="1" x14ac:dyDescent="0.3">
      <c r="A16" s="660" t="s">
        <v>533</v>
      </c>
      <c r="B16" s="661" t="s">
        <v>534</v>
      </c>
      <c r="C16" s="662" t="s">
        <v>538</v>
      </c>
      <c r="D16" s="663" t="s">
        <v>1460</v>
      </c>
      <c r="E16" s="662" t="s">
        <v>2649</v>
      </c>
      <c r="F16" s="663" t="s">
        <v>2650</v>
      </c>
      <c r="G16" s="662" t="s">
        <v>2591</v>
      </c>
      <c r="H16" s="662" t="s">
        <v>2592</v>
      </c>
      <c r="I16" s="664">
        <v>1.98</v>
      </c>
      <c r="J16" s="664">
        <v>50</v>
      </c>
      <c r="K16" s="665">
        <v>99</v>
      </c>
    </row>
    <row r="17" spans="1:11" ht="14.4" customHeight="1" x14ac:dyDescent="0.3">
      <c r="A17" s="660" t="s">
        <v>533</v>
      </c>
      <c r="B17" s="661" t="s">
        <v>534</v>
      </c>
      <c r="C17" s="662" t="s">
        <v>538</v>
      </c>
      <c r="D17" s="663" t="s">
        <v>1460</v>
      </c>
      <c r="E17" s="662" t="s">
        <v>2649</v>
      </c>
      <c r="F17" s="663" t="s">
        <v>2650</v>
      </c>
      <c r="G17" s="662" t="s">
        <v>2593</v>
      </c>
      <c r="H17" s="662" t="s">
        <v>2594</v>
      </c>
      <c r="I17" s="664">
        <v>3.01</v>
      </c>
      <c r="J17" s="664">
        <v>50</v>
      </c>
      <c r="K17" s="665">
        <v>150.5</v>
      </c>
    </row>
    <row r="18" spans="1:11" ht="14.4" customHeight="1" x14ac:dyDescent="0.3">
      <c r="A18" s="660" t="s">
        <v>533</v>
      </c>
      <c r="B18" s="661" t="s">
        <v>534</v>
      </c>
      <c r="C18" s="662" t="s">
        <v>538</v>
      </c>
      <c r="D18" s="663" t="s">
        <v>1460</v>
      </c>
      <c r="E18" s="662" t="s">
        <v>2649</v>
      </c>
      <c r="F18" s="663" t="s">
        <v>2650</v>
      </c>
      <c r="G18" s="662" t="s">
        <v>2595</v>
      </c>
      <c r="H18" s="662" t="s">
        <v>2596</v>
      </c>
      <c r="I18" s="664">
        <v>2</v>
      </c>
      <c r="J18" s="664">
        <v>5</v>
      </c>
      <c r="K18" s="665">
        <v>10</v>
      </c>
    </row>
    <row r="19" spans="1:11" ht="14.4" customHeight="1" x14ac:dyDescent="0.3">
      <c r="A19" s="660" t="s">
        <v>533</v>
      </c>
      <c r="B19" s="661" t="s">
        <v>534</v>
      </c>
      <c r="C19" s="662" t="s">
        <v>538</v>
      </c>
      <c r="D19" s="663" t="s">
        <v>1460</v>
      </c>
      <c r="E19" s="662" t="s">
        <v>2649</v>
      </c>
      <c r="F19" s="663" t="s">
        <v>2650</v>
      </c>
      <c r="G19" s="662" t="s">
        <v>2597</v>
      </c>
      <c r="H19" s="662" t="s">
        <v>2598</v>
      </c>
      <c r="I19" s="664">
        <v>2.9066666666666663</v>
      </c>
      <c r="J19" s="664">
        <v>50</v>
      </c>
      <c r="K19" s="665">
        <v>149</v>
      </c>
    </row>
    <row r="20" spans="1:11" ht="14.4" customHeight="1" x14ac:dyDescent="0.3">
      <c r="A20" s="660" t="s">
        <v>533</v>
      </c>
      <c r="B20" s="661" t="s">
        <v>534</v>
      </c>
      <c r="C20" s="662" t="s">
        <v>538</v>
      </c>
      <c r="D20" s="663" t="s">
        <v>1460</v>
      </c>
      <c r="E20" s="662" t="s">
        <v>2649</v>
      </c>
      <c r="F20" s="663" t="s">
        <v>2650</v>
      </c>
      <c r="G20" s="662" t="s">
        <v>2599</v>
      </c>
      <c r="H20" s="662" t="s">
        <v>2600</v>
      </c>
      <c r="I20" s="664">
        <v>1.63</v>
      </c>
      <c r="J20" s="664">
        <v>50</v>
      </c>
      <c r="K20" s="665">
        <v>81.5</v>
      </c>
    </row>
    <row r="21" spans="1:11" ht="14.4" customHeight="1" x14ac:dyDescent="0.3">
      <c r="A21" s="660" t="s">
        <v>533</v>
      </c>
      <c r="B21" s="661" t="s">
        <v>534</v>
      </c>
      <c r="C21" s="662" t="s">
        <v>538</v>
      </c>
      <c r="D21" s="663" t="s">
        <v>1460</v>
      </c>
      <c r="E21" s="662" t="s">
        <v>2649</v>
      </c>
      <c r="F21" s="663" t="s">
        <v>2650</v>
      </c>
      <c r="G21" s="662" t="s">
        <v>2601</v>
      </c>
      <c r="H21" s="662" t="s">
        <v>2602</v>
      </c>
      <c r="I21" s="664">
        <v>17.989999999999998</v>
      </c>
      <c r="J21" s="664">
        <v>20</v>
      </c>
      <c r="K21" s="665">
        <v>359.8</v>
      </c>
    </row>
    <row r="22" spans="1:11" ht="14.4" customHeight="1" x14ac:dyDescent="0.3">
      <c r="A22" s="660" t="s">
        <v>533</v>
      </c>
      <c r="B22" s="661" t="s">
        <v>534</v>
      </c>
      <c r="C22" s="662" t="s">
        <v>538</v>
      </c>
      <c r="D22" s="663" t="s">
        <v>1460</v>
      </c>
      <c r="E22" s="662" t="s">
        <v>2649</v>
      </c>
      <c r="F22" s="663" t="s">
        <v>2650</v>
      </c>
      <c r="G22" s="662" t="s">
        <v>2603</v>
      </c>
      <c r="H22" s="662" t="s">
        <v>2604</v>
      </c>
      <c r="I22" s="664">
        <v>17.98</v>
      </c>
      <c r="J22" s="664">
        <v>2</v>
      </c>
      <c r="K22" s="665">
        <v>35.96</v>
      </c>
    </row>
    <row r="23" spans="1:11" ht="14.4" customHeight="1" x14ac:dyDescent="0.3">
      <c r="A23" s="660" t="s">
        <v>533</v>
      </c>
      <c r="B23" s="661" t="s">
        <v>534</v>
      </c>
      <c r="C23" s="662" t="s">
        <v>538</v>
      </c>
      <c r="D23" s="663" t="s">
        <v>1460</v>
      </c>
      <c r="E23" s="662" t="s">
        <v>2649</v>
      </c>
      <c r="F23" s="663" t="s">
        <v>2650</v>
      </c>
      <c r="G23" s="662" t="s">
        <v>2605</v>
      </c>
      <c r="H23" s="662" t="s">
        <v>2606</v>
      </c>
      <c r="I23" s="664">
        <v>12.105</v>
      </c>
      <c r="J23" s="664">
        <v>10</v>
      </c>
      <c r="K23" s="665">
        <v>121.05</v>
      </c>
    </row>
    <row r="24" spans="1:11" ht="14.4" customHeight="1" x14ac:dyDescent="0.3">
      <c r="A24" s="660" t="s">
        <v>533</v>
      </c>
      <c r="B24" s="661" t="s">
        <v>534</v>
      </c>
      <c r="C24" s="662" t="s">
        <v>538</v>
      </c>
      <c r="D24" s="663" t="s">
        <v>1460</v>
      </c>
      <c r="E24" s="662" t="s">
        <v>2649</v>
      </c>
      <c r="F24" s="663" t="s">
        <v>2650</v>
      </c>
      <c r="G24" s="662" t="s">
        <v>2607</v>
      </c>
      <c r="H24" s="662" t="s">
        <v>2608</v>
      </c>
      <c r="I24" s="664">
        <v>2.52</v>
      </c>
      <c r="J24" s="664">
        <v>50</v>
      </c>
      <c r="K24" s="665">
        <v>126</v>
      </c>
    </row>
    <row r="25" spans="1:11" ht="14.4" customHeight="1" x14ac:dyDescent="0.3">
      <c r="A25" s="660" t="s">
        <v>533</v>
      </c>
      <c r="B25" s="661" t="s">
        <v>534</v>
      </c>
      <c r="C25" s="662" t="s">
        <v>538</v>
      </c>
      <c r="D25" s="663" t="s">
        <v>1460</v>
      </c>
      <c r="E25" s="662" t="s">
        <v>2651</v>
      </c>
      <c r="F25" s="663" t="s">
        <v>2652</v>
      </c>
      <c r="G25" s="662" t="s">
        <v>2609</v>
      </c>
      <c r="H25" s="662" t="s">
        <v>2610</v>
      </c>
      <c r="I25" s="664">
        <v>8.17</v>
      </c>
      <c r="J25" s="664">
        <v>20</v>
      </c>
      <c r="K25" s="665">
        <v>163.4</v>
      </c>
    </row>
    <row r="26" spans="1:11" ht="14.4" customHeight="1" x14ac:dyDescent="0.3">
      <c r="A26" s="660" t="s">
        <v>533</v>
      </c>
      <c r="B26" s="661" t="s">
        <v>534</v>
      </c>
      <c r="C26" s="662" t="s">
        <v>538</v>
      </c>
      <c r="D26" s="663" t="s">
        <v>1460</v>
      </c>
      <c r="E26" s="662" t="s">
        <v>2653</v>
      </c>
      <c r="F26" s="663" t="s">
        <v>2654</v>
      </c>
      <c r="G26" s="662" t="s">
        <v>2611</v>
      </c>
      <c r="H26" s="662" t="s">
        <v>2612</v>
      </c>
      <c r="I26" s="664">
        <v>0.3</v>
      </c>
      <c r="J26" s="664">
        <v>100</v>
      </c>
      <c r="K26" s="665">
        <v>30</v>
      </c>
    </row>
    <row r="27" spans="1:11" ht="14.4" customHeight="1" x14ac:dyDescent="0.3">
      <c r="A27" s="660" t="s">
        <v>533</v>
      </c>
      <c r="B27" s="661" t="s">
        <v>534</v>
      </c>
      <c r="C27" s="662" t="s">
        <v>538</v>
      </c>
      <c r="D27" s="663" t="s">
        <v>1460</v>
      </c>
      <c r="E27" s="662" t="s">
        <v>2653</v>
      </c>
      <c r="F27" s="663" t="s">
        <v>2654</v>
      </c>
      <c r="G27" s="662" t="s">
        <v>2613</v>
      </c>
      <c r="H27" s="662" t="s">
        <v>2614</v>
      </c>
      <c r="I27" s="664">
        <v>0.49</v>
      </c>
      <c r="J27" s="664">
        <v>100</v>
      </c>
      <c r="K27" s="665">
        <v>49</v>
      </c>
    </row>
    <row r="28" spans="1:11" ht="14.4" customHeight="1" x14ac:dyDescent="0.3">
      <c r="A28" s="660" t="s">
        <v>533</v>
      </c>
      <c r="B28" s="661" t="s">
        <v>534</v>
      </c>
      <c r="C28" s="662" t="s">
        <v>538</v>
      </c>
      <c r="D28" s="663" t="s">
        <v>1460</v>
      </c>
      <c r="E28" s="662" t="s">
        <v>2653</v>
      </c>
      <c r="F28" s="663" t="s">
        <v>2654</v>
      </c>
      <c r="G28" s="662" t="s">
        <v>2615</v>
      </c>
      <c r="H28" s="662" t="s">
        <v>2616</v>
      </c>
      <c r="I28" s="664">
        <v>1.79</v>
      </c>
      <c r="J28" s="664">
        <v>100</v>
      </c>
      <c r="K28" s="665">
        <v>179</v>
      </c>
    </row>
    <row r="29" spans="1:11" ht="14.4" customHeight="1" x14ac:dyDescent="0.3">
      <c r="A29" s="660" t="s">
        <v>533</v>
      </c>
      <c r="B29" s="661" t="s">
        <v>534</v>
      </c>
      <c r="C29" s="662" t="s">
        <v>538</v>
      </c>
      <c r="D29" s="663" t="s">
        <v>1460</v>
      </c>
      <c r="E29" s="662" t="s">
        <v>2655</v>
      </c>
      <c r="F29" s="663" t="s">
        <v>2656</v>
      </c>
      <c r="G29" s="662" t="s">
        <v>2617</v>
      </c>
      <c r="H29" s="662" t="s">
        <v>2618</v>
      </c>
      <c r="I29" s="664">
        <v>11.01</v>
      </c>
      <c r="J29" s="664">
        <v>3</v>
      </c>
      <c r="K29" s="665">
        <v>33.03</v>
      </c>
    </row>
    <row r="30" spans="1:11" ht="14.4" customHeight="1" x14ac:dyDescent="0.3">
      <c r="A30" s="660" t="s">
        <v>533</v>
      </c>
      <c r="B30" s="661" t="s">
        <v>534</v>
      </c>
      <c r="C30" s="662" t="s">
        <v>538</v>
      </c>
      <c r="D30" s="663" t="s">
        <v>1460</v>
      </c>
      <c r="E30" s="662" t="s">
        <v>2655</v>
      </c>
      <c r="F30" s="663" t="s">
        <v>2656</v>
      </c>
      <c r="G30" s="662" t="s">
        <v>2619</v>
      </c>
      <c r="H30" s="662" t="s">
        <v>2620</v>
      </c>
      <c r="I30" s="664">
        <v>0.71</v>
      </c>
      <c r="J30" s="664">
        <v>400</v>
      </c>
      <c r="K30" s="665">
        <v>284</v>
      </c>
    </row>
    <row r="31" spans="1:11" ht="14.4" customHeight="1" x14ac:dyDescent="0.3">
      <c r="A31" s="660" t="s">
        <v>533</v>
      </c>
      <c r="B31" s="661" t="s">
        <v>534</v>
      </c>
      <c r="C31" s="662" t="s">
        <v>538</v>
      </c>
      <c r="D31" s="663" t="s">
        <v>1460</v>
      </c>
      <c r="E31" s="662" t="s">
        <v>2655</v>
      </c>
      <c r="F31" s="663" t="s">
        <v>2656</v>
      </c>
      <c r="G31" s="662" t="s">
        <v>2621</v>
      </c>
      <c r="H31" s="662" t="s">
        <v>2622</v>
      </c>
      <c r="I31" s="664">
        <v>0.71</v>
      </c>
      <c r="J31" s="664">
        <v>360</v>
      </c>
      <c r="K31" s="665">
        <v>255.6</v>
      </c>
    </row>
    <row r="32" spans="1:11" ht="14.4" customHeight="1" x14ac:dyDescent="0.3">
      <c r="A32" s="660" t="s">
        <v>533</v>
      </c>
      <c r="B32" s="661" t="s">
        <v>534</v>
      </c>
      <c r="C32" s="662" t="s">
        <v>546</v>
      </c>
      <c r="D32" s="663" t="s">
        <v>1462</v>
      </c>
      <c r="E32" s="662" t="s">
        <v>2647</v>
      </c>
      <c r="F32" s="663" t="s">
        <v>2648</v>
      </c>
      <c r="G32" s="662" t="s">
        <v>2577</v>
      </c>
      <c r="H32" s="662" t="s">
        <v>2578</v>
      </c>
      <c r="I32" s="664">
        <v>8.58</v>
      </c>
      <c r="J32" s="664">
        <v>6</v>
      </c>
      <c r="K32" s="665">
        <v>51.48</v>
      </c>
    </row>
    <row r="33" spans="1:11" ht="14.4" customHeight="1" x14ac:dyDescent="0.3">
      <c r="A33" s="660" t="s">
        <v>533</v>
      </c>
      <c r="B33" s="661" t="s">
        <v>534</v>
      </c>
      <c r="C33" s="662" t="s">
        <v>546</v>
      </c>
      <c r="D33" s="663" t="s">
        <v>1462</v>
      </c>
      <c r="E33" s="662" t="s">
        <v>2647</v>
      </c>
      <c r="F33" s="663" t="s">
        <v>2648</v>
      </c>
      <c r="G33" s="662" t="s">
        <v>2579</v>
      </c>
      <c r="H33" s="662" t="s">
        <v>2580</v>
      </c>
      <c r="I33" s="664">
        <v>27.93</v>
      </c>
      <c r="J33" s="664">
        <v>1</v>
      </c>
      <c r="K33" s="665">
        <v>27.93</v>
      </c>
    </row>
    <row r="34" spans="1:11" ht="14.4" customHeight="1" x14ac:dyDescent="0.3">
      <c r="A34" s="660" t="s">
        <v>533</v>
      </c>
      <c r="B34" s="661" t="s">
        <v>534</v>
      </c>
      <c r="C34" s="662" t="s">
        <v>546</v>
      </c>
      <c r="D34" s="663" t="s">
        <v>1462</v>
      </c>
      <c r="E34" s="662" t="s">
        <v>2649</v>
      </c>
      <c r="F34" s="663" t="s">
        <v>2650</v>
      </c>
      <c r="G34" s="662" t="s">
        <v>2623</v>
      </c>
      <c r="H34" s="662" t="s">
        <v>2624</v>
      </c>
      <c r="I34" s="664">
        <v>4.03</v>
      </c>
      <c r="J34" s="664">
        <v>5</v>
      </c>
      <c r="K34" s="665">
        <v>20.149999999999999</v>
      </c>
    </row>
    <row r="35" spans="1:11" ht="14.4" customHeight="1" x14ac:dyDescent="0.3">
      <c r="A35" s="660" t="s">
        <v>533</v>
      </c>
      <c r="B35" s="661" t="s">
        <v>534</v>
      </c>
      <c r="C35" s="662" t="s">
        <v>546</v>
      </c>
      <c r="D35" s="663" t="s">
        <v>1462</v>
      </c>
      <c r="E35" s="662" t="s">
        <v>2649</v>
      </c>
      <c r="F35" s="663" t="s">
        <v>2650</v>
      </c>
      <c r="G35" s="662" t="s">
        <v>2625</v>
      </c>
      <c r="H35" s="662" t="s">
        <v>2626</v>
      </c>
      <c r="I35" s="664">
        <v>4858.1499999999996</v>
      </c>
      <c r="J35" s="664">
        <v>1</v>
      </c>
      <c r="K35" s="665">
        <v>4858.1499999999996</v>
      </c>
    </row>
    <row r="36" spans="1:11" ht="14.4" customHeight="1" x14ac:dyDescent="0.3">
      <c r="A36" s="660" t="s">
        <v>533</v>
      </c>
      <c r="B36" s="661" t="s">
        <v>534</v>
      </c>
      <c r="C36" s="662" t="s">
        <v>546</v>
      </c>
      <c r="D36" s="663" t="s">
        <v>1462</v>
      </c>
      <c r="E36" s="662" t="s">
        <v>2655</v>
      </c>
      <c r="F36" s="663" t="s">
        <v>2656</v>
      </c>
      <c r="G36" s="662" t="s">
        <v>2619</v>
      </c>
      <c r="H36" s="662" t="s">
        <v>2620</v>
      </c>
      <c r="I36" s="664">
        <v>0.71</v>
      </c>
      <c r="J36" s="664">
        <v>1000</v>
      </c>
      <c r="K36" s="665">
        <v>710</v>
      </c>
    </row>
    <row r="37" spans="1:11" ht="14.4" customHeight="1" x14ac:dyDescent="0.3">
      <c r="A37" s="660" t="s">
        <v>533</v>
      </c>
      <c r="B37" s="661" t="s">
        <v>534</v>
      </c>
      <c r="C37" s="662" t="s">
        <v>549</v>
      </c>
      <c r="D37" s="663" t="s">
        <v>1463</v>
      </c>
      <c r="E37" s="662" t="s">
        <v>2647</v>
      </c>
      <c r="F37" s="663" t="s">
        <v>2648</v>
      </c>
      <c r="G37" s="662" t="s">
        <v>2627</v>
      </c>
      <c r="H37" s="662" t="s">
        <v>2628</v>
      </c>
      <c r="I37" s="664">
        <v>27.36</v>
      </c>
      <c r="J37" s="664">
        <v>2</v>
      </c>
      <c r="K37" s="665">
        <v>54.72</v>
      </c>
    </row>
    <row r="38" spans="1:11" ht="14.4" customHeight="1" x14ac:dyDescent="0.3">
      <c r="A38" s="660" t="s">
        <v>533</v>
      </c>
      <c r="B38" s="661" t="s">
        <v>534</v>
      </c>
      <c r="C38" s="662" t="s">
        <v>549</v>
      </c>
      <c r="D38" s="663" t="s">
        <v>1463</v>
      </c>
      <c r="E38" s="662" t="s">
        <v>2647</v>
      </c>
      <c r="F38" s="663" t="s">
        <v>2648</v>
      </c>
      <c r="G38" s="662" t="s">
        <v>2575</v>
      </c>
      <c r="H38" s="662" t="s">
        <v>2576</v>
      </c>
      <c r="I38" s="664">
        <v>0.6</v>
      </c>
      <c r="J38" s="664">
        <v>10</v>
      </c>
      <c r="K38" s="665">
        <v>6</v>
      </c>
    </row>
    <row r="39" spans="1:11" ht="14.4" customHeight="1" x14ac:dyDescent="0.3">
      <c r="A39" s="660" t="s">
        <v>533</v>
      </c>
      <c r="B39" s="661" t="s">
        <v>534</v>
      </c>
      <c r="C39" s="662" t="s">
        <v>549</v>
      </c>
      <c r="D39" s="663" t="s">
        <v>1463</v>
      </c>
      <c r="E39" s="662" t="s">
        <v>2647</v>
      </c>
      <c r="F39" s="663" t="s">
        <v>2648</v>
      </c>
      <c r="G39" s="662" t="s">
        <v>2629</v>
      </c>
      <c r="H39" s="662" t="s">
        <v>2630</v>
      </c>
      <c r="I39" s="664">
        <v>13.01</v>
      </c>
      <c r="J39" s="664">
        <v>6</v>
      </c>
      <c r="K39" s="665">
        <v>78.06</v>
      </c>
    </row>
    <row r="40" spans="1:11" ht="14.4" customHeight="1" x14ac:dyDescent="0.3">
      <c r="A40" s="660" t="s">
        <v>533</v>
      </c>
      <c r="B40" s="661" t="s">
        <v>534</v>
      </c>
      <c r="C40" s="662" t="s">
        <v>549</v>
      </c>
      <c r="D40" s="663" t="s">
        <v>1463</v>
      </c>
      <c r="E40" s="662" t="s">
        <v>2647</v>
      </c>
      <c r="F40" s="663" t="s">
        <v>2648</v>
      </c>
      <c r="G40" s="662" t="s">
        <v>2579</v>
      </c>
      <c r="H40" s="662" t="s">
        <v>2580</v>
      </c>
      <c r="I40" s="664">
        <v>27.93</v>
      </c>
      <c r="J40" s="664">
        <v>4</v>
      </c>
      <c r="K40" s="665">
        <v>111.72</v>
      </c>
    </row>
    <row r="41" spans="1:11" ht="14.4" customHeight="1" x14ac:dyDescent="0.3">
      <c r="A41" s="660" t="s">
        <v>533</v>
      </c>
      <c r="B41" s="661" t="s">
        <v>534</v>
      </c>
      <c r="C41" s="662" t="s">
        <v>549</v>
      </c>
      <c r="D41" s="663" t="s">
        <v>1463</v>
      </c>
      <c r="E41" s="662" t="s">
        <v>2649</v>
      </c>
      <c r="F41" s="663" t="s">
        <v>2650</v>
      </c>
      <c r="G41" s="662" t="s">
        <v>2631</v>
      </c>
      <c r="H41" s="662" t="s">
        <v>2632</v>
      </c>
      <c r="I41" s="664">
        <v>2.74</v>
      </c>
      <c r="J41" s="664">
        <v>6</v>
      </c>
      <c r="K41" s="665">
        <v>16.440000000000001</v>
      </c>
    </row>
    <row r="42" spans="1:11" ht="14.4" customHeight="1" x14ac:dyDescent="0.3">
      <c r="A42" s="660" t="s">
        <v>533</v>
      </c>
      <c r="B42" s="661" t="s">
        <v>534</v>
      </c>
      <c r="C42" s="662" t="s">
        <v>549</v>
      </c>
      <c r="D42" s="663" t="s">
        <v>1463</v>
      </c>
      <c r="E42" s="662" t="s">
        <v>2649</v>
      </c>
      <c r="F42" s="663" t="s">
        <v>2650</v>
      </c>
      <c r="G42" s="662" t="s">
        <v>2633</v>
      </c>
      <c r="H42" s="662" t="s">
        <v>2634</v>
      </c>
      <c r="I42" s="664">
        <v>75.02</v>
      </c>
      <c r="J42" s="664">
        <v>1</v>
      </c>
      <c r="K42" s="665">
        <v>75.02</v>
      </c>
    </row>
    <row r="43" spans="1:11" ht="14.4" customHeight="1" x14ac:dyDescent="0.3">
      <c r="A43" s="660" t="s">
        <v>533</v>
      </c>
      <c r="B43" s="661" t="s">
        <v>534</v>
      </c>
      <c r="C43" s="662" t="s">
        <v>549</v>
      </c>
      <c r="D43" s="663" t="s">
        <v>1463</v>
      </c>
      <c r="E43" s="662" t="s">
        <v>2649</v>
      </c>
      <c r="F43" s="663" t="s">
        <v>2650</v>
      </c>
      <c r="G43" s="662" t="s">
        <v>2593</v>
      </c>
      <c r="H43" s="662" t="s">
        <v>2594</v>
      </c>
      <c r="I43" s="664">
        <v>2.99</v>
      </c>
      <c r="J43" s="664">
        <v>50</v>
      </c>
      <c r="K43" s="665">
        <v>149.5</v>
      </c>
    </row>
    <row r="44" spans="1:11" ht="14.4" customHeight="1" x14ac:dyDescent="0.3">
      <c r="A44" s="660" t="s">
        <v>533</v>
      </c>
      <c r="B44" s="661" t="s">
        <v>534</v>
      </c>
      <c r="C44" s="662" t="s">
        <v>549</v>
      </c>
      <c r="D44" s="663" t="s">
        <v>1463</v>
      </c>
      <c r="E44" s="662" t="s">
        <v>2649</v>
      </c>
      <c r="F44" s="663" t="s">
        <v>2650</v>
      </c>
      <c r="G44" s="662" t="s">
        <v>2635</v>
      </c>
      <c r="H44" s="662" t="s">
        <v>2636</v>
      </c>
      <c r="I44" s="664">
        <v>0.01</v>
      </c>
      <c r="J44" s="664">
        <v>50</v>
      </c>
      <c r="K44" s="665">
        <v>0.5</v>
      </c>
    </row>
    <row r="45" spans="1:11" ht="14.4" customHeight="1" x14ac:dyDescent="0.3">
      <c r="A45" s="660" t="s">
        <v>533</v>
      </c>
      <c r="B45" s="661" t="s">
        <v>534</v>
      </c>
      <c r="C45" s="662" t="s">
        <v>549</v>
      </c>
      <c r="D45" s="663" t="s">
        <v>1463</v>
      </c>
      <c r="E45" s="662" t="s">
        <v>2649</v>
      </c>
      <c r="F45" s="663" t="s">
        <v>2650</v>
      </c>
      <c r="G45" s="662" t="s">
        <v>2637</v>
      </c>
      <c r="H45" s="662" t="s">
        <v>2638</v>
      </c>
      <c r="I45" s="664">
        <v>15</v>
      </c>
      <c r="J45" s="664">
        <v>12</v>
      </c>
      <c r="K45" s="665">
        <v>180</v>
      </c>
    </row>
    <row r="46" spans="1:11" ht="14.4" customHeight="1" x14ac:dyDescent="0.3">
      <c r="A46" s="660" t="s">
        <v>533</v>
      </c>
      <c r="B46" s="661" t="s">
        <v>534</v>
      </c>
      <c r="C46" s="662" t="s">
        <v>549</v>
      </c>
      <c r="D46" s="663" t="s">
        <v>1463</v>
      </c>
      <c r="E46" s="662" t="s">
        <v>2649</v>
      </c>
      <c r="F46" s="663" t="s">
        <v>2650</v>
      </c>
      <c r="G46" s="662" t="s">
        <v>2605</v>
      </c>
      <c r="H46" s="662" t="s">
        <v>2606</v>
      </c>
      <c r="I46" s="664">
        <v>12.1</v>
      </c>
      <c r="J46" s="664">
        <v>4</v>
      </c>
      <c r="K46" s="665">
        <v>48.4</v>
      </c>
    </row>
    <row r="47" spans="1:11" ht="14.4" customHeight="1" x14ac:dyDescent="0.3">
      <c r="A47" s="660" t="s">
        <v>533</v>
      </c>
      <c r="B47" s="661" t="s">
        <v>534</v>
      </c>
      <c r="C47" s="662" t="s">
        <v>549</v>
      </c>
      <c r="D47" s="663" t="s">
        <v>1463</v>
      </c>
      <c r="E47" s="662" t="s">
        <v>2649</v>
      </c>
      <c r="F47" s="663" t="s">
        <v>2650</v>
      </c>
      <c r="G47" s="662" t="s">
        <v>2639</v>
      </c>
      <c r="H47" s="662" t="s">
        <v>2640</v>
      </c>
      <c r="I47" s="664">
        <v>9.5</v>
      </c>
      <c r="J47" s="664">
        <v>1</v>
      </c>
      <c r="K47" s="665">
        <v>9.5</v>
      </c>
    </row>
    <row r="48" spans="1:11" ht="14.4" customHeight="1" x14ac:dyDescent="0.3">
      <c r="A48" s="660" t="s">
        <v>533</v>
      </c>
      <c r="B48" s="661" t="s">
        <v>534</v>
      </c>
      <c r="C48" s="662" t="s">
        <v>549</v>
      </c>
      <c r="D48" s="663" t="s">
        <v>1463</v>
      </c>
      <c r="E48" s="662" t="s">
        <v>2653</v>
      </c>
      <c r="F48" s="663" t="s">
        <v>2654</v>
      </c>
      <c r="G48" s="662" t="s">
        <v>2641</v>
      </c>
      <c r="H48" s="662" t="s">
        <v>2642</v>
      </c>
      <c r="I48" s="664">
        <v>0.3</v>
      </c>
      <c r="J48" s="664">
        <v>100</v>
      </c>
      <c r="K48" s="665">
        <v>30</v>
      </c>
    </row>
    <row r="49" spans="1:11" ht="14.4" customHeight="1" x14ac:dyDescent="0.3">
      <c r="A49" s="660" t="s">
        <v>533</v>
      </c>
      <c r="B49" s="661" t="s">
        <v>534</v>
      </c>
      <c r="C49" s="662" t="s">
        <v>549</v>
      </c>
      <c r="D49" s="663" t="s">
        <v>1463</v>
      </c>
      <c r="E49" s="662" t="s">
        <v>2653</v>
      </c>
      <c r="F49" s="663" t="s">
        <v>2654</v>
      </c>
      <c r="G49" s="662" t="s">
        <v>2611</v>
      </c>
      <c r="H49" s="662" t="s">
        <v>2612</v>
      </c>
      <c r="I49" s="664">
        <v>0.31</v>
      </c>
      <c r="J49" s="664">
        <v>100</v>
      </c>
      <c r="K49" s="665">
        <v>31</v>
      </c>
    </row>
    <row r="50" spans="1:11" ht="14.4" customHeight="1" x14ac:dyDescent="0.3">
      <c r="A50" s="660" t="s">
        <v>533</v>
      </c>
      <c r="B50" s="661" t="s">
        <v>534</v>
      </c>
      <c r="C50" s="662" t="s">
        <v>549</v>
      </c>
      <c r="D50" s="663" t="s">
        <v>1463</v>
      </c>
      <c r="E50" s="662" t="s">
        <v>2655</v>
      </c>
      <c r="F50" s="663" t="s">
        <v>2656</v>
      </c>
      <c r="G50" s="662" t="s">
        <v>2643</v>
      </c>
      <c r="H50" s="662" t="s">
        <v>2644</v>
      </c>
      <c r="I50" s="664">
        <v>0.72</v>
      </c>
      <c r="J50" s="664">
        <v>200</v>
      </c>
      <c r="K50" s="665">
        <v>144</v>
      </c>
    </row>
    <row r="51" spans="1:11" ht="14.4" customHeight="1" thickBot="1" x14ac:dyDescent="0.35">
      <c r="A51" s="666" t="s">
        <v>533</v>
      </c>
      <c r="B51" s="667" t="s">
        <v>534</v>
      </c>
      <c r="C51" s="668" t="s">
        <v>549</v>
      </c>
      <c r="D51" s="669" t="s">
        <v>1463</v>
      </c>
      <c r="E51" s="668" t="s">
        <v>2655</v>
      </c>
      <c r="F51" s="669" t="s">
        <v>2656</v>
      </c>
      <c r="G51" s="668" t="s">
        <v>2645</v>
      </c>
      <c r="H51" s="668" t="s">
        <v>2646</v>
      </c>
      <c r="I51" s="670">
        <v>0.72</v>
      </c>
      <c r="J51" s="670">
        <v>200</v>
      </c>
      <c r="K51" s="671">
        <v>144.80000000000001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6" width="13.109375" hidden="1" customWidth="1"/>
    <col min="17" max="17" width="13.109375" customWidth="1"/>
    <col min="18" max="18" width="13.109375" hidden="1" customWidth="1"/>
    <col min="19" max="19" width="13.109375" customWidth="1"/>
    <col min="20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63.7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4.5999999999999996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2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17589.599999999999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4087.2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8651.5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1082.4000000000001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544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252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2376.5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596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51.2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51.2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1087.5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484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573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18.5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12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132</v>
      </c>
      <c r="C14" s="414">
        <f xml:space="preserve">
IF($A$4&lt;=12,SUMIFS('ON Data'!G:G,'ON Data'!$D:$D,$A$4,'ON Data'!$E:$E,5),SUMIFS('ON Data'!G:G,'ON Data'!$E:$E,5))</f>
        <v>132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55213</v>
      </c>
      <c r="C18" s="411">
        <f t="shared" ref="C18" si="0" xml:space="preserve">
C19-C16-C17</f>
        <v>0</v>
      </c>
      <c r="D18" s="412">
        <f t="shared" ref="D18:AG18" si="1" xml:space="preserve">
D19-D16-D17</f>
        <v>6533</v>
      </c>
      <c r="E18" s="412">
        <f t="shared" si="1"/>
        <v>0</v>
      </c>
      <c r="F18" s="412">
        <f t="shared" si="1"/>
        <v>26864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15400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1600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600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4216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55213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6533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26864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15400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1600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600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4216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4583591</v>
      </c>
      <c r="C20" s="423">
        <f xml:space="preserve">
IF($A$4&lt;=12,SUMIFS('ON Data'!G:G,'ON Data'!$D:$D,$A$4,'ON Data'!$E:$E,6),SUMIFS('ON Data'!G:G,'ON Data'!$E:$E,6))</f>
        <v>29250</v>
      </c>
      <c r="D20" s="424">
        <f xml:space="preserve">
IF($A$4&lt;=12,SUMIFS('ON Data'!H:H,'ON Data'!$D:$D,$A$4,'ON Data'!$E:$E,6),SUMIFS('ON Data'!H:H,'ON Data'!$E:$E,6))</f>
        <v>1649019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2087508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243625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90291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54417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333957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95524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4583591</v>
      </c>
      <c r="C23" s="414">
        <f t="shared" ref="C23:AG23" si="3" xml:space="preserve">
IF(C21="","",C20-C21)</f>
        <v>29250</v>
      </c>
      <c r="D23" s="415">
        <f t="shared" si="3"/>
        <v>1649019</v>
      </c>
      <c r="E23" s="415">
        <f t="shared" si="3"/>
        <v>0</v>
      </c>
      <c r="F23" s="415">
        <f t="shared" si="3"/>
        <v>2087508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243625</v>
      </c>
      <c r="R23" s="415">
        <f t="shared" si="3"/>
        <v>0</v>
      </c>
      <c r="S23" s="415">
        <f t="shared" si="3"/>
        <v>90291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54417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333957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95524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80777.5</v>
      </c>
      <c r="C25" s="780">
        <f xml:space="preserve">
IF($A$4&lt;=12,SUMIFS('ON Data'!H:H,'ON Data'!$D:$D,$A$4,'ON Data'!$E:$E,10),SUMIFS('ON Data'!H:H,'ON Data'!$E:$E,10))</f>
        <v>44887</v>
      </c>
      <c r="D25" s="755"/>
      <c r="E25" s="756"/>
      <c r="F25" s="756">
        <f xml:space="preserve">
IF($A$4&lt;=12,SUMIFS('ON Data'!K:K,'ON Data'!$D:$D,$A$4,'ON Data'!$E:$E,10),SUMIFS('ON Data'!K:K,'ON Data'!$E:$E,10))</f>
        <v>35890.5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27805</v>
      </c>
      <c r="C26" s="780">
        <f xml:space="preserve">
IF($A$4&lt;=12,SUMIFS('ON Data'!H:H,'ON Data'!$D:$D,$A$4,'ON Data'!$E:$E,11),SUMIFS('ON Data'!H:H,'ON Data'!$E:$E,11))</f>
        <v>9471.6666666666661</v>
      </c>
      <c r="D26" s="755"/>
      <c r="E26" s="756"/>
      <c r="F26" s="757">
        <f xml:space="preserve">
IF($A$4&lt;=12,SUMIFS('ON Data'!K:K,'ON Data'!$D:$D,$A$4,'ON Data'!$E:$E,11),SUMIFS('ON Data'!K:K,'ON Data'!$E:$E,11))</f>
        <v>18333.333333333332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2.9051429598992988</v>
      </c>
      <c r="C27" s="781">
        <f xml:space="preserve">
IF(C26=0,0,C25/C26)</f>
        <v>4.7390814710540212</v>
      </c>
      <c r="D27" s="758"/>
      <c r="E27" s="759"/>
      <c r="F27" s="759">
        <f xml:space="preserve">
IF(F26=0,0,F25/F26)</f>
        <v>1.9576636363636364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-52972.5</v>
      </c>
      <c r="C28" s="782">
        <f xml:space="preserve">
C26-C25</f>
        <v>-35415.333333333336</v>
      </c>
      <c r="D28" s="760"/>
      <c r="E28" s="761"/>
      <c r="F28" s="761">
        <f xml:space="preserve">
F26-F25</f>
        <v>-17557.166666666668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2658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4657791.7</v>
      </c>
      <c r="G3" s="380">
        <f t="shared" ref="G3:AN3" si="0">SUMIF($E5:$E1048576,"&lt;10",G5:G1048576)</f>
        <v>29382</v>
      </c>
      <c r="H3" s="380">
        <f t="shared" si="0"/>
        <v>1660204.5</v>
      </c>
      <c r="I3" s="380">
        <f t="shared" si="0"/>
        <v>0</v>
      </c>
      <c r="J3" s="380">
        <f t="shared" si="0"/>
        <v>0</v>
      </c>
      <c r="K3" s="380">
        <f t="shared" si="0"/>
        <v>2123658.5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260116.7</v>
      </c>
      <c r="W3" s="380">
        <f t="shared" si="0"/>
        <v>0</v>
      </c>
      <c r="X3" s="380">
        <f t="shared" si="0"/>
        <v>90839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56289.5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336961.5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100340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18</v>
      </c>
      <c r="D5" s="379">
        <v>1</v>
      </c>
      <c r="E5" s="379">
        <v>1</v>
      </c>
      <c r="F5" s="379">
        <v>63.7</v>
      </c>
      <c r="G5" s="379">
        <v>0</v>
      </c>
      <c r="H5" s="379">
        <v>15.05</v>
      </c>
      <c r="I5" s="379">
        <v>0</v>
      </c>
      <c r="J5" s="379">
        <v>0</v>
      </c>
      <c r="K5" s="379">
        <v>31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4.6500000000000004</v>
      </c>
      <c r="W5" s="379">
        <v>0</v>
      </c>
      <c r="X5" s="379">
        <v>2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0</v>
      </c>
      <c r="AF5" s="379">
        <v>0</v>
      </c>
      <c r="AG5" s="379">
        <v>0</v>
      </c>
      <c r="AH5" s="379">
        <v>8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18</v>
      </c>
      <c r="D6" s="379">
        <v>1</v>
      </c>
      <c r="E6" s="379">
        <v>2</v>
      </c>
      <c r="F6" s="379">
        <v>9285.1</v>
      </c>
      <c r="G6" s="379">
        <v>0</v>
      </c>
      <c r="H6" s="379">
        <v>2031.2</v>
      </c>
      <c r="I6" s="379">
        <v>0</v>
      </c>
      <c r="J6" s="379">
        <v>0</v>
      </c>
      <c r="K6" s="379">
        <v>4691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570.4</v>
      </c>
      <c r="W6" s="379">
        <v>0</v>
      </c>
      <c r="X6" s="379">
        <v>288</v>
      </c>
      <c r="Y6" s="379">
        <v>0</v>
      </c>
      <c r="Z6" s="379">
        <v>0</v>
      </c>
      <c r="AA6" s="379">
        <v>0</v>
      </c>
      <c r="AB6" s="379">
        <v>0</v>
      </c>
      <c r="AC6" s="379">
        <v>96</v>
      </c>
      <c r="AD6" s="379">
        <v>0</v>
      </c>
      <c r="AE6" s="379">
        <v>0</v>
      </c>
      <c r="AF6" s="379">
        <v>0</v>
      </c>
      <c r="AG6" s="379">
        <v>0</v>
      </c>
      <c r="AH6" s="379">
        <v>1264.5</v>
      </c>
      <c r="AI6" s="379">
        <v>0</v>
      </c>
      <c r="AJ6" s="379">
        <v>0</v>
      </c>
      <c r="AK6" s="379">
        <v>0</v>
      </c>
      <c r="AL6" s="379">
        <v>0</v>
      </c>
      <c r="AM6" s="379">
        <v>344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18</v>
      </c>
      <c r="D7" s="379">
        <v>1</v>
      </c>
      <c r="E7" s="379">
        <v>3</v>
      </c>
      <c r="F7" s="379">
        <v>23.2</v>
      </c>
      <c r="G7" s="379">
        <v>0</v>
      </c>
      <c r="H7" s="379">
        <v>23.2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18</v>
      </c>
      <c r="D8" s="379">
        <v>1</v>
      </c>
      <c r="E8" s="379">
        <v>4</v>
      </c>
      <c r="F8" s="379">
        <v>447.5</v>
      </c>
      <c r="G8" s="379">
        <v>0</v>
      </c>
      <c r="H8" s="379">
        <v>238</v>
      </c>
      <c r="I8" s="379">
        <v>0</v>
      </c>
      <c r="J8" s="379">
        <v>0</v>
      </c>
      <c r="K8" s="379">
        <v>203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6.5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18</v>
      </c>
      <c r="D9" s="379">
        <v>1</v>
      </c>
      <c r="E9" s="379">
        <v>5</v>
      </c>
      <c r="F9" s="379">
        <v>72</v>
      </c>
      <c r="G9" s="379">
        <v>72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18</v>
      </c>
      <c r="D10" s="379">
        <v>1</v>
      </c>
      <c r="E10" s="379">
        <v>6</v>
      </c>
      <c r="F10" s="379">
        <v>2317196</v>
      </c>
      <c r="G10" s="379">
        <v>15700</v>
      </c>
      <c r="H10" s="379">
        <v>854394</v>
      </c>
      <c r="I10" s="379">
        <v>0</v>
      </c>
      <c r="J10" s="379">
        <v>0</v>
      </c>
      <c r="K10" s="379">
        <v>1038183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121687</v>
      </c>
      <c r="W10" s="379">
        <v>0</v>
      </c>
      <c r="X10" s="379">
        <v>43927</v>
      </c>
      <c r="Y10" s="379">
        <v>0</v>
      </c>
      <c r="Z10" s="379">
        <v>0</v>
      </c>
      <c r="AA10" s="379">
        <v>0</v>
      </c>
      <c r="AB10" s="379">
        <v>0</v>
      </c>
      <c r="AC10" s="379">
        <v>28915</v>
      </c>
      <c r="AD10" s="379">
        <v>0</v>
      </c>
      <c r="AE10" s="379">
        <v>0</v>
      </c>
      <c r="AF10" s="379">
        <v>0</v>
      </c>
      <c r="AG10" s="379">
        <v>0</v>
      </c>
      <c r="AH10" s="379">
        <v>166778</v>
      </c>
      <c r="AI10" s="379">
        <v>0</v>
      </c>
      <c r="AJ10" s="379">
        <v>0</v>
      </c>
      <c r="AK10" s="379">
        <v>0</v>
      </c>
      <c r="AL10" s="379">
        <v>0</v>
      </c>
      <c r="AM10" s="379">
        <v>47612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18</v>
      </c>
      <c r="D11" s="379">
        <v>1</v>
      </c>
      <c r="E11" s="379">
        <v>9</v>
      </c>
      <c r="F11" s="379">
        <v>25949</v>
      </c>
      <c r="G11" s="379">
        <v>0</v>
      </c>
      <c r="H11" s="379">
        <v>6533</v>
      </c>
      <c r="I11" s="379">
        <v>0</v>
      </c>
      <c r="J11" s="379">
        <v>0</v>
      </c>
      <c r="K11" s="379">
        <v>7908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7700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1100</v>
      </c>
      <c r="AD11" s="379">
        <v>0</v>
      </c>
      <c r="AE11" s="379">
        <v>0</v>
      </c>
      <c r="AF11" s="379">
        <v>0</v>
      </c>
      <c r="AG11" s="379">
        <v>0</v>
      </c>
      <c r="AH11" s="379">
        <v>600</v>
      </c>
      <c r="AI11" s="379">
        <v>0</v>
      </c>
      <c r="AJ11" s="379">
        <v>0</v>
      </c>
      <c r="AK11" s="379">
        <v>0</v>
      </c>
      <c r="AL11" s="379">
        <v>0</v>
      </c>
      <c r="AM11" s="379">
        <v>2108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18</v>
      </c>
      <c r="D12" s="379">
        <v>1</v>
      </c>
      <c r="E12" s="379">
        <v>10</v>
      </c>
      <c r="F12" s="379">
        <v>72474.5</v>
      </c>
      <c r="G12" s="379">
        <v>0</v>
      </c>
      <c r="H12" s="379">
        <v>36584</v>
      </c>
      <c r="I12" s="379">
        <v>0</v>
      </c>
      <c r="J12" s="379">
        <v>0</v>
      </c>
      <c r="K12" s="379">
        <v>35890.5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18</v>
      </c>
      <c r="D13" s="379">
        <v>1</v>
      </c>
      <c r="E13" s="379">
        <v>11</v>
      </c>
      <c r="F13" s="379">
        <v>13902.5</v>
      </c>
      <c r="G13" s="379">
        <v>0</v>
      </c>
      <c r="H13" s="379">
        <v>4735.833333333333</v>
      </c>
      <c r="I13" s="379">
        <v>0</v>
      </c>
      <c r="J13" s="379">
        <v>0</v>
      </c>
      <c r="K13" s="379">
        <v>9166.6666666666661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18</v>
      </c>
      <c r="D14" s="379">
        <v>2</v>
      </c>
      <c r="E14" s="379">
        <v>1</v>
      </c>
      <c r="F14" s="379">
        <v>63.7</v>
      </c>
      <c r="G14" s="379">
        <v>0</v>
      </c>
      <c r="H14" s="379">
        <v>15.05</v>
      </c>
      <c r="I14" s="379">
        <v>0</v>
      </c>
      <c r="J14" s="379">
        <v>0</v>
      </c>
      <c r="K14" s="379">
        <v>31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4.6500000000000004</v>
      </c>
      <c r="W14" s="379">
        <v>0</v>
      </c>
      <c r="X14" s="379">
        <v>2</v>
      </c>
      <c r="Y14" s="379">
        <v>0</v>
      </c>
      <c r="Z14" s="379">
        <v>0</v>
      </c>
      <c r="AA14" s="379">
        <v>0</v>
      </c>
      <c r="AB14" s="379">
        <v>0</v>
      </c>
      <c r="AC14" s="379">
        <v>1</v>
      </c>
      <c r="AD14" s="379">
        <v>0</v>
      </c>
      <c r="AE14" s="379">
        <v>0</v>
      </c>
      <c r="AF14" s="379">
        <v>0</v>
      </c>
      <c r="AG14" s="379">
        <v>0</v>
      </c>
      <c r="AH14" s="379">
        <v>8</v>
      </c>
      <c r="AI14" s="379">
        <v>0</v>
      </c>
      <c r="AJ14" s="379">
        <v>0</v>
      </c>
      <c r="AK14" s="379">
        <v>0</v>
      </c>
      <c r="AL14" s="379">
        <v>0</v>
      </c>
      <c r="AM14" s="379">
        <v>2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18</v>
      </c>
      <c r="D15" s="379">
        <v>2</v>
      </c>
      <c r="E15" s="379">
        <v>2</v>
      </c>
      <c r="F15" s="379">
        <v>8304.5</v>
      </c>
      <c r="G15" s="379">
        <v>0</v>
      </c>
      <c r="H15" s="379">
        <v>2056</v>
      </c>
      <c r="I15" s="379">
        <v>0</v>
      </c>
      <c r="J15" s="379">
        <v>0</v>
      </c>
      <c r="K15" s="379">
        <v>3960.5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512</v>
      </c>
      <c r="W15" s="379">
        <v>0</v>
      </c>
      <c r="X15" s="379">
        <v>256</v>
      </c>
      <c r="Y15" s="379">
        <v>0</v>
      </c>
      <c r="Z15" s="379">
        <v>0</v>
      </c>
      <c r="AA15" s="379">
        <v>0</v>
      </c>
      <c r="AB15" s="379">
        <v>0</v>
      </c>
      <c r="AC15" s="379">
        <v>156</v>
      </c>
      <c r="AD15" s="379">
        <v>0</v>
      </c>
      <c r="AE15" s="379">
        <v>0</v>
      </c>
      <c r="AF15" s="379">
        <v>0</v>
      </c>
      <c r="AG15" s="379">
        <v>0</v>
      </c>
      <c r="AH15" s="379">
        <v>1112</v>
      </c>
      <c r="AI15" s="379">
        <v>0</v>
      </c>
      <c r="AJ15" s="379">
        <v>0</v>
      </c>
      <c r="AK15" s="379">
        <v>0</v>
      </c>
      <c r="AL15" s="379">
        <v>0</v>
      </c>
      <c r="AM15" s="379">
        <v>252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18</v>
      </c>
      <c r="D16" s="379">
        <v>2</v>
      </c>
      <c r="E16" s="379">
        <v>3</v>
      </c>
      <c r="F16" s="379">
        <v>28</v>
      </c>
      <c r="G16" s="379">
        <v>0</v>
      </c>
      <c r="H16" s="379">
        <v>28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18</v>
      </c>
      <c r="D17" s="379">
        <v>2</v>
      </c>
      <c r="E17" s="379">
        <v>4</v>
      </c>
      <c r="F17" s="379">
        <v>640</v>
      </c>
      <c r="G17" s="379">
        <v>0</v>
      </c>
      <c r="H17" s="379">
        <v>246</v>
      </c>
      <c r="I17" s="379">
        <v>0</v>
      </c>
      <c r="J17" s="379">
        <v>0</v>
      </c>
      <c r="K17" s="379">
        <v>370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12</v>
      </c>
      <c r="AD17" s="379">
        <v>0</v>
      </c>
      <c r="AE17" s="379">
        <v>0</v>
      </c>
      <c r="AF17" s="379">
        <v>0</v>
      </c>
      <c r="AG17" s="379">
        <v>0</v>
      </c>
      <c r="AH17" s="379">
        <v>12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18</v>
      </c>
      <c r="D18" s="379">
        <v>2</v>
      </c>
      <c r="E18" s="379">
        <v>5</v>
      </c>
      <c r="F18" s="379">
        <v>60</v>
      </c>
      <c r="G18" s="379">
        <v>60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18</v>
      </c>
      <c r="D19" s="379">
        <v>2</v>
      </c>
      <c r="E19" s="379">
        <v>6</v>
      </c>
      <c r="F19" s="379">
        <v>2266395</v>
      </c>
      <c r="G19" s="379">
        <v>13550</v>
      </c>
      <c r="H19" s="379">
        <v>794625</v>
      </c>
      <c r="I19" s="379">
        <v>0</v>
      </c>
      <c r="J19" s="379">
        <v>0</v>
      </c>
      <c r="K19" s="379">
        <v>1049325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121938</v>
      </c>
      <c r="W19" s="379">
        <v>0</v>
      </c>
      <c r="X19" s="379">
        <v>46364</v>
      </c>
      <c r="Y19" s="379">
        <v>0</v>
      </c>
      <c r="Z19" s="379">
        <v>0</v>
      </c>
      <c r="AA19" s="379">
        <v>0</v>
      </c>
      <c r="AB19" s="379">
        <v>0</v>
      </c>
      <c r="AC19" s="379">
        <v>25502</v>
      </c>
      <c r="AD19" s="379">
        <v>0</v>
      </c>
      <c r="AE19" s="379">
        <v>0</v>
      </c>
      <c r="AF19" s="379">
        <v>0</v>
      </c>
      <c r="AG19" s="379">
        <v>0</v>
      </c>
      <c r="AH19" s="379">
        <v>167179</v>
      </c>
      <c r="AI19" s="379">
        <v>0</v>
      </c>
      <c r="AJ19" s="379">
        <v>0</v>
      </c>
      <c r="AK19" s="379">
        <v>0</v>
      </c>
      <c r="AL19" s="379">
        <v>0</v>
      </c>
      <c r="AM19" s="379">
        <v>47912</v>
      </c>
      <c r="AN19" s="379">
        <v>0</v>
      </c>
    </row>
    <row r="20" spans="3:40" x14ac:dyDescent="0.3">
      <c r="C20" s="379">
        <v>18</v>
      </c>
      <c r="D20" s="379">
        <v>2</v>
      </c>
      <c r="E20" s="379">
        <v>9</v>
      </c>
      <c r="F20" s="379">
        <v>29264</v>
      </c>
      <c r="G20" s="379">
        <v>0</v>
      </c>
      <c r="H20" s="379">
        <v>0</v>
      </c>
      <c r="I20" s="379">
        <v>0</v>
      </c>
      <c r="J20" s="379">
        <v>0</v>
      </c>
      <c r="K20" s="379">
        <v>18956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7700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500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2108</v>
      </c>
      <c r="AN20" s="379">
        <v>0</v>
      </c>
    </row>
    <row r="21" spans="3:40" x14ac:dyDescent="0.3">
      <c r="C21" s="379">
        <v>18</v>
      </c>
      <c r="D21" s="379">
        <v>2</v>
      </c>
      <c r="E21" s="379">
        <v>10</v>
      </c>
      <c r="F21" s="379">
        <v>8303</v>
      </c>
      <c r="G21" s="379">
        <v>0</v>
      </c>
      <c r="H21" s="379">
        <v>8303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18</v>
      </c>
      <c r="D22" s="379">
        <v>2</v>
      </c>
      <c r="E22" s="379">
        <v>11</v>
      </c>
      <c r="F22" s="379">
        <v>13902.5</v>
      </c>
      <c r="G22" s="379">
        <v>0</v>
      </c>
      <c r="H22" s="379">
        <v>4735.833333333333</v>
      </c>
      <c r="I22" s="379">
        <v>0</v>
      </c>
      <c r="J22" s="379">
        <v>0</v>
      </c>
      <c r="K22" s="379">
        <v>9166.6666666666661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2668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1428437</v>
      </c>
      <c r="C3" s="352">
        <f t="shared" ref="C3:R3" si="0">SUBTOTAL(9,C6:C1048576)</f>
        <v>5</v>
      </c>
      <c r="D3" s="352">
        <f t="shared" si="0"/>
        <v>1573583</v>
      </c>
      <c r="E3" s="352">
        <f t="shared" si="0"/>
        <v>5.2671320786234208</v>
      </c>
      <c r="F3" s="352">
        <f t="shared" si="0"/>
        <v>1549383</v>
      </c>
      <c r="G3" s="353">
        <f>IF(B3&lt;&gt;0,F3/B3,"")</f>
        <v>1.0846701674627584</v>
      </c>
      <c r="H3" s="354">
        <f t="shared" si="0"/>
        <v>341856.67999999988</v>
      </c>
      <c r="I3" s="352">
        <f t="shared" si="0"/>
        <v>2</v>
      </c>
      <c r="J3" s="352">
        <f t="shared" si="0"/>
        <v>224923.59999999995</v>
      </c>
      <c r="K3" s="352">
        <f t="shared" si="0"/>
        <v>0.89887598365221466</v>
      </c>
      <c r="L3" s="352">
        <f t="shared" si="0"/>
        <v>313086.60999999987</v>
      </c>
      <c r="M3" s="355">
        <f>IF(H3&lt;&gt;0,L3/H3,"")</f>
        <v>0.9158417205713224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2659</v>
      </c>
      <c r="B6" s="787">
        <v>598414</v>
      </c>
      <c r="C6" s="734">
        <v>1</v>
      </c>
      <c r="D6" s="787">
        <v>767582</v>
      </c>
      <c r="E6" s="734">
        <v>1.2826939209309942</v>
      </c>
      <c r="F6" s="787">
        <v>792541</v>
      </c>
      <c r="G6" s="739">
        <v>1.3244025039521135</v>
      </c>
      <c r="H6" s="787">
        <v>290415.46999999986</v>
      </c>
      <c r="I6" s="734">
        <v>1</v>
      </c>
      <c r="J6" s="787">
        <v>217147.62999999995</v>
      </c>
      <c r="K6" s="734">
        <v>0.74771371511304152</v>
      </c>
      <c r="L6" s="787">
        <v>296851.98999999987</v>
      </c>
      <c r="M6" s="739">
        <v>1.0221631444082508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2660</v>
      </c>
      <c r="B7" s="788">
        <v>262928</v>
      </c>
      <c r="C7" s="661">
        <v>1</v>
      </c>
      <c r="D7" s="788">
        <v>271610</v>
      </c>
      <c r="E7" s="661">
        <v>1.0330204466622042</v>
      </c>
      <c r="F7" s="788">
        <v>350954</v>
      </c>
      <c r="G7" s="677">
        <v>1.3347912736566665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2661</v>
      </c>
      <c r="B8" s="788">
        <v>287117</v>
      </c>
      <c r="C8" s="661">
        <v>1</v>
      </c>
      <c r="D8" s="788">
        <v>279643</v>
      </c>
      <c r="E8" s="661">
        <v>0.97396880017553822</v>
      </c>
      <c r="F8" s="788">
        <v>239238</v>
      </c>
      <c r="G8" s="677">
        <v>0.83324219743170902</v>
      </c>
      <c r="H8" s="788">
        <v>51441.21</v>
      </c>
      <c r="I8" s="661">
        <v>1</v>
      </c>
      <c r="J8" s="788">
        <v>7775.97</v>
      </c>
      <c r="K8" s="661">
        <v>0.15116226853917317</v>
      </c>
      <c r="L8" s="788">
        <v>16234.620000000003</v>
      </c>
      <c r="M8" s="677">
        <v>0.31559560904574374</v>
      </c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2662</v>
      </c>
      <c r="B9" s="788">
        <v>12855</v>
      </c>
      <c r="C9" s="661">
        <v>1</v>
      </c>
      <c r="D9" s="788">
        <v>13826</v>
      </c>
      <c r="E9" s="661">
        <v>1.0755348113574486</v>
      </c>
      <c r="F9" s="788">
        <v>17604</v>
      </c>
      <c r="G9" s="677">
        <v>1.3694282380396732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2663</v>
      </c>
      <c r="B10" s="788">
        <v>0</v>
      </c>
      <c r="C10" s="661"/>
      <c r="D10" s="788"/>
      <c r="E10" s="661"/>
      <c r="F10" s="788">
        <v>653</v>
      </c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thickBot="1" x14ac:dyDescent="0.35">
      <c r="A11" s="790" t="s">
        <v>2664</v>
      </c>
      <c r="B11" s="789">
        <v>267123</v>
      </c>
      <c r="C11" s="667">
        <v>1</v>
      </c>
      <c r="D11" s="789">
        <v>240922</v>
      </c>
      <c r="E11" s="667">
        <v>0.90191409949723533</v>
      </c>
      <c r="F11" s="789">
        <v>148393</v>
      </c>
      <c r="G11" s="678">
        <v>0.55552311107617092</v>
      </c>
      <c r="H11" s="789"/>
      <c r="I11" s="667"/>
      <c r="J11" s="789"/>
      <c r="K11" s="667"/>
      <c r="L11" s="789"/>
      <c r="M11" s="678"/>
      <c r="N11" s="789"/>
      <c r="O11" s="667"/>
      <c r="P11" s="789"/>
      <c r="Q11" s="667"/>
      <c r="R11" s="789"/>
      <c r="S11" s="701"/>
    </row>
    <row r="12" spans="1:19" ht="14.4" customHeight="1" x14ac:dyDescent="0.3">
      <c r="A12" s="791" t="s">
        <v>2665</v>
      </c>
    </row>
    <row r="13" spans="1:19" ht="14.4" customHeight="1" x14ac:dyDescent="0.3">
      <c r="A13" s="792" t="s">
        <v>2666</v>
      </c>
    </row>
    <row r="14" spans="1:19" ht="14.4" customHeight="1" x14ac:dyDescent="0.3">
      <c r="A14" s="791" t="s">
        <v>2667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2678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5854</v>
      </c>
      <c r="C3" s="469">
        <f t="shared" si="0"/>
        <v>6419</v>
      </c>
      <c r="D3" s="469">
        <f t="shared" si="0"/>
        <v>6595</v>
      </c>
      <c r="E3" s="354">
        <f t="shared" si="0"/>
        <v>1428437</v>
      </c>
      <c r="F3" s="352">
        <f t="shared" si="0"/>
        <v>1573583</v>
      </c>
      <c r="G3" s="470">
        <f t="shared" si="0"/>
        <v>1549383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3">
        <v>2015</v>
      </c>
    </row>
    <row r="6" spans="1:7" ht="14.4" customHeight="1" x14ac:dyDescent="0.3">
      <c r="A6" s="748" t="s">
        <v>2669</v>
      </c>
      <c r="B6" s="229">
        <v>1097</v>
      </c>
      <c r="C6" s="229">
        <v>1283</v>
      </c>
      <c r="D6" s="229">
        <v>1656</v>
      </c>
      <c r="E6" s="787">
        <v>54179</v>
      </c>
      <c r="F6" s="787">
        <v>45830</v>
      </c>
      <c r="G6" s="794">
        <v>4933</v>
      </c>
    </row>
    <row r="7" spans="1:7" ht="14.4" customHeight="1" x14ac:dyDescent="0.3">
      <c r="A7" s="687" t="s">
        <v>2670</v>
      </c>
      <c r="B7" s="664">
        <v>4</v>
      </c>
      <c r="C7" s="664"/>
      <c r="D7" s="664"/>
      <c r="E7" s="788">
        <v>1962</v>
      </c>
      <c r="F7" s="788"/>
      <c r="G7" s="795"/>
    </row>
    <row r="8" spans="1:7" ht="14.4" customHeight="1" x14ac:dyDescent="0.3">
      <c r="A8" s="687" t="s">
        <v>2671</v>
      </c>
      <c r="B8" s="664">
        <v>805</v>
      </c>
      <c r="C8" s="664"/>
      <c r="D8" s="664"/>
      <c r="E8" s="788">
        <v>224987</v>
      </c>
      <c r="F8" s="788"/>
      <c r="G8" s="795"/>
    </row>
    <row r="9" spans="1:7" ht="14.4" customHeight="1" x14ac:dyDescent="0.3">
      <c r="A9" s="687" t="s">
        <v>1602</v>
      </c>
      <c r="B9" s="664">
        <v>87</v>
      </c>
      <c r="C9" s="664">
        <v>31</v>
      </c>
      <c r="D9" s="664">
        <v>107</v>
      </c>
      <c r="E9" s="788">
        <v>24747</v>
      </c>
      <c r="F9" s="788">
        <v>11345</v>
      </c>
      <c r="G9" s="795">
        <v>26898</v>
      </c>
    </row>
    <row r="10" spans="1:7" ht="14.4" customHeight="1" x14ac:dyDescent="0.3">
      <c r="A10" s="687" t="s">
        <v>1618</v>
      </c>
      <c r="B10" s="664"/>
      <c r="C10" s="664"/>
      <c r="D10" s="664">
        <v>39</v>
      </c>
      <c r="E10" s="788"/>
      <c r="F10" s="788"/>
      <c r="G10" s="795">
        <v>18519</v>
      </c>
    </row>
    <row r="11" spans="1:7" ht="14.4" customHeight="1" x14ac:dyDescent="0.3">
      <c r="A11" s="687" t="s">
        <v>1603</v>
      </c>
      <c r="B11" s="664">
        <v>22</v>
      </c>
      <c r="C11" s="664">
        <v>37</v>
      </c>
      <c r="D11" s="664"/>
      <c r="E11" s="788">
        <v>6137</v>
      </c>
      <c r="F11" s="788">
        <v>12178</v>
      </c>
      <c r="G11" s="795"/>
    </row>
    <row r="12" spans="1:7" ht="14.4" customHeight="1" x14ac:dyDescent="0.3">
      <c r="A12" s="687" t="s">
        <v>1604</v>
      </c>
      <c r="B12" s="664">
        <v>471</v>
      </c>
      <c r="C12" s="664">
        <v>271</v>
      </c>
      <c r="D12" s="664">
        <v>517</v>
      </c>
      <c r="E12" s="788">
        <v>169904</v>
      </c>
      <c r="F12" s="788">
        <v>111454</v>
      </c>
      <c r="G12" s="795">
        <v>182513</v>
      </c>
    </row>
    <row r="13" spans="1:7" ht="14.4" customHeight="1" x14ac:dyDescent="0.3">
      <c r="A13" s="687" t="s">
        <v>1605</v>
      </c>
      <c r="B13" s="664">
        <v>387</v>
      </c>
      <c r="C13" s="664">
        <v>542</v>
      </c>
      <c r="D13" s="664">
        <v>510</v>
      </c>
      <c r="E13" s="788">
        <v>151911</v>
      </c>
      <c r="F13" s="788">
        <v>206856</v>
      </c>
      <c r="G13" s="795">
        <v>199493</v>
      </c>
    </row>
    <row r="14" spans="1:7" ht="14.4" customHeight="1" x14ac:dyDescent="0.3">
      <c r="A14" s="687" t="s">
        <v>1606</v>
      </c>
      <c r="B14" s="664">
        <v>21</v>
      </c>
      <c r="C14" s="664">
        <v>543</v>
      </c>
      <c r="D14" s="664">
        <v>474</v>
      </c>
      <c r="E14" s="788">
        <v>6566</v>
      </c>
      <c r="F14" s="788">
        <v>133813</v>
      </c>
      <c r="G14" s="795">
        <v>110577</v>
      </c>
    </row>
    <row r="15" spans="1:7" ht="14.4" customHeight="1" x14ac:dyDescent="0.3">
      <c r="A15" s="687" t="s">
        <v>2672</v>
      </c>
      <c r="B15" s="664">
        <v>4</v>
      </c>
      <c r="C15" s="664">
        <v>24</v>
      </c>
      <c r="D15" s="664"/>
      <c r="E15" s="788">
        <v>1276</v>
      </c>
      <c r="F15" s="788">
        <v>7656</v>
      </c>
      <c r="G15" s="795"/>
    </row>
    <row r="16" spans="1:7" ht="14.4" customHeight="1" x14ac:dyDescent="0.3">
      <c r="A16" s="687" t="s">
        <v>1607</v>
      </c>
      <c r="B16" s="664">
        <v>20</v>
      </c>
      <c r="C16" s="664">
        <v>35</v>
      </c>
      <c r="D16" s="664">
        <v>36</v>
      </c>
      <c r="E16" s="788">
        <v>12855</v>
      </c>
      <c r="F16" s="788">
        <v>13826</v>
      </c>
      <c r="G16" s="795">
        <v>17604</v>
      </c>
    </row>
    <row r="17" spans="1:7" ht="14.4" customHeight="1" x14ac:dyDescent="0.3">
      <c r="A17" s="687" t="s">
        <v>1608</v>
      </c>
      <c r="B17" s="664">
        <v>594</v>
      </c>
      <c r="C17" s="664">
        <v>713</v>
      </c>
      <c r="D17" s="664">
        <v>639</v>
      </c>
      <c r="E17" s="788">
        <v>160694</v>
      </c>
      <c r="F17" s="788">
        <v>189213</v>
      </c>
      <c r="G17" s="795">
        <v>191058</v>
      </c>
    </row>
    <row r="18" spans="1:7" ht="14.4" customHeight="1" x14ac:dyDescent="0.3">
      <c r="A18" s="687" t="s">
        <v>1617</v>
      </c>
      <c r="B18" s="664"/>
      <c r="C18" s="664"/>
      <c r="D18" s="664">
        <v>12</v>
      </c>
      <c r="E18" s="788"/>
      <c r="F18" s="788"/>
      <c r="G18" s="795">
        <v>4198</v>
      </c>
    </row>
    <row r="19" spans="1:7" ht="14.4" customHeight="1" x14ac:dyDescent="0.3">
      <c r="A19" s="687" t="s">
        <v>1609</v>
      </c>
      <c r="B19" s="664">
        <v>34</v>
      </c>
      <c r="C19" s="664">
        <v>70</v>
      </c>
      <c r="D19" s="664">
        <v>98</v>
      </c>
      <c r="E19" s="788">
        <v>15881</v>
      </c>
      <c r="F19" s="788">
        <v>33664</v>
      </c>
      <c r="G19" s="795">
        <v>38363</v>
      </c>
    </row>
    <row r="20" spans="1:7" ht="14.4" customHeight="1" x14ac:dyDescent="0.3">
      <c r="A20" s="687" t="s">
        <v>1610</v>
      </c>
      <c r="B20" s="664">
        <v>44</v>
      </c>
      <c r="C20" s="664">
        <v>1083</v>
      </c>
      <c r="D20" s="664">
        <v>408</v>
      </c>
      <c r="E20" s="788">
        <v>12887</v>
      </c>
      <c r="F20" s="788">
        <v>264206</v>
      </c>
      <c r="G20" s="795">
        <v>123499</v>
      </c>
    </row>
    <row r="21" spans="1:7" ht="14.4" customHeight="1" x14ac:dyDescent="0.3">
      <c r="A21" s="687" t="s">
        <v>2673</v>
      </c>
      <c r="B21" s="664"/>
      <c r="C21" s="664">
        <v>24</v>
      </c>
      <c r="D21" s="664">
        <v>127</v>
      </c>
      <c r="E21" s="788"/>
      <c r="F21" s="788">
        <v>7656</v>
      </c>
      <c r="G21" s="795">
        <v>45035</v>
      </c>
    </row>
    <row r="22" spans="1:7" ht="14.4" customHeight="1" x14ac:dyDescent="0.3">
      <c r="A22" s="687" t="s">
        <v>2674</v>
      </c>
      <c r="B22" s="664">
        <v>2</v>
      </c>
      <c r="C22" s="664">
        <v>2</v>
      </c>
      <c r="D22" s="664"/>
      <c r="E22" s="788">
        <v>645</v>
      </c>
      <c r="F22" s="788">
        <v>645</v>
      </c>
      <c r="G22" s="795"/>
    </row>
    <row r="23" spans="1:7" ht="14.4" customHeight="1" x14ac:dyDescent="0.3">
      <c r="A23" s="687" t="s">
        <v>1611</v>
      </c>
      <c r="B23" s="664">
        <v>13</v>
      </c>
      <c r="C23" s="664">
        <v>16</v>
      </c>
      <c r="D23" s="664">
        <v>66</v>
      </c>
      <c r="E23" s="788">
        <v>6418</v>
      </c>
      <c r="F23" s="788">
        <v>5651</v>
      </c>
      <c r="G23" s="795">
        <v>22559</v>
      </c>
    </row>
    <row r="24" spans="1:7" ht="14.4" customHeight="1" x14ac:dyDescent="0.3">
      <c r="A24" s="687" t="s">
        <v>1612</v>
      </c>
      <c r="B24" s="664">
        <v>4</v>
      </c>
      <c r="C24" s="664">
        <v>15</v>
      </c>
      <c r="D24" s="664">
        <v>8</v>
      </c>
      <c r="E24" s="788">
        <v>136</v>
      </c>
      <c r="F24" s="788">
        <v>1883</v>
      </c>
      <c r="G24" s="795">
        <v>1482</v>
      </c>
    </row>
    <row r="25" spans="1:7" ht="14.4" customHeight="1" x14ac:dyDescent="0.3">
      <c r="A25" s="687" t="s">
        <v>2675</v>
      </c>
      <c r="B25" s="664">
        <v>270</v>
      </c>
      <c r="C25" s="664">
        <v>240</v>
      </c>
      <c r="D25" s="664">
        <v>258</v>
      </c>
      <c r="E25" s="788">
        <v>91743</v>
      </c>
      <c r="F25" s="788">
        <v>83520</v>
      </c>
      <c r="G25" s="795">
        <v>101174</v>
      </c>
    </row>
    <row r="26" spans="1:7" ht="14.4" customHeight="1" x14ac:dyDescent="0.3">
      <c r="A26" s="687" t="s">
        <v>2676</v>
      </c>
      <c r="B26" s="664">
        <v>100</v>
      </c>
      <c r="C26" s="664">
        <v>59</v>
      </c>
      <c r="D26" s="664">
        <v>4</v>
      </c>
      <c r="E26" s="788">
        <v>31900</v>
      </c>
      <c r="F26" s="788">
        <v>18821</v>
      </c>
      <c r="G26" s="795">
        <v>2184</v>
      </c>
    </row>
    <row r="27" spans="1:7" ht="14.4" customHeight="1" x14ac:dyDescent="0.3">
      <c r="A27" s="687" t="s">
        <v>1613</v>
      </c>
      <c r="B27" s="664">
        <v>1309</v>
      </c>
      <c r="C27" s="664">
        <v>477</v>
      </c>
      <c r="D27" s="664">
        <v>818</v>
      </c>
      <c r="E27" s="788">
        <v>270263</v>
      </c>
      <c r="F27" s="788">
        <v>99557</v>
      </c>
      <c r="G27" s="795">
        <v>202156</v>
      </c>
    </row>
    <row r="28" spans="1:7" ht="14.4" customHeight="1" x14ac:dyDescent="0.3">
      <c r="A28" s="687" t="s">
        <v>1616</v>
      </c>
      <c r="B28" s="664">
        <v>1</v>
      </c>
      <c r="C28" s="664">
        <v>14</v>
      </c>
      <c r="D28" s="664">
        <v>94</v>
      </c>
      <c r="E28" s="788">
        <v>34</v>
      </c>
      <c r="F28" s="788">
        <v>4512</v>
      </c>
      <c r="G28" s="795">
        <v>30452</v>
      </c>
    </row>
    <row r="29" spans="1:7" ht="14.4" customHeight="1" x14ac:dyDescent="0.3">
      <c r="A29" s="687" t="s">
        <v>1614</v>
      </c>
      <c r="B29" s="664">
        <v>304</v>
      </c>
      <c r="C29" s="664">
        <v>578</v>
      </c>
      <c r="D29" s="664">
        <v>398</v>
      </c>
      <c r="E29" s="788">
        <v>90235</v>
      </c>
      <c r="F29" s="788">
        <v>180974</v>
      </c>
      <c r="G29" s="795">
        <v>117043</v>
      </c>
    </row>
    <row r="30" spans="1:7" ht="14.4" customHeight="1" x14ac:dyDescent="0.3">
      <c r="A30" s="687" t="s">
        <v>2677</v>
      </c>
      <c r="B30" s="664">
        <v>224</v>
      </c>
      <c r="C30" s="664">
        <v>229</v>
      </c>
      <c r="D30" s="664"/>
      <c r="E30" s="788">
        <v>82104</v>
      </c>
      <c r="F30" s="788">
        <v>87703</v>
      </c>
      <c r="G30" s="795"/>
    </row>
    <row r="31" spans="1:7" ht="14.4" customHeight="1" thickBot="1" x14ac:dyDescent="0.35">
      <c r="A31" s="790" t="s">
        <v>1615</v>
      </c>
      <c r="B31" s="670">
        <v>37</v>
      </c>
      <c r="C31" s="670">
        <v>133</v>
      </c>
      <c r="D31" s="670">
        <v>326</v>
      </c>
      <c r="E31" s="789">
        <v>10973</v>
      </c>
      <c r="F31" s="789">
        <v>52620</v>
      </c>
      <c r="G31" s="796">
        <v>109643</v>
      </c>
    </row>
    <row r="32" spans="1:7" ht="14.4" customHeight="1" x14ac:dyDescent="0.3">
      <c r="A32" s="791" t="s">
        <v>2665</v>
      </c>
    </row>
    <row r="33" spans="1:1" ht="14.4" customHeight="1" x14ac:dyDescent="0.3">
      <c r="A33" s="792" t="s">
        <v>2666</v>
      </c>
    </row>
    <row r="34" spans="1:1" ht="14.4" customHeight="1" x14ac:dyDescent="0.3">
      <c r="A34" s="791" t="s">
        <v>2667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2780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6014.3</v>
      </c>
      <c r="F3" s="212">
        <f t="shared" si="0"/>
        <v>1770293.68</v>
      </c>
      <c r="G3" s="78"/>
      <c r="H3" s="78"/>
      <c r="I3" s="212">
        <f t="shared" si="0"/>
        <v>6477.46</v>
      </c>
      <c r="J3" s="212">
        <f t="shared" si="0"/>
        <v>1798506.5999999999</v>
      </c>
      <c r="K3" s="78"/>
      <c r="L3" s="78"/>
      <c r="M3" s="212">
        <f t="shared" si="0"/>
        <v>6666.72</v>
      </c>
      <c r="N3" s="212">
        <f t="shared" si="0"/>
        <v>1862469.6099999999</v>
      </c>
      <c r="O3" s="79">
        <f>IF(F3=0,0,N3/F3)</f>
        <v>1.0520681574144239</v>
      </c>
      <c r="P3" s="213">
        <f>IF(M3=0,0,N3/M3)</f>
        <v>279.36820655434752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2679</v>
      </c>
      <c r="B6" s="734" t="s">
        <v>2680</v>
      </c>
      <c r="C6" s="734" t="s">
        <v>2681</v>
      </c>
      <c r="D6" s="734" t="s">
        <v>2682</v>
      </c>
      <c r="E6" s="229">
        <v>29.2</v>
      </c>
      <c r="F6" s="229">
        <v>5389.73</v>
      </c>
      <c r="G6" s="734">
        <v>1</v>
      </c>
      <c r="H6" s="734">
        <v>184.57979452054792</v>
      </c>
      <c r="I6" s="229">
        <v>9</v>
      </c>
      <c r="J6" s="229">
        <v>1661.0699999999997</v>
      </c>
      <c r="K6" s="734">
        <v>0.30819169049284467</v>
      </c>
      <c r="L6" s="734">
        <v>184.5633333333333</v>
      </c>
      <c r="M6" s="229">
        <v>14.8</v>
      </c>
      <c r="N6" s="229">
        <v>2612.9399999999996</v>
      </c>
      <c r="O6" s="739">
        <v>0.48479979516599159</v>
      </c>
      <c r="P6" s="747">
        <v>176.54999999999995</v>
      </c>
    </row>
    <row r="7" spans="1:16" ht="14.4" customHeight="1" x14ac:dyDescent="0.3">
      <c r="A7" s="660" t="s">
        <v>2679</v>
      </c>
      <c r="B7" s="661" t="s">
        <v>2680</v>
      </c>
      <c r="C7" s="661" t="s">
        <v>2683</v>
      </c>
      <c r="D7" s="661" t="s">
        <v>2684</v>
      </c>
      <c r="E7" s="664">
        <v>19.399999999999999</v>
      </c>
      <c r="F7" s="664">
        <v>11634.94</v>
      </c>
      <c r="G7" s="661">
        <v>1</v>
      </c>
      <c r="H7" s="661">
        <v>599.73917525773197</v>
      </c>
      <c r="I7" s="664">
        <v>5.5</v>
      </c>
      <c r="J7" s="664">
        <v>3298.47</v>
      </c>
      <c r="K7" s="661">
        <v>0.28349694970494044</v>
      </c>
      <c r="L7" s="661">
        <v>599.72181818181809</v>
      </c>
      <c r="M7" s="664">
        <v>2.3000000000000007</v>
      </c>
      <c r="N7" s="664">
        <v>1319.32</v>
      </c>
      <c r="O7" s="677">
        <v>0.11339293541694241</v>
      </c>
      <c r="P7" s="665">
        <v>573.61739130434762</v>
      </c>
    </row>
    <row r="8" spans="1:16" ht="14.4" customHeight="1" x14ac:dyDescent="0.3">
      <c r="A8" s="660" t="s">
        <v>2679</v>
      </c>
      <c r="B8" s="661" t="s">
        <v>2680</v>
      </c>
      <c r="C8" s="661" t="s">
        <v>2685</v>
      </c>
      <c r="D8" s="661" t="s">
        <v>2686</v>
      </c>
      <c r="E8" s="664">
        <v>47.3</v>
      </c>
      <c r="F8" s="664">
        <v>42701.94</v>
      </c>
      <c r="G8" s="661">
        <v>1</v>
      </c>
      <c r="H8" s="661">
        <v>902.78942917547579</v>
      </c>
      <c r="I8" s="664">
        <v>5.6</v>
      </c>
      <c r="J8" s="664">
        <v>5055.3</v>
      </c>
      <c r="K8" s="661">
        <v>0.1183857220538458</v>
      </c>
      <c r="L8" s="661">
        <v>902.732142857143</v>
      </c>
      <c r="M8" s="664">
        <v>4.4000000000000004</v>
      </c>
      <c r="N8" s="664">
        <v>3799.44</v>
      </c>
      <c r="O8" s="677">
        <v>8.8975817023769874E-2</v>
      </c>
      <c r="P8" s="665">
        <v>863.5090909090909</v>
      </c>
    </row>
    <row r="9" spans="1:16" ht="14.4" customHeight="1" x14ac:dyDescent="0.3">
      <c r="A9" s="660" t="s">
        <v>2679</v>
      </c>
      <c r="B9" s="661" t="s">
        <v>2680</v>
      </c>
      <c r="C9" s="661" t="s">
        <v>2687</v>
      </c>
      <c r="D9" s="661" t="s">
        <v>1450</v>
      </c>
      <c r="E9" s="664"/>
      <c r="F9" s="664"/>
      <c r="G9" s="661"/>
      <c r="H9" s="661"/>
      <c r="I9" s="664"/>
      <c r="J9" s="664"/>
      <c r="K9" s="661"/>
      <c r="L9" s="661"/>
      <c r="M9" s="664">
        <v>0.04</v>
      </c>
      <c r="N9" s="664">
        <v>183.76</v>
      </c>
      <c r="O9" s="677"/>
      <c r="P9" s="665">
        <v>4594</v>
      </c>
    </row>
    <row r="10" spans="1:16" ht="14.4" customHeight="1" x14ac:dyDescent="0.3">
      <c r="A10" s="660" t="s">
        <v>2679</v>
      </c>
      <c r="B10" s="661" t="s">
        <v>2680</v>
      </c>
      <c r="C10" s="661" t="s">
        <v>2688</v>
      </c>
      <c r="D10" s="661" t="s">
        <v>1446</v>
      </c>
      <c r="E10" s="664">
        <v>8</v>
      </c>
      <c r="F10" s="664">
        <v>28283.919999999998</v>
      </c>
      <c r="G10" s="661">
        <v>1</v>
      </c>
      <c r="H10" s="661">
        <v>3535.49</v>
      </c>
      <c r="I10" s="664">
        <v>0</v>
      </c>
      <c r="J10" s="664">
        <v>127.19999999999999</v>
      </c>
      <c r="K10" s="661">
        <v>4.4972549773864444E-3</v>
      </c>
      <c r="L10" s="661"/>
      <c r="M10" s="664">
        <v>0</v>
      </c>
      <c r="N10" s="664">
        <v>152.07</v>
      </c>
      <c r="O10" s="677">
        <v>5.3765531793329921E-3</v>
      </c>
      <c r="P10" s="665"/>
    </row>
    <row r="11" spans="1:16" ht="14.4" customHeight="1" x14ac:dyDescent="0.3">
      <c r="A11" s="660" t="s">
        <v>2679</v>
      </c>
      <c r="B11" s="661" t="s">
        <v>2680</v>
      </c>
      <c r="C11" s="661" t="s">
        <v>2689</v>
      </c>
      <c r="D11" s="661" t="s">
        <v>1442</v>
      </c>
      <c r="E11" s="664">
        <v>9</v>
      </c>
      <c r="F11" s="664">
        <v>24426.54</v>
      </c>
      <c r="G11" s="661">
        <v>1</v>
      </c>
      <c r="H11" s="661">
        <v>2714.06</v>
      </c>
      <c r="I11" s="664">
        <v>0.16</v>
      </c>
      <c r="J11" s="664">
        <v>434.24</v>
      </c>
      <c r="K11" s="661">
        <v>1.7777384762639327E-2</v>
      </c>
      <c r="L11" s="661">
        <v>2714</v>
      </c>
      <c r="M11" s="664">
        <v>1.08</v>
      </c>
      <c r="N11" s="664">
        <v>2803.7400000000002</v>
      </c>
      <c r="O11" s="677">
        <v>0.11478252752948229</v>
      </c>
      <c r="P11" s="665">
        <v>2596.0555555555557</v>
      </c>
    </row>
    <row r="12" spans="1:16" ht="14.4" customHeight="1" x14ac:dyDescent="0.3">
      <c r="A12" s="660" t="s">
        <v>2679</v>
      </c>
      <c r="B12" s="661" t="s">
        <v>2680</v>
      </c>
      <c r="C12" s="661" t="s">
        <v>2690</v>
      </c>
      <c r="D12" s="661" t="s">
        <v>847</v>
      </c>
      <c r="E12" s="664">
        <v>5.4</v>
      </c>
      <c r="F12" s="664">
        <v>2331.7200000000003</v>
      </c>
      <c r="G12" s="661">
        <v>1</v>
      </c>
      <c r="H12" s="661">
        <v>431.8</v>
      </c>
      <c r="I12" s="664">
        <v>2.4</v>
      </c>
      <c r="J12" s="664">
        <v>1036.32</v>
      </c>
      <c r="K12" s="661">
        <v>0.44444444444444436</v>
      </c>
      <c r="L12" s="661">
        <v>431.8</v>
      </c>
      <c r="M12" s="664">
        <v>2.1999999999999997</v>
      </c>
      <c r="N12" s="664">
        <v>908.60000000000014</v>
      </c>
      <c r="O12" s="677">
        <v>0.38966942857632991</v>
      </c>
      <c r="P12" s="665">
        <v>413.00000000000011</v>
      </c>
    </row>
    <row r="13" spans="1:16" ht="14.4" customHeight="1" x14ac:dyDescent="0.3">
      <c r="A13" s="660" t="s">
        <v>2679</v>
      </c>
      <c r="B13" s="661" t="s">
        <v>2680</v>
      </c>
      <c r="C13" s="661" t="s">
        <v>2691</v>
      </c>
      <c r="D13" s="661" t="s">
        <v>1438</v>
      </c>
      <c r="E13" s="664">
        <v>14</v>
      </c>
      <c r="F13" s="664">
        <v>124223.82999999999</v>
      </c>
      <c r="G13" s="661">
        <v>1</v>
      </c>
      <c r="H13" s="661">
        <v>8873.1307142857131</v>
      </c>
      <c r="I13" s="664">
        <v>9</v>
      </c>
      <c r="J13" s="664">
        <v>83308.14</v>
      </c>
      <c r="K13" s="661">
        <v>0.67062929874243937</v>
      </c>
      <c r="L13" s="661">
        <v>9256.4599999999991</v>
      </c>
      <c r="M13" s="664">
        <v>8</v>
      </c>
      <c r="N13" s="664">
        <v>70832</v>
      </c>
      <c r="O13" s="677">
        <v>0.57019655568500838</v>
      </c>
      <c r="P13" s="665">
        <v>8854</v>
      </c>
    </row>
    <row r="14" spans="1:16" ht="14.4" customHeight="1" x14ac:dyDescent="0.3">
      <c r="A14" s="660" t="s">
        <v>2679</v>
      </c>
      <c r="B14" s="661" t="s">
        <v>2680</v>
      </c>
      <c r="C14" s="661" t="s">
        <v>2692</v>
      </c>
      <c r="D14" s="661" t="s">
        <v>2693</v>
      </c>
      <c r="E14" s="664">
        <v>5</v>
      </c>
      <c r="F14" s="664">
        <v>33117.949999999997</v>
      </c>
      <c r="G14" s="661">
        <v>1</v>
      </c>
      <c r="H14" s="661">
        <v>6623.5899999999992</v>
      </c>
      <c r="I14" s="664">
        <v>3</v>
      </c>
      <c r="J14" s="664">
        <v>19870.77</v>
      </c>
      <c r="K14" s="661">
        <v>0.60000000000000009</v>
      </c>
      <c r="L14" s="661">
        <v>6623.59</v>
      </c>
      <c r="M14" s="664">
        <v>3</v>
      </c>
      <c r="N14" s="664">
        <v>19006.800000000003</v>
      </c>
      <c r="O14" s="677">
        <v>0.57391233454969293</v>
      </c>
      <c r="P14" s="665">
        <v>6335.6000000000013</v>
      </c>
    </row>
    <row r="15" spans="1:16" ht="14.4" customHeight="1" x14ac:dyDescent="0.3">
      <c r="A15" s="660" t="s">
        <v>2679</v>
      </c>
      <c r="B15" s="661" t="s">
        <v>2680</v>
      </c>
      <c r="C15" s="661" t="s">
        <v>2694</v>
      </c>
      <c r="D15" s="661" t="s">
        <v>1435</v>
      </c>
      <c r="E15" s="664">
        <v>2</v>
      </c>
      <c r="F15" s="664">
        <v>18304.900000000001</v>
      </c>
      <c r="G15" s="661">
        <v>1</v>
      </c>
      <c r="H15" s="661">
        <v>9152.4500000000007</v>
      </c>
      <c r="I15" s="664">
        <v>12</v>
      </c>
      <c r="J15" s="664">
        <v>102010.68</v>
      </c>
      <c r="K15" s="661">
        <v>5.5728619112915112</v>
      </c>
      <c r="L15" s="661">
        <v>8500.89</v>
      </c>
      <c r="M15" s="664">
        <v>24</v>
      </c>
      <c r="N15" s="664">
        <v>195150.72</v>
      </c>
      <c r="O15" s="677">
        <v>10.661119153887755</v>
      </c>
      <c r="P15" s="665">
        <v>8131.28</v>
      </c>
    </row>
    <row r="16" spans="1:16" ht="14.4" customHeight="1" x14ac:dyDescent="0.3">
      <c r="A16" s="660" t="s">
        <v>2679</v>
      </c>
      <c r="B16" s="661" t="s">
        <v>2680</v>
      </c>
      <c r="C16" s="661" t="s">
        <v>2695</v>
      </c>
      <c r="D16" s="661" t="s">
        <v>847</v>
      </c>
      <c r="E16" s="664"/>
      <c r="F16" s="664"/>
      <c r="G16" s="661"/>
      <c r="H16" s="661"/>
      <c r="I16" s="664">
        <v>0.8</v>
      </c>
      <c r="J16" s="664">
        <v>345.44</v>
      </c>
      <c r="K16" s="661"/>
      <c r="L16" s="661">
        <v>431.79999999999995</v>
      </c>
      <c r="M16" s="664">
        <v>0.2</v>
      </c>
      <c r="N16" s="664">
        <v>82.6</v>
      </c>
      <c r="O16" s="677"/>
      <c r="P16" s="665">
        <v>412.99999999999994</v>
      </c>
    </row>
    <row r="17" spans="1:16" ht="14.4" customHeight="1" x14ac:dyDescent="0.3">
      <c r="A17" s="660" t="s">
        <v>2679</v>
      </c>
      <c r="B17" s="661" t="s">
        <v>2696</v>
      </c>
      <c r="C17" s="661" t="s">
        <v>2697</v>
      </c>
      <c r="D17" s="661" t="s">
        <v>2698</v>
      </c>
      <c r="E17" s="664">
        <v>327</v>
      </c>
      <c r="F17" s="664">
        <v>11118</v>
      </c>
      <c r="G17" s="661">
        <v>1</v>
      </c>
      <c r="H17" s="661">
        <v>34</v>
      </c>
      <c r="I17" s="664">
        <v>218</v>
      </c>
      <c r="J17" s="664">
        <v>7412</v>
      </c>
      <c r="K17" s="661">
        <v>0.66666666666666663</v>
      </c>
      <c r="L17" s="661">
        <v>34</v>
      </c>
      <c r="M17" s="664">
        <v>268</v>
      </c>
      <c r="N17" s="664">
        <v>9380</v>
      </c>
      <c r="O17" s="677">
        <v>0.84367692030940822</v>
      </c>
      <c r="P17" s="665">
        <v>35</v>
      </c>
    </row>
    <row r="18" spans="1:16" ht="14.4" customHeight="1" x14ac:dyDescent="0.3">
      <c r="A18" s="660" t="s">
        <v>2679</v>
      </c>
      <c r="B18" s="661" t="s">
        <v>2696</v>
      </c>
      <c r="C18" s="661" t="s">
        <v>2699</v>
      </c>
      <c r="D18" s="661" t="s">
        <v>2700</v>
      </c>
      <c r="E18" s="664">
        <v>3</v>
      </c>
      <c r="F18" s="664">
        <v>15</v>
      </c>
      <c r="G18" s="661">
        <v>1</v>
      </c>
      <c r="H18" s="661">
        <v>5</v>
      </c>
      <c r="I18" s="664">
        <v>3</v>
      </c>
      <c r="J18" s="664">
        <v>15</v>
      </c>
      <c r="K18" s="661">
        <v>1</v>
      </c>
      <c r="L18" s="661">
        <v>5</v>
      </c>
      <c r="M18" s="664">
        <v>6</v>
      </c>
      <c r="N18" s="664">
        <v>30</v>
      </c>
      <c r="O18" s="677">
        <v>2</v>
      </c>
      <c r="P18" s="665">
        <v>5</v>
      </c>
    </row>
    <row r="19" spans="1:16" ht="14.4" customHeight="1" x14ac:dyDescent="0.3">
      <c r="A19" s="660" t="s">
        <v>2679</v>
      </c>
      <c r="B19" s="661" t="s">
        <v>2696</v>
      </c>
      <c r="C19" s="661" t="s">
        <v>2701</v>
      </c>
      <c r="D19" s="661" t="s">
        <v>2702</v>
      </c>
      <c r="E19" s="664">
        <v>1</v>
      </c>
      <c r="F19" s="664">
        <v>5</v>
      </c>
      <c r="G19" s="661">
        <v>1</v>
      </c>
      <c r="H19" s="661">
        <v>5</v>
      </c>
      <c r="I19" s="664">
        <v>6</v>
      </c>
      <c r="J19" s="664">
        <v>30</v>
      </c>
      <c r="K19" s="661">
        <v>6</v>
      </c>
      <c r="L19" s="661">
        <v>5</v>
      </c>
      <c r="M19" s="664">
        <v>7</v>
      </c>
      <c r="N19" s="664">
        <v>35</v>
      </c>
      <c r="O19" s="677">
        <v>7</v>
      </c>
      <c r="P19" s="665">
        <v>5</v>
      </c>
    </row>
    <row r="20" spans="1:16" ht="14.4" customHeight="1" x14ac:dyDescent="0.3">
      <c r="A20" s="660" t="s">
        <v>2679</v>
      </c>
      <c r="B20" s="661" t="s">
        <v>2696</v>
      </c>
      <c r="C20" s="661" t="s">
        <v>2703</v>
      </c>
      <c r="D20" s="661" t="s">
        <v>2704</v>
      </c>
      <c r="E20" s="664">
        <v>4</v>
      </c>
      <c r="F20" s="664">
        <v>1276</v>
      </c>
      <c r="G20" s="661">
        <v>1</v>
      </c>
      <c r="H20" s="661">
        <v>319</v>
      </c>
      <c r="I20" s="664">
        <v>8</v>
      </c>
      <c r="J20" s="664">
        <v>2552</v>
      </c>
      <c r="K20" s="661">
        <v>2</v>
      </c>
      <c r="L20" s="661">
        <v>319</v>
      </c>
      <c r="M20" s="664"/>
      <c r="N20" s="664"/>
      <c r="O20" s="677"/>
      <c r="P20" s="665"/>
    </row>
    <row r="21" spans="1:16" ht="14.4" customHeight="1" x14ac:dyDescent="0.3">
      <c r="A21" s="660" t="s">
        <v>2679</v>
      </c>
      <c r="B21" s="661" t="s">
        <v>2696</v>
      </c>
      <c r="C21" s="661" t="s">
        <v>2705</v>
      </c>
      <c r="D21" s="661" t="s">
        <v>2706</v>
      </c>
      <c r="E21" s="664">
        <v>4</v>
      </c>
      <c r="F21" s="664">
        <v>1484</v>
      </c>
      <c r="G21" s="661">
        <v>1</v>
      </c>
      <c r="H21" s="661">
        <v>371</v>
      </c>
      <c r="I21" s="664">
        <v>8</v>
      </c>
      <c r="J21" s="664">
        <v>2968</v>
      </c>
      <c r="K21" s="661">
        <v>2</v>
      </c>
      <c r="L21" s="661">
        <v>371</v>
      </c>
      <c r="M21" s="664"/>
      <c r="N21" s="664"/>
      <c r="O21" s="677"/>
      <c r="P21" s="665"/>
    </row>
    <row r="22" spans="1:16" ht="14.4" customHeight="1" x14ac:dyDescent="0.3">
      <c r="A22" s="660" t="s">
        <v>2679</v>
      </c>
      <c r="B22" s="661" t="s">
        <v>2696</v>
      </c>
      <c r="C22" s="661" t="s">
        <v>2707</v>
      </c>
      <c r="D22" s="661" t="s">
        <v>2708</v>
      </c>
      <c r="E22" s="664">
        <v>4</v>
      </c>
      <c r="F22" s="664">
        <v>2188</v>
      </c>
      <c r="G22" s="661">
        <v>1</v>
      </c>
      <c r="H22" s="661">
        <v>547</v>
      </c>
      <c r="I22" s="664">
        <v>8</v>
      </c>
      <c r="J22" s="664">
        <v>4376</v>
      </c>
      <c r="K22" s="661">
        <v>2</v>
      </c>
      <c r="L22" s="661">
        <v>547</v>
      </c>
      <c r="M22" s="664"/>
      <c r="N22" s="664"/>
      <c r="O22" s="677"/>
      <c r="P22" s="665"/>
    </row>
    <row r="23" spans="1:16" ht="14.4" customHeight="1" x14ac:dyDescent="0.3">
      <c r="A23" s="660" t="s">
        <v>2679</v>
      </c>
      <c r="B23" s="661" t="s">
        <v>2696</v>
      </c>
      <c r="C23" s="661" t="s">
        <v>2709</v>
      </c>
      <c r="D23" s="661" t="s">
        <v>2710</v>
      </c>
      <c r="E23" s="664">
        <v>104</v>
      </c>
      <c r="F23" s="664">
        <v>7176</v>
      </c>
      <c r="G23" s="661">
        <v>1</v>
      </c>
      <c r="H23" s="661">
        <v>69</v>
      </c>
      <c r="I23" s="664">
        <v>65</v>
      </c>
      <c r="J23" s="664">
        <v>4485</v>
      </c>
      <c r="K23" s="661">
        <v>0.625</v>
      </c>
      <c r="L23" s="661">
        <v>69</v>
      </c>
      <c r="M23" s="664">
        <v>50</v>
      </c>
      <c r="N23" s="664">
        <v>3500</v>
      </c>
      <c r="O23" s="677">
        <v>0.48773690078037907</v>
      </c>
      <c r="P23" s="665">
        <v>70</v>
      </c>
    </row>
    <row r="24" spans="1:16" ht="14.4" customHeight="1" x14ac:dyDescent="0.3">
      <c r="A24" s="660" t="s">
        <v>2679</v>
      </c>
      <c r="B24" s="661" t="s">
        <v>2696</v>
      </c>
      <c r="C24" s="661" t="s">
        <v>2711</v>
      </c>
      <c r="D24" s="661" t="s">
        <v>2712</v>
      </c>
      <c r="E24" s="664">
        <v>154</v>
      </c>
      <c r="F24" s="664">
        <v>49126</v>
      </c>
      <c r="G24" s="661">
        <v>1</v>
      </c>
      <c r="H24" s="661">
        <v>319</v>
      </c>
      <c r="I24" s="664">
        <v>187</v>
      </c>
      <c r="J24" s="664">
        <v>59653</v>
      </c>
      <c r="K24" s="661">
        <v>1.2142857142857142</v>
      </c>
      <c r="L24" s="661">
        <v>319</v>
      </c>
      <c r="M24" s="664">
        <v>200</v>
      </c>
      <c r="N24" s="664">
        <v>64600</v>
      </c>
      <c r="O24" s="677">
        <v>1.3149859544843872</v>
      </c>
      <c r="P24" s="665">
        <v>323</v>
      </c>
    </row>
    <row r="25" spans="1:16" ht="14.4" customHeight="1" x14ac:dyDescent="0.3">
      <c r="A25" s="660" t="s">
        <v>2679</v>
      </c>
      <c r="B25" s="661" t="s">
        <v>2696</v>
      </c>
      <c r="C25" s="661" t="s">
        <v>2713</v>
      </c>
      <c r="D25" s="661" t="s">
        <v>2714</v>
      </c>
      <c r="E25" s="664">
        <v>12</v>
      </c>
      <c r="F25" s="664">
        <v>2544</v>
      </c>
      <c r="G25" s="661">
        <v>1</v>
      </c>
      <c r="H25" s="661">
        <v>212</v>
      </c>
      <c r="I25" s="664">
        <v>256</v>
      </c>
      <c r="J25" s="664">
        <v>54272</v>
      </c>
      <c r="K25" s="661">
        <v>21.333333333333332</v>
      </c>
      <c r="L25" s="661">
        <v>212</v>
      </c>
      <c r="M25" s="664">
        <v>340</v>
      </c>
      <c r="N25" s="664">
        <v>73100</v>
      </c>
      <c r="O25" s="677">
        <v>28.734276729559749</v>
      </c>
      <c r="P25" s="665">
        <v>215</v>
      </c>
    </row>
    <row r="26" spans="1:16" ht="14.4" customHeight="1" x14ac:dyDescent="0.3">
      <c r="A26" s="660" t="s">
        <v>2679</v>
      </c>
      <c r="B26" s="661" t="s">
        <v>2696</v>
      </c>
      <c r="C26" s="661" t="s">
        <v>2715</v>
      </c>
      <c r="D26" s="661" t="s">
        <v>2716</v>
      </c>
      <c r="E26" s="664"/>
      <c r="F26" s="664"/>
      <c r="G26" s="661"/>
      <c r="H26" s="661"/>
      <c r="I26" s="664">
        <v>1</v>
      </c>
      <c r="J26" s="664">
        <v>319</v>
      </c>
      <c r="K26" s="661"/>
      <c r="L26" s="661">
        <v>319</v>
      </c>
      <c r="M26" s="664"/>
      <c r="N26" s="664"/>
      <c r="O26" s="677"/>
      <c r="P26" s="665"/>
    </row>
    <row r="27" spans="1:16" ht="14.4" customHeight="1" x14ac:dyDescent="0.3">
      <c r="A27" s="660" t="s">
        <v>2679</v>
      </c>
      <c r="B27" s="661" t="s">
        <v>2696</v>
      </c>
      <c r="C27" s="661" t="s">
        <v>2717</v>
      </c>
      <c r="D27" s="661" t="s">
        <v>2718</v>
      </c>
      <c r="E27" s="664">
        <v>6</v>
      </c>
      <c r="F27" s="664">
        <v>468</v>
      </c>
      <c r="G27" s="661">
        <v>1</v>
      </c>
      <c r="H27" s="661">
        <v>78</v>
      </c>
      <c r="I27" s="664">
        <v>4</v>
      </c>
      <c r="J27" s="664">
        <v>312</v>
      </c>
      <c r="K27" s="661">
        <v>0.66666666666666663</v>
      </c>
      <c r="L27" s="661">
        <v>78</v>
      </c>
      <c r="M27" s="664">
        <v>8</v>
      </c>
      <c r="N27" s="664">
        <v>632</v>
      </c>
      <c r="O27" s="677">
        <v>1.3504273504273505</v>
      </c>
      <c r="P27" s="665">
        <v>79</v>
      </c>
    </row>
    <row r="28" spans="1:16" ht="14.4" customHeight="1" x14ac:dyDescent="0.3">
      <c r="A28" s="660" t="s">
        <v>2679</v>
      </c>
      <c r="B28" s="661" t="s">
        <v>2696</v>
      </c>
      <c r="C28" s="661" t="s">
        <v>2719</v>
      </c>
      <c r="D28" s="661" t="s">
        <v>2720</v>
      </c>
      <c r="E28" s="664">
        <v>35</v>
      </c>
      <c r="F28" s="664">
        <v>0</v>
      </c>
      <c r="G28" s="661"/>
      <c r="H28" s="661">
        <v>0</v>
      </c>
      <c r="I28" s="664">
        <v>32</v>
      </c>
      <c r="J28" s="664">
        <v>0</v>
      </c>
      <c r="K28" s="661"/>
      <c r="L28" s="661">
        <v>0</v>
      </c>
      <c r="M28" s="664"/>
      <c r="N28" s="664"/>
      <c r="O28" s="677"/>
      <c r="P28" s="665"/>
    </row>
    <row r="29" spans="1:16" ht="14.4" customHeight="1" x14ac:dyDescent="0.3">
      <c r="A29" s="660" t="s">
        <v>2679</v>
      </c>
      <c r="B29" s="661" t="s">
        <v>2696</v>
      </c>
      <c r="C29" s="661" t="s">
        <v>2721</v>
      </c>
      <c r="D29" s="661" t="s">
        <v>2722</v>
      </c>
      <c r="E29" s="664"/>
      <c r="F29" s="664"/>
      <c r="G29" s="661"/>
      <c r="H29" s="661"/>
      <c r="I29" s="664">
        <v>122</v>
      </c>
      <c r="J29" s="664">
        <v>21350</v>
      </c>
      <c r="K29" s="661"/>
      <c r="L29" s="661">
        <v>175</v>
      </c>
      <c r="M29" s="664">
        <v>121</v>
      </c>
      <c r="N29" s="664">
        <v>21175</v>
      </c>
      <c r="O29" s="677"/>
      <c r="P29" s="665">
        <v>175</v>
      </c>
    </row>
    <row r="30" spans="1:16" ht="14.4" customHeight="1" x14ac:dyDescent="0.3">
      <c r="A30" s="660" t="s">
        <v>2679</v>
      </c>
      <c r="B30" s="661" t="s">
        <v>2696</v>
      </c>
      <c r="C30" s="661" t="s">
        <v>2723</v>
      </c>
      <c r="D30" s="661" t="s">
        <v>2724</v>
      </c>
      <c r="E30" s="664">
        <v>966</v>
      </c>
      <c r="F30" s="664">
        <v>0</v>
      </c>
      <c r="G30" s="661"/>
      <c r="H30" s="661">
        <v>0</v>
      </c>
      <c r="I30" s="664">
        <v>885</v>
      </c>
      <c r="J30" s="664">
        <v>0</v>
      </c>
      <c r="K30" s="661"/>
      <c r="L30" s="661">
        <v>0</v>
      </c>
      <c r="M30" s="664">
        <v>1343</v>
      </c>
      <c r="N30" s="664">
        <v>0</v>
      </c>
      <c r="O30" s="677"/>
      <c r="P30" s="665">
        <v>0</v>
      </c>
    </row>
    <row r="31" spans="1:16" ht="14.4" customHeight="1" x14ac:dyDescent="0.3">
      <c r="A31" s="660" t="s">
        <v>2679</v>
      </c>
      <c r="B31" s="661" t="s">
        <v>2696</v>
      </c>
      <c r="C31" s="661" t="s">
        <v>2725</v>
      </c>
      <c r="D31" s="661" t="s">
        <v>2726</v>
      </c>
      <c r="E31" s="664">
        <v>1</v>
      </c>
      <c r="F31" s="664">
        <v>35</v>
      </c>
      <c r="G31" s="661">
        <v>1</v>
      </c>
      <c r="H31" s="661">
        <v>35</v>
      </c>
      <c r="I31" s="664"/>
      <c r="J31" s="664"/>
      <c r="K31" s="661"/>
      <c r="L31" s="661"/>
      <c r="M31" s="664">
        <v>13</v>
      </c>
      <c r="N31" s="664">
        <v>468</v>
      </c>
      <c r="O31" s="677">
        <v>13.371428571428572</v>
      </c>
      <c r="P31" s="665">
        <v>36</v>
      </c>
    </row>
    <row r="32" spans="1:16" ht="14.4" customHeight="1" x14ac:dyDescent="0.3">
      <c r="A32" s="660" t="s">
        <v>2679</v>
      </c>
      <c r="B32" s="661" t="s">
        <v>2696</v>
      </c>
      <c r="C32" s="661" t="s">
        <v>2727</v>
      </c>
      <c r="D32" s="661" t="s">
        <v>2728</v>
      </c>
      <c r="E32" s="664">
        <v>145</v>
      </c>
      <c r="F32" s="664">
        <v>4350</v>
      </c>
      <c r="G32" s="661">
        <v>1</v>
      </c>
      <c r="H32" s="661">
        <v>30</v>
      </c>
      <c r="I32" s="664">
        <v>150</v>
      </c>
      <c r="J32" s="664">
        <v>4500</v>
      </c>
      <c r="K32" s="661">
        <v>1.0344827586206897</v>
      </c>
      <c r="L32" s="661">
        <v>30</v>
      </c>
      <c r="M32" s="664">
        <v>181</v>
      </c>
      <c r="N32" s="664">
        <v>5611</v>
      </c>
      <c r="O32" s="677">
        <v>1.2898850574712644</v>
      </c>
      <c r="P32" s="665">
        <v>31</v>
      </c>
    </row>
    <row r="33" spans="1:16" ht="14.4" customHeight="1" x14ac:dyDescent="0.3">
      <c r="A33" s="660" t="s">
        <v>2679</v>
      </c>
      <c r="B33" s="661" t="s">
        <v>2696</v>
      </c>
      <c r="C33" s="661" t="s">
        <v>2729</v>
      </c>
      <c r="D33" s="661" t="s">
        <v>2730</v>
      </c>
      <c r="E33" s="664">
        <v>19</v>
      </c>
      <c r="F33" s="664">
        <v>0</v>
      </c>
      <c r="G33" s="661"/>
      <c r="H33" s="661">
        <v>0</v>
      </c>
      <c r="I33" s="664">
        <v>23</v>
      </c>
      <c r="J33" s="664">
        <v>0</v>
      </c>
      <c r="K33" s="661"/>
      <c r="L33" s="661">
        <v>0</v>
      </c>
      <c r="M33" s="664">
        <v>10</v>
      </c>
      <c r="N33" s="664">
        <v>0</v>
      </c>
      <c r="O33" s="677"/>
      <c r="P33" s="665">
        <v>0</v>
      </c>
    </row>
    <row r="34" spans="1:16" ht="14.4" customHeight="1" x14ac:dyDescent="0.3">
      <c r="A34" s="660" t="s">
        <v>2679</v>
      </c>
      <c r="B34" s="661" t="s">
        <v>2696</v>
      </c>
      <c r="C34" s="661" t="s">
        <v>2731</v>
      </c>
      <c r="D34" s="661" t="s">
        <v>2732</v>
      </c>
      <c r="E34" s="664">
        <v>5</v>
      </c>
      <c r="F34" s="664">
        <v>3475</v>
      </c>
      <c r="G34" s="661">
        <v>1</v>
      </c>
      <c r="H34" s="661">
        <v>695</v>
      </c>
      <c r="I34" s="664">
        <v>11</v>
      </c>
      <c r="J34" s="664">
        <v>7645</v>
      </c>
      <c r="K34" s="661">
        <v>2.2000000000000002</v>
      </c>
      <c r="L34" s="661">
        <v>695</v>
      </c>
      <c r="M34" s="664"/>
      <c r="N34" s="664"/>
      <c r="O34" s="677"/>
      <c r="P34" s="665"/>
    </row>
    <row r="35" spans="1:16" ht="14.4" customHeight="1" x14ac:dyDescent="0.3">
      <c r="A35" s="660" t="s">
        <v>2679</v>
      </c>
      <c r="B35" s="661" t="s">
        <v>2696</v>
      </c>
      <c r="C35" s="661" t="s">
        <v>2733</v>
      </c>
      <c r="D35" s="661" t="s">
        <v>2734</v>
      </c>
      <c r="E35" s="664">
        <v>6</v>
      </c>
      <c r="F35" s="664">
        <v>1200</v>
      </c>
      <c r="G35" s="661">
        <v>1</v>
      </c>
      <c r="H35" s="661">
        <v>200</v>
      </c>
      <c r="I35" s="664">
        <v>3</v>
      </c>
      <c r="J35" s="664">
        <v>600</v>
      </c>
      <c r="K35" s="661">
        <v>0.5</v>
      </c>
      <c r="L35" s="661">
        <v>200</v>
      </c>
      <c r="M35" s="664">
        <v>8</v>
      </c>
      <c r="N35" s="664">
        <v>1600</v>
      </c>
      <c r="O35" s="677">
        <v>1.3333333333333333</v>
      </c>
      <c r="P35" s="665">
        <v>200</v>
      </c>
    </row>
    <row r="36" spans="1:16" ht="14.4" customHeight="1" x14ac:dyDescent="0.3">
      <c r="A36" s="660" t="s">
        <v>2679</v>
      </c>
      <c r="B36" s="661" t="s">
        <v>2696</v>
      </c>
      <c r="C36" s="661" t="s">
        <v>2735</v>
      </c>
      <c r="D36" s="661" t="s">
        <v>2736</v>
      </c>
      <c r="E36" s="664">
        <v>228</v>
      </c>
      <c r="F36" s="664">
        <v>147060</v>
      </c>
      <c r="G36" s="661">
        <v>1</v>
      </c>
      <c r="H36" s="661">
        <v>645</v>
      </c>
      <c r="I36" s="664">
        <v>232</v>
      </c>
      <c r="J36" s="664">
        <v>149640</v>
      </c>
      <c r="K36" s="661">
        <v>1.0175438596491229</v>
      </c>
      <c r="L36" s="661">
        <v>645</v>
      </c>
      <c r="M36" s="664">
        <v>251</v>
      </c>
      <c r="N36" s="664">
        <v>163903</v>
      </c>
      <c r="O36" s="677">
        <v>1.1145314837481299</v>
      </c>
      <c r="P36" s="665">
        <v>653</v>
      </c>
    </row>
    <row r="37" spans="1:16" ht="14.4" customHeight="1" x14ac:dyDescent="0.3">
      <c r="A37" s="660" t="s">
        <v>2679</v>
      </c>
      <c r="B37" s="661" t="s">
        <v>2696</v>
      </c>
      <c r="C37" s="661" t="s">
        <v>2737</v>
      </c>
      <c r="D37" s="661" t="s">
        <v>2738</v>
      </c>
      <c r="E37" s="664">
        <v>28</v>
      </c>
      <c r="F37" s="664">
        <v>8932</v>
      </c>
      <c r="G37" s="661">
        <v>1</v>
      </c>
      <c r="H37" s="661">
        <v>319</v>
      </c>
      <c r="I37" s="664">
        <v>17</v>
      </c>
      <c r="J37" s="664">
        <v>5423</v>
      </c>
      <c r="K37" s="661">
        <v>0.6071428571428571</v>
      </c>
      <c r="L37" s="661">
        <v>319</v>
      </c>
      <c r="M37" s="664">
        <v>20</v>
      </c>
      <c r="N37" s="664">
        <v>6460</v>
      </c>
      <c r="O37" s="677">
        <v>0.72324227496641291</v>
      </c>
      <c r="P37" s="665">
        <v>323</v>
      </c>
    </row>
    <row r="38" spans="1:16" ht="14.4" customHeight="1" x14ac:dyDescent="0.3">
      <c r="A38" s="660" t="s">
        <v>2679</v>
      </c>
      <c r="B38" s="661" t="s">
        <v>2696</v>
      </c>
      <c r="C38" s="661" t="s">
        <v>2739</v>
      </c>
      <c r="D38" s="661" t="s">
        <v>2740</v>
      </c>
      <c r="E38" s="664">
        <v>64</v>
      </c>
      <c r="F38" s="664">
        <v>82112</v>
      </c>
      <c r="G38" s="661">
        <v>1</v>
      </c>
      <c r="H38" s="661">
        <v>1283</v>
      </c>
      <c r="I38" s="664">
        <v>84</v>
      </c>
      <c r="J38" s="664">
        <v>107772</v>
      </c>
      <c r="K38" s="661">
        <v>1.3125</v>
      </c>
      <c r="L38" s="661">
        <v>1283</v>
      </c>
      <c r="M38" s="664">
        <v>79</v>
      </c>
      <c r="N38" s="664">
        <v>102621</v>
      </c>
      <c r="O38" s="677">
        <v>1.2497686087295401</v>
      </c>
      <c r="P38" s="665">
        <v>1299</v>
      </c>
    </row>
    <row r="39" spans="1:16" ht="14.4" customHeight="1" x14ac:dyDescent="0.3">
      <c r="A39" s="660" t="s">
        <v>2679</v>
      </c>
      <c r="B39" s="661" t="s">
        <v>2696</v>
      </c>
      <c r="C39" s="661" t="s">
        <v>2741</v>
      </c>
      <c r="D39" s="661" t="s">
        <v>2742</v>
      </c>
      <c r="E39" s="664">
        <v>845</v>
      </c>
      <c r="F39" s="664">
        <v>272935</v>
      </c>
      <c r="G39" s="661">
        <v>1</v>
      </c>
      <c r="H39" s="661">
        <v>323</v>
      </c>
      <c r="I39" s="664">
        <v>1015</v>
      </c>
      <c r="J39" s="664">
        <v>327845</v>
      </c>
      <c r="K39" s="661">
        <v>1.2011834319526626</v>
      </c>
      <c r="L39" s="661">
        <v>323</v>
      </c>
      <c r="M39" s="664">
        <v>1038</v>
      </c>
      <c r="N39" s="664">
        <v>339426</v>
      </c>
      <c r="O39" s="677">
        <v>1.2436147800758421</v>
      </c>
      <c r="P39" s="665">
        <v>327</v>
      </c>
    </row>
    <row r="40" spans="1:16" ht="14.4" customHeight="1" x14ac:dyDescent="0.3">
      <c r="A40" s="660" t="s">
        <v>2679</v>
      </c>
      <c r="B40" s="661" t="s">
        <v>2696</v>
      </c>
      <c r="C40" s="661" t="s">
        <v>2743</v>
      </c>
      <c r="D40" s="661" t="s">
        <v>2744</v>
      </c>
      <c r="E40" s="664">
        <v>5</v>
      </c>
      <c r="F40" s="664">
        <v>2915</v>
      </c>
      <c r="G40" s="661">
        <v>1</v>
      </c>
      <c r="H40" s="661">
        <v>583</v>
      </c>
      <c r="I40" s="664">
        <v>11</v>
      </c>
      <c r="J40" s="664">
        <v>6413</v>
      </c>
      <c r="K40" s="661">
        <v>2.2000000000000002</v>
      </c>
      <c r="L40" s="661">
        <v>583</v>
      </c>
      <c r="M40" s="664"/>
      <c r="N40" s="664"/>
      <c r="O40" s="677"/>
      <c r="P40" s="665"/>
    </row>
    <row r="41" spans="1:16" ht="14.4" customHeight="1" x14ac:dyDescent="0.3">
      <c r="A41" s="660" t="s">
        <v>2745</v>
      </c>
      <c r="B41" s="661" t="s">
        <v>2696</v>
      </c>
      <c r="C41" s="661" t="s">
        <v>2697</v>
      </c>
      <c r="D41" s="661" t="s">
        <v>2698</v>
      </c>
      <c r="E41" s="664">
        <v>58</v>
      </c>
      <c r="F41" s="664">
        <v>1972</v>
      </c>
      <c r="G41" s="661">
        <v>1</v>
      </c>
      <c r="H41" s="661">
        <v>34</v>
      </c>
      <c r="I41" s="664">
        <v>50</v>
      </c>
      <c r="J41" s="664">
        <v>1700</v>
      </c>
      <c r="K41" s="661">
        <v>0.86206896551724133</v>
      </c>
      <c r="L41" s="661">
        <v>34</v>
      </c>
      <c r="M41" s="664">
        <v>88</v>
      </c>
      <c r="N41" s="664">
        <v>3080</v>
      </c>
      <c r="O41" s="677">
        <v>1.561866125760649</v>
      </c>
      <c r="P41" s="665">
        <v>35</v>
      </c>
    </row>
    <row r="42" spans="1:16" ht="14.4" customHeight="1" x14ac:dyDescent="0.3">
      <c r="A42" s="660" t="s">
        <v>2745</v>
      </c>
      <c r="B42" s="661" t="s">
        <v>2696</v>
      </c>
      <c r="C42" s="661" t="s">
        <v>2709</v>
      </c>
      <c r="D42" s="661" t="s">
        <v>2710</v>
      </c>
      <c r="E42" s="664">
        <v>21</v>
      </c>
      <c r="F42" s="664">
        <v>1449</v>
      </c>
      <c r="G42" s="661">
        <v>1</v>
      </c>
      <c r="H42" s="661">
        <v>69</v>
      </c>
      <c r="I42" s="664">
        <v>30</v>
      </c>
      <c r="J42" s="664">
        <v>2070</v>
      </c>
      <c r="K42" s="661">
        <v>1.4285714285714286</v>
      </c>
      <c r="L42" s="661">
        <v>69</v>
      </c>
      <c r="M42" s="664">
        <v>63</v>
      </c>
      <c r="N42" s="664">
        <v>4410</v>
      </c>
      <c r="O42" s="677">
        <v>3.0434782608695654</v>
      </c>
      <c r="P42" s="665">
        <v>70</v>
      </c>
    </row>
    <row r="43" spans="1:16" ht="14.4" customHeight="1" x14ac:dyDescent="0.3">
      <c r="A43" s="660" t="s">
        <v>2745</v>
      </c>
      <c r="B43" s="661" t="s">
        <v>2696</v>
      </c>
      <c r="C43" s="661" t="s">
        <v>2711</v>
      </c>
      <c r="D43" s="661" t="s">
        <v>2712</v>
      </c>
      <c r="E43" s="664">
        <v>19</v>
      </c>
      <c r="F43" s="664">
        <v>6061</v>
      </c>
      <c r="G43" s="661">
        <v>1</v>
      </c>
      <c r="H43" s="661">
        <v>319</v>
      </c>
      <c r="I43" s="664">
        <v>47</v>
      </c>
      <c r="J43" s="664">
        <v>14993</v>
      </c>
      <c r="K43" s="661">
        <v>2.4736842105263159</v>
      </c>
      <c r="L43" s="661">
        <v>319</v>
      </c>
      <c r="M43" s="664">
        <v>54</v>
      </c>
      <c r="N43" s="664">
        <v>17442</v>
      </c>
      <c r="O43" s="677">
        <v>2.8777429467084641</v>
      </c>
      <c r="P43" s="665">
        <v>323</v>
      </c>
    </row>
    <row r="44" spans="1:16" ht="14.4" customHeight="1" x14ac:dyDescent="0.3">
      <c r="A44" s="660" t="s">
        <v>2745</v>
      </c>
      <c r="B44" s="661" t="s">
        <v>2696</v>
      </c>
      <c r="C44" s="661" t="s">
        <v>2746</v>
      </c>
      <c r="D44" s="661" t="s">
        <v>2747</v>
      </c>
      <c r="E44" s="664"/>
      <c r="F44" s="664"/>
      <c r="G44" s="661"/>
      <c r="H44" s="661"/>
      <c r="I44" s="664">
        <v>1</v>
      </c>
      <c r="J44" s="664">
        <v>107</v>
      </c>
      <c r="K44" s="661"/>
      <c r="L44" s="661">
        <v>107</v>
      </c>
      <c r="M44" s="664"/>
      <c r="N44" s="664"/>
      <c r="O44" s="677"/>
      <c r="P44" s="665"/>
    </row>
    <row r="45" spans="1:16" ht="14.4" customHeight="1" x14ac:dyDescent="0.3">
      <c r="A45" s="660" t="s">
        <v>2745</v>
      </c>
      <c r="B45" s="661" t="s">
        <v>2696</v>
      </c>
      <c r="C45" s="661" t="s">
        <v>2715</v>
      </c>
      <c r="D45" s="661" t="s">
        <v>2716</v>
      </c>
      <c r="E45" s="664">
        <v>7</v>
      </c>
      <c r="F45" s="664">
        <v>2233</v>
      </c>
      <c r="G45" s="661">
        <v>1</v>
      </c>
      <c r="H45" s="661">
        <v>319</v>
      </c>
      <c r="I45" s="664">
        <v>17</v>
      </c>
      <c r="J45" s="664">
        <v>5423</v>
      </c>
      <c r="K45" s="661">
        <v>2.4285714285714284</v>
      </c>
      <c r="L45" s="661">
        <v>319</v>
      </c>
      <c r="M45" s="664"/>
      <c r="N45" s="664"/>
      <c r="O45" s="677"/>
      <c r="P45" s="665"/>
    </row>
    <row r="46" spans="1:16" ht="14.4" customHeight="1" x14ac:dyDescent="0.3">
      <c r="A46" s="660" t="s">
        <v>2745</v>
      </c>
      <c r="B46" s="661" t="s">
        <v>2696</v>
      </c>
      <c r="C46" s="661" t="s">
        <v>2723</v>
      </c>
      <c r="D46" s="661" t="s">
        <v>2724</v>
      </c>
      <c r="E46" s="664"/>
      <c r="F46" s="664"/>
      <c r="G46" s="661"/>
      <c r="H46" s="661"/>
      <c r="I46" s="664">
        <v>3</v>
      </c>
      <c r="J46" s="664">
        <v>0</v>
      </c>
      <c r="K46" s="661"/>
      <c r="L46" s="661">
        <v>0</v>
      </c>
      <c r="M46" s="664">
        <v>2</v>
      </c>
      <c r="N46" s="664">
        <v>0</v>
      </c>
      <c r="O46" s="677"/>
      <c r="P46" s="665">
        <v>0</v>
      </c>
    </row>
    <row r="47" spans="1:16" ht="14.4" customHeight="1" x14ac:dyDescent="0.3">
      <c r="A47" s="660" t="s">
        <v>2745</v>
      </c>
      <c r="B47" s="661" t="s">
        <v>2696</v>
      </c>
      <c r="C47" s="661" t="s">
        <v>2737</v>
      </c>
      <c r="D47" s="661" t="s">
        <v>2738</v>
      </c>
      <c r="E47" s="664">
        <v>278</v>
      </c>
      <c r="F47" s="664">
        <v>88682</v>
      </c>
      <c r="G47" s="661">
        <v>1</v>
      </c>
      <c r="H47" s="661">
        <v>319</v>
      </c>
      <c r="I47" s="664">
        <v>191</v>
      </c>
      <c r="J47" s="664">
        <v>60929</v>
      </c>
      <c r="K47" s="661">
        <v>0.68705035971223016</v>
      </c>
      <c r="L47" s="661">
        <v>319</v>
      </c>
      <c r="M47" s="664">
        <v>344</v>
      </c>
      <c r="N47" s="664">
        <v>111112</v>
      </c>
      <c r="O47" s="677">
        <v>1.2529261856972103</v>
      </c>
      <c r="P47" s="665">
        <v>323</v>
      </c>
    </row>
    <row r="48" spans="1:16" ht="14.4" customHeight="1" x14ac:dyDescent="0.3">
      <c r="A48" s="660" t="s">
        <v>2745</v>
      </c>
      <c r="B48" s="661" t="s">
        <v>2696</v>
      </c>
      <c r="C48" s="661" t="s">
        <v>2748</v>
      </c>
      <c r="D48" s="661" t="s">
        <v>2749</v>
      </c>
      <c r="E48" s="664">
        <v>221</v>
      </c>
      <c r="F48" s="664">
        <v>82875</v>
      </c>
      <c r="G48" s="661">
        <v>1</v>
      </c>
      <c r="H48" s="661">
        <v>375</v>
      </c>
      <c r="I48" s="664">
        <v>242</v>
      </c>
      <c r="J48" s="664">
        <v>90750</v>
      </c>
      <c r="K48" s="661">
        <v>1.0950226244343892</v>
      </c>
      <c r="L48" s="661">
        <v>375</v>
      </c>
      <c r="M48" s="664">
        <v>232</v>
      </c>
      <c r="N48" s="664">
        <v>88160</v>
      </c>
      <c r="O48" s="677">
        <v>1.0637707390648568</v>
      </c>
      <c r="P48" s="665">
        <v>380</v>
      </c>
    </row>
    <row r="49" spans="1:16" ht="14.4" customHeight="1" x14ac:dyDescent="0.3">
      <c r="A49" s="660" t="s">
        <v>2745</v>
      </c>
      <c r="B49" s="661" t="s">
        <v>2696</v>
      </c>
      <c r="C49" s="661" t="s">
        <v>2741</v>
      </c>
      <c r="D49" s="661" t="s">
        <v>2742</v>
      </c>
      <c r="E49" s="664"/>
      <c r="F49" s="664"/>
      <c r="G49" s="661"/>
      <c r="H49" s="661"/>
      <c r="I49" s="664">
        <v>1</v>
      </c>
      <c r="J49" s="664">
        <v>323</v>
      </c>
      <c r="K49" s="661"/>
      <c r="L49" s="661">
        <v>323</v>
      </c>
      <c r="M49" s="664"/>
      <c r="N49" s="664"/>
      <c r="O49" s="677"/>
      <c r="P49" s="665"/>
    </row>
    <row r="50" spans="1:16" ht="14.4" customHeight="1" x14ac:dyDescent="0.3">
      <c r="A50" s="660" t="s">
        <v>2745</v>
      </c>
      <c r="B50" s="661" t="s">
        <v>2696</v>
      </c>
      <c r="C50" s="661" t="s">
        <v>2750</v>
      </c>
      <c r="D50" s="661" t="s">
        <v>2751</v>
      </c>
      <c r="E50" s="664">
        <v>40</v>
      </c>
      <c r="F50" s="664">
        <v>25800</v>
      </c>
      <c r="G50" s="661">
        <v>1</v>
      </c>
      <c r="H50" s="661">
        <v>645</v>
      </c>
      <c r="I50" s="664">
        <v>55</v>
      </c>
      <c r="J50" s="664">
        <v>35475</v>
      </c>
      <c r="K50" s="661">
        <v>1.375</v>
      </c>
      <c r="L50" s="661">
        <v>645</v>
      </c>
      <c r="M50" s="664">
        <v>106</v>
      </c>
      <c r="N50" s="664">
        <v>69218</v>
      </c>
      <c r="O50" s="677">
        <v>2.6828682170542635</v>
      </c>
      <c r="P50" s="665">
        <v>653</v>
      </c>
    </row>
    <row r="51" spans="1:16" ht="14.4" customHeight="1" x14ac:dyDescent="0.3">
      <c r="A51" s="660" t="s">
        <v>2745</v>
      </c>
      <c r="B51" s="661" t="s">
        <v>2696</v>
      </c>
      <c r="C51" s="661" t="s">
        <v>2752</v>
      </c>
      <c r="D51" s="661" t="s">
        <v>2753</v>
      </c>
      <c r="E51" s="664">
        <v>36</v>
      </c>
      <c r="F51" s="664">
        <v>53856</v>
      </c>
      <c r="G51" s="661">
        <v>1</v>
      </c>
      <c r="H51" s="661">
        <v>1496</v>
      </c>
      <c r="I51" s="664">
        <v>40</v>
      </c>
      <c r="J51" s="664">
        <v>59840</v>
      </c>
      <c r="K51" s="661">
        <v>1.1111111111111112</v>
      </c>
      <c r="L51" s="661">
        <v>1496</v>
      </c>
      <c r="M51" s="664">
        <v>38</v>
      </c>
      <c r="N51" s="664">
        <v>57532</v>
      </c>
      <c r="O51" s="677">
        <v>1.0682560903149139</v>
      </c>
      <c r="P51" s="665">
        <v>1514</v>
      </c>
    </row>
    <row r="52" spans="1:16" ht="14.4" customHeight="1" x14ac:dyDescent="0.3">
      <c r="A52" s="660" t="s">
        <v>2754</v>
      </c>
      <c r="B52" s="661" t="s">
        <v>2680</v>
      </c>
      <c r="C52" s="661" t="s">
        <v>2681</v>
      </c>
      <c r="D52" s="661" t="s">
        <v>2682</v>
      </c>
      <c r="E52" s="664">
        <v>5</v>
      </c>
      <c r="F52" s="664">
        <v>922.90000000000009</v>
      </c>
      <c r="G52" s="661">
        <v>1</v>
      </c>
      <c r="H52" s="661">
        <v>184.58</v>
      </c>
      <c r="I52" s="664">
        <v>3</v>
      </c>
      <c r="J52" s="664">
        <v>553.74</v>
      </c>
      <c r="K52" s="661">
        <v>0.6</v>
      </c>
      <c r="L52" s="661">
        <v>184.58</v>
      </c>
      <c r="M52" s="664">
        <v>2.2000000000000002</v>
      </c>
      <c r="N52" s="664">
        <v>388.41</v>
      </c>
      <c r="O52" s="677">
        <v>0.42085816448152563</v>
      </c>
      <c r="P52" s="665">
        <v>176.54999999999998</v>
      </c>
    </row>
    <row r="53" spans="1:16" ht="14.4" customHeight="1" x14ac:dyDescent="0.3">
      <c r="A53" s="660" t="s">
        <v>2754</v>
      </c>
      <c r="B53" s="661" t="s">
        <v>2680</v>
      </c>
      <c r="C53" s="661" t="s">
        <v>2683</v>
      </c>
      <c r="D53" s="661" t="s">
        <v>2684</v>
      </c>
      <c r="E53" s="664"/>
      <c r="F53" s="664"/>
      <c r="G53" s="661"/>
      <c r="H53" s="661"/>
      <c r="I53" s="664"/>
      <c r="J53" s="664"/>
      <c r="K53" s="661"/>
      <c r="L53" s="661"/>
      <c r="M53" s="664">
        <v>1.2</v>
      </c>
      <c r="N53" s="664">
        <v>688.38</v>
      </c>
      <c r="O53" s="677"/>
      <c r="P53" s="665">
        <v>573.65</v>
      </c>
    </row>
    <row r="54" spans="1:16" ht="14.4" customHeight="1" x14ac:dyDescent="0.3">
      <c r="A54" s="660" t="s">
        <v>2754</v>
      </c>
      <c r="B54" s="661" t="s">
        <v>2680</v>
      </c>
      <c r="C54" s="661" t="s">
        <v>2685</v>
      </c>
      <c r="D54" s="661" t="s">
        <v>2686</v>
      </c>
      <c r="E54" s="664">
        <v>6</v>
      </c>
      <c r="F54" s="664">
        <v>5416.74</v>
      </c>
      <c r="G54" s="661">
        <v>1</v>
      </c>
      <c r="H54" s="661">
        <v>902.79</v>
      </c>
      <c r="I54" s="664">
        <v>8</v>
      </c>
      <c r="J54" s="664">
        <v>7222.23</v>
      </c>
      <c r="K54" s="661">
        <v>1.3333167181736616</v>
      </c>
      <c r="L54" s="661">
        <v>902.77874999999995</v>
      </c>
      <c r="M54" s="664">
        <v>7.2999999999999989</v>
      </c>
      <c r="N54" s="664">
        <v>6303.8300000000008</v>
      </c>
      <c r="O54" s="677">
        <v>1.1637682443683841</v>
      </c>
      <c r="P54" s="665">
        <v>863.5383561643838</v>
      </c>
    </row>
    <row r="55" spans="1:16" ht="14.4" customHeight="1" x14ac:dyDescent="0.3">
      <c r="A55" s="660" t="s">
        <v>2754</v>
      </c>
      <c r="B55" s="661" t="s">
        <v>2680</v>
      </c>
      <c r="C55" s="661" t="s">
        <v>2687</v>
      </c>
      <c r="D55" s="661" t="s">
        <v>1450</v>
      </c>
      <c r="E55" s="664">
        <v>3</v>
      </c>
      <c r="F55" s="664">
        <v>13458.87</v>
      </c>
      <c r="G55" s="661">
        <v>1</v>
      </c>
      <c r="H55" s="661">
        <v>4486.29</v>
      </c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2754</v>
      </c>
      <c r="B56" s="661" t="s">
        <v>2680</v>
      </c>
      <c r="C56" s="661" t="s">
        <v>2688</v>
      </c>
      <c r="D56" s="661" t="s">
        <v>1446</v>
      </c>
      <c r="E56" s="664">
        <v>2</v>
      </c>
      <c r="F56" s="664">
        <v>7070.98</v>
      </c>
      <c r="G56" s="661">
        <v>1</v>
      </c>
      <c r="H56" s="661">
        <v>3535.49</v>
      </c>
      <c r="I56" s="664"/>
      <c r="J56" s="664"/>
      <c r="K56" s="661"/>
      <c r="L56" s="661"/>
      <c r="M56" s="664"/>
      <c r="N56" s="664"/>
      <c r="O56" s="677"/>
      <c r="P56" s="665"/>
    </row>
    <row r="57" spans="1:16" ht="14.4" customHeight="1" x14ac:dyDescent="0.3">
      <c r="A57" s="660" t="s">
        <v>2754</v>
      </c>
      <c r="B57" s="661" t="s">
        <v>2680</v>
      </c>
      <c r="C57" s="661" t="s">
        <v>2689</v>
      </c>
      <c r="D57" s="661" t="s">
        <v>1442</v>
      </c>
      <c r="E57" s="664">
        <v>3</v>
      </c>
      <c r="F57" s="664">
        <v>8142.18</v>
      </c>
      <c r="G57" s="661">
        <v>1</v>
      </c>
      <c r="H57" s="661">
        <v>2714.06</v>
      </c>
      <c r="I57" s="664"/>
      <c r="J57" s="664"/>
      <c r="K57" s="661"/>
      <c r="L57" s="661"/>
      <c r="M57" s="664"/>
      <c r="N57" s="664"/>
      <c r="O57" s="677"/>
      <c r="P57" s="665"/>
    </row>
    <row r="58" spans="1:16" ht="14.4" customHeight="1" x14ac:dyDescent="0.3">
      <c r="A58" s="660" t="s">
        <v>2754</v>
      </c>
      <c r="B58" s="661" t="s">
        <v>2680</v>
      </c>
      <c r="C58" s="661" t="s">
        <v>2755</v>
      </c>
      <c r="D58" s="661" t="s">
        <v>2756</v>
      </c>
      <c r="E58" s="664">
        <v>2</v>
      </c>
      <c r="F58" s="664">
        <v>16429.54</v>
      </c>
      <c r="G58" s="661">
        <v>1</v>
      </c>
      <c r="H58" s="661">
        <v>8214.77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2754</v>
      </c>
      <c r="B59" s="661" t="s">
        <v>2680</v>
      </c>
      <c r="C59" s="661" t="s">
        <v>2691</v>
      </c>
      <c r="D59" s="661" t="s">
        <v>1438</v>
      </c>
      <c r="E59" s="664"/>
      <c r="F59" s="664"/>
      <c r="G59" s="661"/>
      <c r="H59" s="661"/>
      <c r="I59" s="664"/>
      <c r="J59" s="664"/>
      <c r="K59" s="661"/>
      <c r="L59" s="661"/>
      <c r="M59" s="664">
        <v>1</v>
      </c>
      <c r="N59" s="664">
        <v>8854</v>
      </c>
      <c r="O59" s="677"/>
      <c r="P59" s="665">
        <v>8854</v>
      </c>
    </row>
    <row r="60" spans="1:16" ht="14.4" customHeight="1" x14ac:dyDescent="0.3">
      <c r="A60" s="660" t="s">
        <v>2754</v>
      </c>
      <c r="B60" s="661" t="s">
        <v>2696</v>
      </c>
      <c r="C60" s="661" t="s">
        <v>2697</v>
      </c>
      <c r="D60" s="661" t="s">
        <v>2698</v>
      </c>
      <c r="E60" s="664">
        <v>410</v>
      </c>
      <c r="F60" s="664">
        <v>13940</v>
      </c>
      <c r="G60" s="661">
        <v>1</v>
      </c>
      <c r="H60" s="661">
        <v>34</v>
      </c>
      <c r="I60" s="664">
        <v>348</v>
      </c>
      <c r="J60" s="664">
        <v>11832</v>
      </c>
      <c r="K60" s="661">
        <v>0.84878048780487803</v>
      </c>
      <c r="L60" s="661">
        <v>34</v>
      </c>
      <c r="M60" s="664">
        <v>277</v>
      </c>
      <c r="N60" s="664">
        <v>9695</v>
      </c>
      <c r="O60" s="677">
        <v>0.69548063127690096</v>
      </c>
      <c r="P60" s="665">
        <v>35</v>
      </c>
    </row>
    <row r="61" spans="1:16" ht="14.4" customHeight="1" x14ac:dyDescent="0.3">
      <c r="A61" s="660" t="s">
        <v>2754</v>
      </c>
      <c r="B61" s="661" t="s">
        <v>2696</v>
      </c>
      <c r="C61" s="661" t="s">
        <v>2699</v>
      </c>
      <c r="D61" s="661" t="s">
        <v>2700</v>
      </c>
      <c r="E61" s="664">
        <v>1</v>
      </c>
      <c r="F61" s="664">
        <v>5</v>
      </c>
      <c r="G61" s="661">
        <v>1</v>
      </c>
      <c r="H61" s="661">
        <v>5</v>
      </c>
      <c r="I61" s="664">
        <v>3</v>
      </c>
      <c r="J61" s="664">
        <v>15</v>
      </c>
      <c r="K61" s="661">
        <v>3</v>
      </c>
      <c r="L61" s="661">
        <v>5</v>
      </c>
      <c r="M61" s="664">
        <v>1</v>
      </c>
      <c r="N61" s="664">
        <v>5</v>
      </c>
      <c r="O61" s="677">
        <v>1</v>
      </c>
      <c r="P61" s="665">
        <v>5</v>
      </c>
    </row>
    <row r="62" spans="1:16" ht="14.4" customHeight="1" x14ac:dyDescent="0.3">
      <c r="A62" s="660" t="s">
        <v>2754</v>
      </c>
      <c r="B62" s="661" t="s">
        <v>2696</v>
      </c>
      <c r="C62" s="661" t="s">
        <v>2701</v>
      </c>
      <c r="D62" s="661" t="s">
        <v>2702</v>
      </c>
      <c r="E62" s="664"/>
      <c r="F62" s="664"/>
      <c r="G62" s="661"/>
      <c r="H62" s="661"/>
      <c r="I62" s="664">
        <v>3</v>
      </c>
      <c r="J62" s="664">
        <v>15</v>
      </c>
      <c r="K62" s="661"/>
      <c r="L62" s="661">
        <v>5</v>
      </c>
      <c r="M62" s="664">
        <v>2</v>
      </c>
      <c r="N62" s="664">
        <v>10</v>
      </c>
      <c r="O62" s="677"/>
      <c r="P62" s="665">
        <v>5</v>
      </c>
    </row>
    <row r="63" spans="1:16" ht="14.4" customHeight="1" x14ac:dyDescent="0.3">
      <c r="A63" s="660" t="s">
        <v>2754</v>
      </c>
      <c r="B63" s="661" t="s">
        <v>2696</v>
      </c>
      <c r="C63" s="661" t="s">
        <v>2709</v>
      </c>
      <c r="D63" s="661" t="s">
        <v>2710</v>
      </c>
      <c r="E63" s="664">
        <v>25</v>
      </c>
      <c r="F63" s="664">
        <v>1725</v>
      </c>
      <c r="G63" s="661">
        <v>1</v>
      </c>
      <c r="H63" s="661">
        <v>69</v>
      </c>
      <c r="I63" s="664">
        <v>53</v>
      </c>
      <c r="J63" s="664">
        <v>3657</v>
      </c>
      <c r="K63" s="661">
        <v>2.12</v>
      </c>
      <c r="L63" s="661">
        <v>69</v>
      </c>
      <c r="M63" s="664">
        <v>39</v>
      </c>
      <c r="N63" s="664">
        <v>2730</v>
      </c>
      <c r="O63" s="677">
        <v>1.5826086956521739</v>
      </c>
      <c r="P63" s="665">
        <v>70</v>
      </c>
    </row>
    <row r="64" spans="1:16" ht="14.4" customHeight="1" x14ac:dyDescent="0.3">
      <c r="A64" s="660" t="s">
        <v>2754</v>
      </c>
      <c r="B64" s="661" t="s">
        <v>2696</v>
      </c>
      <c r="C64" s="661" t="s">
        <v>2711</v>
      </c>
      <c r="D64" s="661" t="s">
        <v>2712</v>
      </c>
      <c r="E64" s="664">
        <v>540</v>
      </c>
      <c r="F64" s="664">
        <v>172260</v>
      </c>
      <c r="G64" s="661">
        <v>1</v>
      </c>
      <c r="H64" s="661">
        <v>319</v>
      </c>
      <c r="I64" s="664">
        <v>394</v>
      </c>
      <c r="J64" s="664">
        <v>125686</v>
      </c>
      <c r="K64" s="661">
        <v>0.72962962962962963</v>
      </c>
      <c r="L64" s="661">
        <v>319</v>
      </c>
      <c r="M64" s="664">
        <v>295</v>
      </c>
      <c r="N64" s="664">
        <v>95285</v>
      </c>
      <c r="O64" s="677">
        <v>0.5531464065946825</v>
      </c>
      <c r="P64" s="665">
        <v>323</v>
      </c>
    </row>
    <row r="65" spans="1:16" ht="14.4" customHeight="1" x14ac:dyDescent="0.3">
      <c r="A65" s="660" t="s">
        <v>2754</v>
      </c>
      <c r="B65" s="661" t="s">
        <v>2696</v>
      </c>
      <c r="C65" s="661" t="s">
        <v>2713</v>
      </c>
      <c r="D65" s="661" t="s">
        <v>2714</v>
      </c>
      <c r="E65" s="664">
        <v>154</v>
      </c>
      <c r="F65" s="664">
        <v>32648</v>
      </c>
      <c r="G65" s="661">
        <v>1</v>
      </c>
      <c r="H65" s="661">
        <v>212</v>
      </c>
      <c r="I65" s="664">
        <v>182</v>
      </c>
      <c r="J65" s="664">
        <v>38584</v>
      </c>
      <c r="K65" s="661">
        <v>1.1818181818181819</v>
      </c>
      <c r="L65" s="661">
        <v>212</v>
      </c>
      <c r="M65" s="664">
        <v>96</v>
      </c>
      <c r="N65" s="664">
        <v>20640</v>
      </c>
      <c r="O65" s="677">
        <v>0.63219799068855675</v>
      </c>
      <c r="P65" s="665">
        <v>215</v>
      </c>
    </row>
    <row r="66" spans="1:16" ht="14.4" customHeight="1" x14ac:dyDescent="0.3">
      <c r="A66" s="660" t="s">
        <v>2754</v>
      </c>
      <c r="B66" s="661" t="s">
        <v>2696</v>
      </c>
      <c r="C66" s="661" t="s">
        <v>2715</v>
      </c>
      <c r="D66" s="661" t="s">
        <v>2716</v>
      </c>
      <c r="E66" s="664">
        <v>33</v>
      </c>
      <c r="F66" s="664">
        <v>10527</v>
      </c>
      <c r="G66" s="661">
        <v>1</v>
      </c>
      <c r="H66" s="661">
        <v>319</v>
      </c>
      <c r="I66" s="664">
        <v>6</v>
      </c>
      <c r="J66" s="664">
        <v>1914</v>
      </c>
      <c r="K66" s="661">
        <v>0.18181818181818182</v>
      </c>
      <c r="L66" s="661">
        <v>319</v>
      </c>
      <c r="M66" s="664">
        <v>16</v>
      </c>
      <c r="N66" s="664">
        <v>5168</v>
      </c>
      <c r="O66" s="677">
        <v>0.49092808967417118</v>
      </c>
      <c r="P66" s="665">
        <v>323</v>
      </c>
    </row>
    <row r="67" spans="1:16" ht="14.4" customHeight="1" x14ac:dyDescent="0.3">
      <c r="A67" s="660" t="s">
        <v>2754</v>
      </c>
      <c r="B67" s="661" t="s">
        <v>2696</v>
      </c>
      <c r="C67" s="661" t="s">
        <v>2717</v>
      </c>
      <c r="D67" s="661" t="s">
        <v>2718</v>
      </c>
      <c r="E67" s="664">
        <v>2</v>
      </c>
      <c r="F67" s="664">
        <v>156</v>
      </c>
      <c r="G67" s="661">
        <v>1</v>
      </c>
      <c r="H67" s="661">
        <v>78</v>
      </c>
      <c r="I67" s="664">
        <v>1</v>
      </c>
      <c r="J67" s="664">
        <v>78</v>
      </c>
      <c r="K67" s="661">
        <v>0.5</v>
      </c>
      <c r="L67" s="661">
        <v>78</v>
      </c>
      <c r="M67" s="664">
        <v>5</v>
      </c>
      <c r="N67" s="664">
        <v>395</v>
      </c>
      <c r="O67" s="677">
        <v>2.5320512820512819</v>
      </c>
      <c r="P67" s="665">
        <v>79</v>
      </c>
    </row>
    <row r="68" spans="1:16" ht="14.4" customHeight="1" x14ac:dyDescent="0.3">
      <c r="A68" s="660" t="s">
        <v>2754</v>
      </c>
      <c r="B68" s="661" t="s">
        <v>2696</v>
      </c>
      <c r="C68" s="661" t="s">
        <v>2719</v>
      </c>
      <c r="D68" s="661" t="s">
        <v>2720</v>
      </c>
      <c r="E68" s="664">
        <v>31</v>
      </c>
      <c r="F68" s="664">
        <v>0</v>
      </c>
      <c r="G68" s="661"/>
      <c r="H68" s="661">
        <v>0</v>
      </c>
      <c r="I68" s="664">
        <v>44</v>
      </c>
      <c r="J68" s="664">
        <v>0</v>
      </c>
      <c r="K68" s="661"/>
      <c r="L68" s="661">
        <v>0</v>
      </c>
      <c r="M68" s="664"/>
      <c r="N68" s="664"/>
      <c r="O68" s="677"/>
      <c r="P68" s="665"/>
    </row>
    <row r="69" spans="1:16" ht="14.4" customHeight="1" x14ac:dyDescent="0.3">
      <c r="A69" s="660" t="s">
        <v>2754</v>
      </c>
      <c r="B69" s="661" t="s">
        <v>2696</v>
      </c>
      <c r="C69" s="661" t="s">
        <v>2723</v>
      </c>
      <c r="D69" s="661" t="s">
        <v>2724</v>
      </c>
      <c r="E69" s="664">
        <v>73</v>
      </c>
      <c r="F69" s="664">
        <v>0</v>
      </c>
      <c r="G69" s="661"/>
      <c r="H69" s="661">
        <v>0</v>
      </c>
      <c r="I69" s="664">
        <v>387</v>
      </c>
      <c r="J69" s="664">
        <v>0</v>
      </c>
      <c r="K69" s="661"/>
      <c r="L69" s="661">
        <v>0</v>
      </c>
      <c r="M69" s="664">
        <v>250</v>
      </c>
      <c r="N69" s="664">
        <v>0</v>
      </c>
      <c r="O69" s="677"/>
      <c r="P69" s="665">
        <v>0</v>
      </c>
    </row>
    <row r="70" spans="1:16" ht="14.4" customHeight="1" x14ac:dyDescent="0.3">
      <c r="A70" s="660" t="s">
        <v>2754</v>
      </c>
      <c r="B70" s="661" t="s">
        <v>2696</v>
      </c>
      <c r="C70" s="661" t="s">
        <v>2725</v>
      </c>
      <c r="D70" s="661" t="s">
        <v>2726</v>
      </c>
      <c r="E70" s="664">
        <v>14</v>
      </c>
      <c r="F70" s="664">
        <v>490</v>
      </c>
      <c r="G70" s="661">
        <v>1</v>
      </c>
      <c r="H70" s="661">
        <v>35</v>
      </c>
      <c r="I70" s="664">
        <v>18</v>
      </c>
      <c r="J70" s="664">
        <v>630</v>
      </c>
      <c r="K70" s="661">
        <v>1.2857142857142858</v>
      </c>
      <c r="L70" s="661">
        <v>35</v>
      </c>
      <c r="M70" s="664">
        <v>9</v>
      </c>
      <c r="N70" s="664">
        <v>324</v>
      </c>
      <c r="O70" s="677">
        <v>0.66122448979591841</v>
      </c>
      <c r="P70" s="665">
        <v>36</v>
      </c>
    </row>
    <row r="71" spans="1:16" ht="14.4" customHeight="1" x14ac:dyDescent="0.3">
      <c r="A71" s="660" t="s">
        <v>2754</v>
      </c>
      <c r="B71" s="661" t="s">
        <v>2696</v>
      </c>
      <c r="C71" s="661" t="s">
        <v>2727</v>
      </c>
      <c r="D71" s="661" t="s">
        <v>2728</v>
      </c>
      <c r="E71" s="664">
        <v>21</v>
      </c>
      <c r="F71" s="664">
        <v>630</v>
      </c>
      <c r="G71" s="661">
        <v>1</v>
      </c>
      <c r="H71" s="661">
        <v>30</v>
      </c>
      <c r="I71" s="664">
        <v>20</v>
      </c>
      <c r="J71" s="664">
        <v>600</v>
      </c>
      <c r="K71" s="661">
        <v>0.95238095238095233</v>
      </c>
      <c r="L71" s="661">
        <v>30</v>
      </c>
      <c r="M71" s="664">
        <v>17</v>
      </c>
      <c r="N71" s="664">
        <v>527</v>
      </c>
      <c r="O71" s="677">
        <v>0.83650793650793653</v>
      </c>
      <c r="P71" s="665">
        <v>31</v>
      </c>
    </row>
    <row r="72" spans="1:16" ht="14.4" customHeight="1" x14ac:dyDescent="0.3">
      <c r="A72" s="660" t="s">
        <v>2754</v>
      </c>
      <c r="B72" s="661" t="s">
        <v>2696</v>
      </c>
      <c r="C72" s="661" t="s">
        <v>2735</v>
      </c>
      <c r="D72" s="661" t="s">
        <v>2736</v>
      </c>
      <c r="E72" s="664">
        <v>9</v>
      </c>
      <c r="F72" s="664">
        <v>5805</v>
      </c>
      <c r="G72" s="661">
        <v>1</v>
      </c>
      <c r="H72" s="661">
        <v>645</v>
      </c>
      <c r="I72" s="664">
        <v>24</v>
      </c>
      <c r="J72" s="664">
        <v>15480</v>
      </c>
      <c r="K72" s="661">
        <v>2.6666666666666665</v>
      </c>
      <c r="L72" s="661">
        <v>645</v>
      </c>
      <c r="M72" s="664">
        <v>18</v>
      </c>
      <c r="N72" s="664">
        <v>11754</v>
      </c>
      <c r="O72" s="677">
        <v>2.0248062015503878</v>
      </c>
      <c r="P72" s="665">
        <v>653</v>
      </c>
    </row>
    <row r="73" spans="1:16" ht="14.4" customHeight="1" x14ac:dyDescent="0.3">
      <c r="A73" s="660" t="s">
        <v>2754</v>
      </c>
      <c r="B73" s="661" t="s">
        <v>2696</v>
      </c>
      <c r="C73" s="661" t="s">
        <v>2737</v>
      </c>
      <c r="D73" s="661" t="s">
        <v>2738</v>
      </c>
      <c r="E73" s="664">
        <v>12</v>
      </c>
      <c r="F73" s="664">
        <v>3828</v>
      </c>
      <c r="G73" s="661">
        <v>1</v>
      </c>
      <c r="H73" s="661">
        <v>319</v>
      </c>
      <c r="I73" s="664">
        <v>16</v>
      </c>
      <c r="J73" s="664">
        <v>5104</v>
      </c>
      <c r="K73" s="661">
        <v>1.3333333333333333</v>
      </c>
      <c r="L73" s="661">
        <v>319</v>
      </c>
      <c r="M73" s="664">
        <v>7</v>
      </c>
      <c r="N73" s="664">
        <v>2261</v>
      </c>
      <c r="O73" s="677">
        <v>0.59064785788923724</v>
      </c>
      <c r="P73" s="665">
        <v>323</v>
      </c>
    </row>
    <row r="74" spans="1:16" ht="14.4" customHeight="1" x14ac:dyDescent="0.3">
      <c r="A74" s="660" t="s">
        <v>2754</v>
      </c>
      <c r="B74" s="661" t="s">
        <v>2696</v>
      </c>
      <c r="C74" s="661" t="s">
        <v>2739</v>
      </c>
      <c r="D74" s="661" t="s">
        <v>2740</v>
      </c>
      <c r="E74" s="664">
        <v>13</v>
      </c>
      <c r="F74" s="664">
        <v>16679</v>
      </c>
      <c r="G74" s="661">
        <v>1</v>
      </c>
      <c r="H74" s="661">
        <v>1283</v>
      </c>
      <c r="I74" s="664">
        <v>20</v>
      </c>
      <c r="J74" s="664">
        <v>25660</v>
      </c>
      <c r="K74" s="661">
        <v>1.5384615384615385</v>
      </c>
      <c r="L74" s="661">
        <v>1283</v>
      </c>
      <c r="M74" s="664">
        <v>15</v>
      </c>
      <c r="N74" s="664">
        <v>19485</v>
      </c>
      <c r="O74" s="677">
        <v>1.168235505725763</v>
      </c>
      <c r="P74" s="665">
        <v>1299</v>
      </c>
    </row>
    <row r="75" spans="1:16" ht="14.4" customHeight="1" x14ac:dyDescent="0.3">
      <c r="A75" s="660" t="s">
        <v>2754</v>
      </c>
      <c r="B75" s="661" t="s">
        <v>2696</v>
      </c>
      <c r="C75" s="661" t="s">
        <v>2741</v>
      </c>
      <c r="D75" s="661" t="s">
        <v>2742</v>
      </c>
      <c r="E75" s="664">
        <v>88</v>
      </c>
      <c r="F75" s="664">
        <v>28424</v>
      </c>
      <c r="G75" s="661">
        <v>1</v>
      </c>
      <c r="H75" s="661">
        <v>323</v>
      </c>
      <c r="I75" s="664">
        <v>156</v>
      </c>
      <c r="J75" s="664">
        <v>50388</v>
      </c>
      <c r="K75" s="661">
        <v>1.7727272727272727</v>
      </c>
      <c r="L75" s="661">
        <v>323</v>
      </c>
      <c r="M75" s="664">
        <v>217</v>
      </c>
      <c r="N75" s="664">
        <v>70959</v>
      </c>
      <c r="O75" s="677">
        <v>2.4964466647903181</v>
      </c>
      <c r="P75" s="665">
        <v>327</v>
      </c>
    </row>
    <row r="76" spans="1:16" ht="14.4" customHeight="1" x14ac:dyDescent="0.3">
      <c r="A76" s="660" t="s">
        <v>2757</v>
      </c>
      <c r="B76" s="661" t="s">
        <v>2696</v>
      </c>
      <c r="C76" s="661" t="s">
        <v>2723</v>
      </c>
      <c r="D76" s="661" t="s">
        <v>2724</v>
      </c>
      <c r="E76" s="664">
        <v>3</v>
      </c>
      <c r="F76" s="664">
        <v>0</v>
      </c>
      <c r="G76" s="661"/>
      <c r="H76" s="661">
        <v>0</v>
      </c>
      <c r="I76" s="664">
        <v>14</v>
      </c>
      <c r="J76" s="664">
        <v>0</v>
      </c>
      <c r="K76" s="661"/>
      <c r="L76" s="661">
        <v>0</v>
      </c>
      <c r="M76" s="664">
        <v>35</v>
      </c>
      <c r="N76" s="664">
        <v>0</v>
      </c>
      <c r="O76" s="677"/>
      <c r="P76" s="665">
        <v>0</v>
      </c>
    </row>
    <row r="77" spans="1:16" ht="14.4" customHeight="1" x14ac:dyDescent="0.3">
      <c r="A77" s="660" t="s">
        <v>2757</v>
      </c>
      <c r="B77" s="661" t="s">
        <v>2696</v>
      </c>
      <c r="C77" s="661" t="s">
        <v>2758</v>
      </c>
      <c r="D77" s="661" t="s">
        <v>2759</v>
      </c>
      <c r="E77" s="664">
        <v>8</v>
      </c>
      <c r="F77" s="664">
        <v>2584</v>
      </c>
      <c r="G77" s="661">
        <v>1</v>
      </c>
      <c r="H77" s="661">
        <v>323</v>
      </c>
      <c r="I77" s="664">
        <v>15</v>
      </c>
      <c r="J77" s="664">
        <v>4845</v>
      </c>
      <c r="K77" s="661">
        <v>1.875</v>
      </c>
      <c r="L77" s="661">
        <v>323</v>
      </c>
      <c r="M77" s="664">
        <v>30</v>
      </c>
      <c r="N77" s="664">
        <v>9810</v>
      </c>
      <c r="O77" s="677">
        <v>3.7964396284829722</v>
      </c>
      <c r="P77" s="665">
        <v>327</v>
      </c>
    </row>
    <row r="78" spans="1:16" ht="14.4" customHeight="1" x14ac:dyDescent="0.3">
      <c r="A78" s="660" t="s">
        <v>2757</v>
      </c>
      <c r="B78" s="661" t="s">
        <v>2696</v>
      </c>
      <c r="C78" s="661" t="s">
        <v>2760</v>
      </c>
      <c r="D78" s="661" t="s">
        <v>2761</v>
      </c>
      <c r="E78" s="664">
        <v>7</v>
      </c>
      <c r="F78" s="664">
        <v>8981</v>
      </c>
      <c r="G78" s="661">
        <v>1</v>
      </c>
      <c r="H78" s="661">
        <v>1283</v>
      </c>
      <c r="I78" s="664">
        <v>7</v>
      </c>
      <c r="J78" s="664">
        <v>8981</v>
      </c>
      <c r="K78" s="661">
        <v>1</v>
      </c>
      <c r="L78" s="661">
        <v>1283</v>
      </c>
      <c r="M78" s="664">
        <v>6</v>
      </c>
      <c r="N78" s="664">
        <v>7794</v>
      </c>
      <c r="O78" s="677">
        <v>0.86783208996770966</v>
      </c>
      <c r="P78" s="665">
        <v>1299</v>
      </c>
    </row>
    <row r="79" spans="1:16" ht="14.4" customHeight="1" x14ac:dyDescent="0.3">
      <c r="A79" s="660" t="s">
        <v>2757</v>
      </c>
      <c r="B79" s="661" t="s">
        <v>2696</v>
      </c>
      <c r="C79" s="661" t="s">
        <v>2762</v>
      </c>
      <c r="D79" s="661" t="s">
        <v>2763</v>
      </c>
      <c r="E79" s="664">
        <v>2</v>
      </c>
      <c r="F79" s="664">
        <v>1290</v>
      </c>
      <c r="G79" s="661">
        <v>1</v>
      </c>
      <c r="H79" s="661">
        <v>645</v>
      </c>
      <c r="I79" s="664"/>
      <c r="J79" s="664"/>
      <c r="K79" s="661"/>
      <c r="L79" s="661"/>
      <c r="M79" s="664"/>
      <c r="N79" s="664"/>
      <c r="O79" s="677"/>
      <c r="P79" s="665"/>
    </row>
    <row r="80" spans="1:16" ht="14.4" customHeight="1" x14ac:dyDescent="0.3">
      <c r="A80" s="660" t="s">
        <v>2764</v>
      </c>
      <c r="B80" s="661" t="s">
        <v>2696</v>
      </c>
      <c r="C80" s="661" t="s">
        <v>2765</v>
      </c>
      <c r="D80" s="661" t="s">
        <v>2766</v>
      </c>
      <c r="E80" s="664">
        <v>1</v>
      </c>
      <c r="F80" s="664">
        <v>0</v>
      </c>
      <c r="G80" s="661"/>
      <c r="H80" s="661">
        <v>0</v>
      </c>
      <c r="I80" s="664"/>
      <c r="J80" s="664"/>
      <c r="K80" s="661"/>
      <c r="L80" s="661"/>
      <c r="M80" s="664"/>
      <c r="N80" s="664"/>
      <c r="O80" s="677"/>
      <c r="P80" s="665"/>
    </row>
    <row r="81" spans="1:16" ht="14.4" customHeight="1" x14ac:dyDescent="0.3">
      <c r="A81" s="660" t="s">
        <v>2764</v>
      </c>
      <c r="B81" s="661" t="s">
        <v>2696</v>
      </c>
      <c r="C81" s="661" t="s">
        <v>2735</v>
      </c>
      <c r="D81" s="661" t="s">
        <v>2736</v>
      </c>
      <c r="E81" s="664"/>
      <c r="F81" s="664"/>
      <c r="G81" s="661"/>
      <c r="H81" s="661"/>
      <c r="I81" s="664"/>
      <c r="J81" s="664"/>
      <c r="K81" s="661"/>
      <c r="L81" s="661"/>
      <c r="M81" s="664">
        <v>1</v>
      </c>
      <c r="N81" s="664">
        <v>653</v>
      </c>
      <c r="O81" s="677"/>
      <c r="P81" s="665">
        <v>653</v>
      </c>
    </row>
    <row r="82" spans="1:16" ht="14.4" customHeight="1" x14ac:dyDescent="0.3">
      <c r="A82" s="660" t="s">
        <v>2767</v>
      </c>
      <c r="B82" s="661" t="s">
        <v>2696</v>
      </c>
      <c r="C82" s="661" t="s">
        <v>2711</v>
      </c>
      <c r="D82" s="661" t="s">
        <v>2712</v>
      </c>
      <c r="E82" s="664">
        <v>605</v>
      </c>
      <c r="F82" s="664">
        <v>192995</v>
      </c>
      <c r="G82" s="661">
        <v>1</v>
      </c>
      <c r="H82" s="661">
        <v>319</v>
      </c>
      <c r="I82" s="664">
        <v>469</v>
      </c>
      <c r="J82" s="664">
        <v>149611</v>
      </c>
      <c r="K82" s="661">
        <v>0.77520661157024795</v>
      </c>
      <c r="L82" s="661">
        <v>319</v>
      </c>
      <c r="M82" s="664">
        <v>283</v>
      </c>
      <c r="N82" s="664">
        <v>91409</v>
      </c>
      <c r="O82" s="677">
        <v>0.47363403196974013</v>
      </c>
      <c r="P82" s="665">
        <v>323</v>
      </c>
    </row>
    <row r="83" spans="1:16" ht="14.4" customHeight="1" x14ac:dyDescent="0.3">
      <c r="A83" s="660" t="s">
        <v>2767</v>
      </c>
      <c r="B83" s="661" t="s">
        <v>2696</v>
      </c>
      <c r="C83" s="661" t="s">
        <v>2715</v>
      </c>
      <c r="D83" s="661" t="s">
        <v>2716</v>
      </c>
      <c r="E83" s="664"/>
      <c r="F83" s="664"/>
      <c r="G83" s="661"/>
      <c r="H83" s="661"/>
      <c r="I83" s="664">
        <v>4</v>
      </c>
      <c r="J83" s="664">
        <v>1276</v>
      </c>
      <c r="K83" s="661"/>
      <c r="L83" s="661">
        <v>319</v>
      </c>
      <c r="M83" s="664"/>
      <c r="N83" s="664"/>
      <c r="O83" s="677"/>
      <c r="P83" s="665"/>
    </row>
    <row r="84" spans="1:16" ht="14.4" customHeight="1" x14ac:dyDescent="0.3">
      <c r="A84" s="660" t="s">
        <v>2767</v>
      </c>
      <c r="B84" s="661" t="s">
        <v>2696</v>
      </c>
      <c r="C84" s="661" t="s">
        <v>2768</v>
      </c>
      <c r="D84" s="661" t="s">
        <v>2769</v>
      </c>
      <c r="E84" s="664">
        <v>18</v>
      </c>
      <c r="F84" s="664">
        <v>5742</v>
      </c>
      <c r="G84" s="661">
        <v>1</v>
      </c>
      <c r="H84" s="661">
        <v>319</v>
      </c>
      <c r="I84" s="664">
        <v>24</v>
      </c>
      <c r="J84" s="664">
        <v>7656</v>
      </c>
      <c r="K84" s="661">
        <v>1.3333333333333333</v>
      </c>
      <c r="L84" s="661">
        <v>319</v>
      </c>
      <c r="M84" s="664">
        <v>4</v>
      </c>
      <c r="N84" s="664">
        <v>1292</v>
      </c>
      <c r="O84" s="677">
        <v>0.22500870776732845</v>
      </c>
      <c r="P84" s="665">
        <v>323</v>
      </c>
    </row>
    <row r="85" spans="1:16" ht="14.4" customHeight="1" x14ac:dyDescent="0.3">
      <c r="A85" s="660" t="s">
        <v>2767</v>
      </c>
      <c r="B85" s="661" t="s">
        <v>2696</v>
      </c>
      <c r="C85" s="661" t="s">
        <v>2719</v>
      </c>
      <c r="D85" s="661" t="s">
        <v>2720</v>
      </c>
      <c r="E85" s="664"/>
      <c r="F85" s="664"/>
      <c r="G85" s="661"/>
      <c r="H85" s="661"/>
      <c r="I85" s="664">
        <v>2</v>
      </c>
      <c r="J85" s="664">
        <v>0</v>
      </c>
      <c r="K85" s="661"/>
      <c r="L85" s="661">
        <v>0</v>
      </c>
      <c r="M85" s="664"/>
      <c r="N85" s="664"/>
      <c r="O85" s="677"/>
      <c r="P85" s="665"/>
    </row>
    <row r="86" spans="1:16" ht="14.4" customHeight="1" x14ac:dyDescent="0.3">
      <c r="A86" s="660" t="s">
        <v>2767</v>
      </c>
      <c r="B86" s="661" t="s">
        <v>2696</v>
      </c>
      <c r="C86" s="661" t="s">
        <v>2723</v>
      </c>
      <c r="D86" s="661" t="s">
        <v>2724</v>
      </c>
      <c r="E86" s="664">
        <v>11</v>
      </c>
      <c r="F86" s="664">
        <v>0</v>
      </c>
      <c r="G86" s="661"/>
      <c r="H86" s="661">
        <v>0</v>
      </c>
      <c r="I86" s="664">
        <v>16</v>
      </c>
      <c r="J86" s="664">
        <v>0</v>
      </c>
      <c r="K86" s="661"/>
      <c r="L86" s="661">
        <v>0</v>
      </c>
      <c r="M86" s="664"/>
      <c r="N86" s="664"/>
      <c r="O86" s="677"/>
      <c r="P86" s="665"/>
    </row>
    <row r="87" spans="1:16" ht="14.4" customHeight="1" x14ac:dyDescent="0.3">
      <c r="A87" s="660" t="s">
        <v>2767</v>
      </c>
      <c r="B87" s="661" t="s">
        <v>2696</v>
      </c>
      <c r="C87" s="661" t="s">
        <v>2770</v>
      </c>
      <c r="D87" s="661" t="s">
        <v>2771</v>
      </c>
      <c r="E87" s="664">
        <v>67</v>
      </c>
      <c r="F87" s="664">
        <v>36046</v>
      </c>
      <c r="G87" s="661">
        <v>1</v>
      </c>
      <c r="H87" s="661">
        <v>538</v>
      </c>
      <c r="I87" s="664">
        <v>30</v>
      </c>
      <c r="J87" s="664">
        <v>16140</v>
      </c>
      <c r="K87" s="661">
        <v>0.44776119402985076</v>
      </c>
      <c r="L87" s="661">
        <v>538</v>
      </c>
      <c r="M87" s="664">
        <v>52</v>
      </c>
      <c r="N87" s="664">
        <v>28392</v>
      </c>
      <c r="O87" s="677">
        <v>0.78766021195139546</v>
      </c>
      <c r="P87" s="665">
        <v>546</v>
      </c>
    </row>
    <row r="88" spans="1:16" ht="14.4" customHeight="1" x14ac:dyDescent="0.3">
      <c r="A88" s="660" t="s">
        <v>2767</v>
      </c>
      <c r="B88" s="661" t="s">
        <v>2696</v>
      </c>
      <c r="C88" s="661" t="s">
        <v>2772</v>
      </c>
      <c r="D88" s="661" t="s">
        <v>2773</v>
      </c>
      <c r="E88" s="664">
        <v>28</v>
      </c>
      <c r="F88" s="664">
        <v>15092</v>
      </c>
      <c r="G88" s="661">
        <v>1</v>
      </c>
      <c r="H88" s="661">
        <v>539</v>
      </c>
      <c r="I88" s="664">
        <v>36</v>
      </c>
      <c r="J88" s="664">
        <v>19404</v>
      </c>
      <c r="K88" s="661">
        <v>1.2857142857142858</v>
      </c>
      <c r="L88" s="661">
        <v>539</v>
      </c>
      <c r="M88" s="664"/>
      <c r="N88" s="664"/>
      <c r="O88" s="677"/>
      <c r="P88" s="665"/>
    </row>
    <row r="89" spans="1:16" ht="14.4" customHeight="1" x14ac:dyDescent="0.3">
      <c r="A89" s="660" t="s">
        <v>2767</v>
      </c>
      <c r="B89" s="661" t="s">
        <v>2696</v>
      </c>
      <c r="C89" s="661" t="s">
        <v>2737</v>
      </c>
      <c r="D89" s="661" t="s">
        <v>2738</v>
      </c>
      <c r="E89" s="664"/>
      <c r="F89" s="664"/>
      <c r="G89" s="661"/>
      <c r="H89" s="661"/>
      <c r="I89" s="664">
        <v>5</v>
      </c>
      <c r="J89" s="664">
        <v>1595</v>
      </c>
      <c r="K89" s="661"/>
      <c r="L89" s="661">
        <v>319</v>
      </c>
      <c r="M89" s="664"/>
      <c r="N89" s="664"/>
      <c r="O89" s="677"/>
      <c r="P89" s="665"/>
    </row>
    <row r="90" spans="1:16" ht="14.4" customHeight="1" x14ac:dyDescent="0.3">
      <c r="A90" s="660" t="s">
        <v>2767</v>
      </c>
      <c r="B90" s="661" t="s">
        <v>2696</v>
      </c>
      <c r="C90" s="661" t="s">
        <v>2774</v>
      </c>
      <c r="D90" s="661" t="s">
        <v>2775</v>
      </c>
      <c r="E90" s="664">
        <v>32</v>
      </c>
      <c r="F90" s="664">
        <v>17248</v>
      </c>
      <c r="G90" s="661">
        <v>1</v>
      </c>
      <c r="H90" s="661">
        <v>539</v>
      </c>
      <c r="I90" s="664">
        <v>48</v>
      </c>
      <c r="J90" s="664">
        <v>25872</v>
      </c>
      <c r="K90" s="661">
        <v>1.5</v>
      </c>
      <c r="L90" s="661">
        <v>539</v>
      </c>
      <c r="M90" s="664"/>
      <c r="N90" s="664"/>
      <c r="O90" s="677"/>
      <c r="P90" s="665"/>
    </row>
    <row r="91" spans="1:16" ht="14.4" customHeight="1" x14ac:dyDescent="0.3">
      <c r="A91" s="660" t="s">
        <v>2767</v>
      </c>
      <c r="B91" s="661" t="s">
        <v>2696</v>
      </c>
      <c r="C91" s="661" t="s">
        <v>2776</v>
      </c>
      <c r="D91" s="661" t="s">
        <v>2777</v>
      </c>
      <c r="E91" s="664"/>
      <c r="F91" s="664"/>
      <c r="G91" s="661"/>
      <c r="H91" s="661"/>
      <c r="I91" s="664">
        <v>24</v>
      </c>
      <c r="J91" s="664">
        <v>12912</v>
      </c>
      <c r="K91" s="661"/>
      <c r="L91" s="661">
        <v>538</v>
      </c>
      <c r="M91" s="664">
        <v>50</v>
      </c>
      <c r="N91" s="664">
        <v>27300</v>
      </c>
      <c r="O91" s="677"/>
      <c r="P91" s="665">
        <v>546</v>
      </c>
    </row>
    <row r="92" spans="1:16" ht="14.4" customHeight="1" thickBot="1" x14ac:dyDescent="0.35">
      <c r="A92" s="666" t="s">
        <v>2767</v>
      </c>
      <c r="B92" s="667" t="s">
        <v>2696</v>
      </c>
      <c r="C92" s="667" t="s">
        <v>2778</v>
      </c>
      <c r="D92" s="667" t="s">
        <v>2779</v>
      </c>
      <c r="E92" s="670"/>
      <c r="F92" s="670"/>
      <c r="G92" s="667"/>
      <c r="H92" s="667"/>
      <c r="I92" s="670">
        <v>24</v>
      </c>
      <c r="J92" s="670">
        <v>6456</v>
      </c>
      <c r="K92" s="667"/>
      <c r="L92" s="667">
        <v>269</v>
      </c>
      <c r="M92" s="670"/>
      <c r="N92" s="670"/>
      <c r="O92" s="678"/>
      <c r="P92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4530010</v>
      </c>
      <c r="C3" s="352">
        <f t="shared" ref="C3:R3" si="0">SUBTOTAL(9,C6:C1048576)</f>
        <v>20</v>
      </c>
      <c r="D3" s="352">
        <f t="shared" si="0"/>
        <v>4724357</v>
      </c>
      <c r="E3" s="352">
        <f t="shared" si="0"/>
        <v>23.170471415707787</v>
      </c>
      <c r="F3" s="352">
        <f t="shared" si="0"/>
        <v>4032615</v>
      </c>
      <c r="G3" s="355">
        <f>IF(B3&lt;&gt;0,F3/B3,"")</f>
        <v>0.89020002163350631</v>
      </c>
      <c r="H3" s="351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3" t="str">
        <f>IF(H3&lt;&gt;0,L3/H3,"")</f>
        <v/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2781</v>
      </c>
      <c r="B6" s="787">
        <v>3225</v>
      </c>
      <c r="C6" s="734">
        <v>1</v>
      </c>
      <c r="D6" s="787">
        <v>3939</v>
      </c>
      <c r="E6" s="734">
        <v>1.2213953488372093</v>
      </c>
      <c r="F6" s="787">
        <v>653</v>
      </c>
      <c r="G6" s="739">
        <v>0.20248062015503876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2782</v>
      </c>
      <c r="B7" s="788">
        <v>9559</v>
      </c>
      <c r="C7" s="661">
        <v>1</v>
      </c>
      <c r="D7" s="788">
        <v>9099</v>
      </c>
      <c r="E7" s="661">
        <v>0.95187781148655715</v>
      </c>
      <c r="F7" s="788">
        <v>5877</v>
      </c>
      <c r="G7" s="677">
        <v>0.61481326498587718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2783</v>
      </c>
      <c r="B8" s="788">
        <v>8132</v>
      </c>
      <c r="C8" s="661">
        <v>1</v>
      </c>
      <c r="D8" s="788">
        <v>8597</v>
      </c>
      <c r="E8" s="661">
        <v>1.057181505164781</v>
      </c>
      <c r="F8" s="788">
        <v>8699</v>
      </c>
      <c r="G8" s="677">
        <v>1.0697245450073782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2784</v>
      </c>
      <c r="B9" s="788">
        <v>2580</v>
      </c>
      <c r="C9" s="661">
        <v>1</v>
      </c>
      <c r="D9" s="788">
        <v>1935</v>
      </c>
      <c r="E9" s="661">
        <v>0.75</v>
      </c>
      <c r="F9" s="788">
        <v>653</v>
      </c>
      <c r="G9" s="677">
        <v>0.25310077519379848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2785</v>
      </c>
      <c r="B10" s="788"/>
      <c r="C10" s="661"/>
      <c r="D10" s="788">
        <v>1290</v>
      </c>
      <c r="E10" s="661"/>
      <c r="F10" s="788"/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2786</v>
      </c>
      <c r="B11" s="788">
        <v>645</v>
      </c>
      <c r="C11" s="661">
        <v>1</v>
      </c>
      <c r="D11" s="788">
        <v>1283</v>
      </c>
      <c r="E11" s="661">
        <v>1.9891472868217055</v>
      </c>
      <c r="F11" s="788">
        <v>1306</v>
      </c>
      <c r="G11" s="677">
        <v>2.0248062015503878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2787</v>
      </c>
      <c r="B12" s="788">
        <v>1290</v>
      </c>
      <c r="C12" s="661">
        <v>1</v>
      </c>
      <c r="D12" s="788">
        <v>714</v>
      </c>
      <c r="E12" s="661">
        <v>0.55348837209302326</v>
      </c>
      <c r="F12" s="788">
        <v>653</v>
      </c>
      <c r="G12" s="677">
        <v>0.50620155038759695</v>
      </c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2788</v>
      </c>
      <c r="B13" s="788">
        <v>1290</v>
      </c>
      <c r="C13" s="661">
        <v>1</v>
      </c>
      <c r="D13" s="788">
        <v>7719</v>
      </c>
      <c r="E13" s="661">
        <v>5.9837209302325585</v>
      </c>
      <c r="F13" s="788">
        <v>1306</v>
      </c>
      <c r="G13" s="677">
        <v>1.0124031007751939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2789</v>
      </c>
      <c r="B14" s="788"/>
      <c r="C14" s="661"/>
      <c r="D14" s="788">
        <v>323</v>
      </c>
      <c r="E14" s="661"/>
      <c r="F14" s="788"/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2790</v>
      </c>
      <c r="B15" s="788">
        <v>5908</v>
      </c>
      <c r="C15" s="661">
        <v>1</v>
      </c>
      <c r="D15" s="788">
        <v>2787</v>
      </c>
      <c r="E15" s="661">
        <v>0.47173324306025727</v>
      </c>
      <c r="F15" s="788">
        <v>4245</v>
      </c>
      <c r="G15" s="677">
        <v>0.71851726472579558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2791</v>
      </c>
      <c r="B16" s="788">
        <v>1935</v>
      </c>
      <c r="C16" s="661">
        <v>1</v>
      </c>
      <c r="D16" s="788">
        <v>1290</v>
      </c>
      <c r="E16" s="661">
        <v>0.66666666666666663</v>
      </c>
      <c r="F16" s="788">
        <v>723</v>
      </c>
      <c r="G16" s="677">
        <v>0.37364341085271319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2792</v>
      </c>
      <c r="B17" s="788">
        <v>645</v>
      </c>
      <c r="C17" s="661">
        <v>1</v>
      </c>
      <c r="D17" s="788"/>
      <c r="E17" s="661"/>
      <c r="F17" s="788"/>
      <c r="G17" s="677"/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2793</v>
      </c>
      <c r="B18" s="788">
        <v>5228</v>
      </c>
      <c r="C18" s="661">
        <v>1</v>
      </c>
      <c r="D18" s="788">
        <v>4515</v>
      </c>
      <c r="E18" s="661">
        <v>0.86361897475133897</v>
      </c>
      <c r="F18" s="788">
        <v>4746</v>
      </c>
      <c r="G18" s="677">
        <v>0.90780413159908191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2794</v>
      </c>
      <c r="B19" s="788">
        <v>10492</v>
      </c>
      <c r="C19" s="661">
        <v>1</v>
      </c>
      <c r="D19" s="788">
        <v>9668</v>
      </c>
      <c r="E19" s="661">
        <v>0.92146397255051471</v>
      </c>
      <c r="F19" s="788">
        <v>8268</v>
      </c>
      <c r="G19" s="677">
        <v>0.78802897445672893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1581</v>
      </c>
      <c r="B20" s="788">
        <v>4463533</v>
      </c>
      <c r="C20" s="661">
        <v>1</v>
      </c>
      <c r="D20" s="788">
        <v>4656225</v>
      </c>
      <c r="E20" s="661">
        <v>1.0431702868557262</v>
      </c>
      <c r="F20" s="788">
        <v>3982321</v>
      </c>
      <c r="G20" s="677">
        <v>0.89219033442790718</v>
      </c>
      <c r="H20" s="788"/>
      <c r="I20" s="661"/>
      <c r="J20" s="788"/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2795</v>
      </c>
      <c r="B21" s="788"/>
      <c r="C21" s="661"/>
      <c r="D21" s="788">
        <v>645</v>
      </c>
      <c r="E21" s="661"/>
      <c r="F21" s="788">
        <v>1959</v>
      </c>
      <c r="G21" s="677"/>
      <c r="H21" s="788"/>
      <c r="I21" s="661"/>
      <c r="J21" s="788"/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2796</v>
      </c>
      <c r="B22" s="788">
        <v>645</v>
      </c>
      <c r="C22" s="661">
        <v>1</v>
      </c>
      <c r="D22" s="788">
        <v>645</v>
      </c>
      <c r="E22" s="661">
        <v>1</v>
      </c>
      <c r="F22" s="788">
        <v>688</v>
      </c>
      <c r="G22" s="677">
        <v>1.0666666666666667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2797</v>
      </c>
      <c r="B23" s="788"/>
      <c r="C23" s="661"/>
      <c r="D23" s="788">
        <v>645</v>
      </c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2798</v>
      </c>
      <c r="B24" s="788"/>
      <c r="C24" s="661"/>
      <c r="D24" s="788">
        <v>645</v>
      </c>
      <c r="E24" s="661"/>
      <c r="F24" s="788">
        <v>653</v>
      </c>
      <c r="G24" s="677"/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2799</v>
      </c>
      <c r="B25" s="788">
        <v>645</v>
      </c>
      <c r="C25" s="661">
        <v>1</v>
      </c>
      <c r="D25" s="788">
        <v>1290</v>
      </c>
      <c r="E25" s="661">
        <v>2</v>
      </c>
      <c r="F25" s="788">
        <v>688</v>
      </c>
      <c r="G25" s="677">
        <v>1.0666666666666667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2800</v>
      </c>
      <c r="B26" s="788">
        <v>3225</v>
      </c>
      <c r="C26" s="661">
        <v>1</v>
      </c>
      <c r="D26" s="788">
        <v>3939</v>
      </c>
      <c r="E26" s="661">
        <v>1.2213953488372093</v>
      </c>
      <c r="F26" s="788">
        <v>2612</v>
      </c>
      <c r="G26" s="677">
        <v>0.80992248062015504</v>
      </c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2801</v>
      </c>
      <c r="B27" s="788">
        <v>5839</v>
      </c>
      <c r="C27" s="661">
        <v>1</v>
      </c>
      <c r="D27" s="788">
        <v>5229</v>
      </c>
      <c r="E27" s="661">
        <v>0.89553005651652684</v>
      </c>
      <c r="F27" s="788">
        <v>3300</v>
      </c>
      <c r="G27" s="677">
        <v>0.56516526802534683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2802</v>
      </c>
      <c r="B28" s="788">
        <v>645</v>
      </c>
      <c r="C28" s="661">
        <v>1</v>
      </c>
      <c r="D28" s="788">
        <v>645</v>
      </c>
      <c r="E28" s="661">
        <v>1</v>
      </c>
      <c r="F28" s="788">
        <v>2612</v>
      </c>
      <c r="G28" s="677">
        <v>4.0496124031007756</v>
      </c>
      <c r="H28" s="788"/>
      <c r="I28" s="661"/>
      <c r="J28" s="788"/>
      <c r="K28" s="661"/>
      <c r="L28" s="788"/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2803</v>
      </c>
      <c r="B29" s="788">
        <v>1935</v>
      </c>
      <c r="C29" s="661">
        <v>1</v>
      </c>
      <c r="D29" s="788">
        <v>645</v>
      </c>
      <c r="E29" s="661">
        <v>0.33333333333333331</v>
      </c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thickBot="1" x14ac:dyDescent="0.35">
      <c r="A30" s="790" t="s">
        <v>2804</v>
      </c>
      <c r="B30" s="789">
        <v>2614</v>
      </c>
      <c r="C30" s="667">
        <v>1</v>
      </c>
      <c r="D30" s="789">
        <v>645</v>
      </c>
      <c r="E30" s="667">
        <v>0.24674827850038256</v>
      </c>
      <c r="F30" s="789">
        <v>653</v>
      </c>
      <c r="G30" s="678">
        <v>0.24980872226472839</v>
      </c>
      <c r="H30" s="789"/>
      <c r="I30" s="667"/>
      <c r="J30" s="789"/>
      <c r="K30" s="667"/>
      <c r="L30" s="789"/>
      <c r="M30" s="678"/>
      <c r="N30" s="789"/>
      <c r="O30" s="667"/>
      <c r="P30" s="789"/>
      <c r="Q30" s="667"/>
      <c r="R30" s="789"/>
      <c r="S30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2858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9971</v>
      </c>
      <c r="G3" s="212">
        <f t="shared" si="0"/>
        <v>4530010</v>
      </c>
      <c r="H3" s="212"/>
      <c r="I3" s="212"/>
      <c r="J3" s="212">
        <f t="shared" si="0"/>
        <v>9684</v>
      </c>
      <c r="K3" s="212">
        <f t="shared" si="0"/>
        <v>4724357</v>
      </c>
      <c r="L3" s="212"/>
      <c r="M3" s="212"/>
      <c r="N3" s="212">
        <f t="shared" si="0"/>
        <v>7423</v>
      </c>
      <c r="O3" s="212">
        <f t="shared" si="0"/>
        <v>4032615</v>
      </c>
      <c r="P3" s="79">
        <f>IF(G3=0,0,O3/G3)</f>
        <v>0.89020002163350631</v>
      </c>
      <c r="Q3" s="213">
        <f>IF(N3=0,0,O3/N3)</f>
        <v>543.25946382864072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2805</v>
      </c>
      <c r="B6" s="734" t="s">
        <v>2679</v>
      </c>
      <c r="C6" s="734" t="s">
        <v>2696</v>
      </c>
      <c r="D6" s="734" t="s">
        <v>2709</v>
      </c>
      <c r="E6" s="734" t="s">
        <v>2710</v>
      </c>
      <c r="F6" s="229"/>
      <c r="G6" s="229"/>
      <c r="H6" s="229"/>
      <c r="I6" s="229"/>
      <c r="J6" s="229">
        <v>1</v>
      </c>
      <c r="K6" s="229">
        <v>69</v>
      </c>
      <c r="L6" s="229"/>
      <c r="M6" s="229">
        <v>69</v>
      </c>
      <c r="N6" s="229"/>
      <c r="O6" s="229"/>
      <c r="P6" s="739"/>
      <c r="Q6" s="747"/>
    </row>
    <row r="7" spans="1:17" ht="14.4" customHeight="1" x14ac:dyDescent="0.3">
      <c r="A7" s="660" t="s">
        <v>2805</v>
      </c>
      <c r="B7" s="661" t="s">
        <v>2679</v>
      </c>
      <c r="C7" s="661" t="s">
        <v>2696</v>
      </c>
      <c r="D7" s="661" t="s">
        <v>2735</v>
      </c>
      <c r="E7" s="661" t="s">
        <v>2736</v>
      </c>
      <c r="F7" s="664">
        <v>5</v>
      </c>
      <c r="G7" s="664">
        <v>3225</v>
      </c>
      <c r="H7" s="664">
        <v>1</v>
      </c>
      <c r="I7" s="664">
        <v>645</v>
      </c>
      <c r="J7" s="664">
        <v>6</v>
      </c>
      <c r="K7" s="664">
        <v>3870</v>
      </c>
      <c r="L7" s="664">
        <v>1.2</v>
      </c>
      <c r="M7" s="664">
        <v>645</v>
      </c>
      <c r="N7" s="664">
        <v>1</v>
      </c>
      <c r="O7" s="664">
        <v>653</v>
      </c>
      <c r="P7" s="677">
        <v>0.20248062015503876</v>
      </c>
      <c r="Q7" s="665">
        <v>653</v>
      </c>
    </row>
    <row r="8" spans="1:17" ht="14.4" customHeight="1" x14ac:dyDescent="0.3">
      <c r="A8" s="660" t="s">
        <v>2806</v>
      </c>
      <c r="B8" s="661" t="s">
        <v>2679</v>
      </c>
      <c r="C8" s="661" t="s">
        <v>2696</v>
      </c>
      <c r="D8" s="661" t="s">
        <v>2697</v>
      </c>
      <c r="E8" s="661" t="s">
        <v>2698</v>
      </c>
      <c r="F8" s="664">
        <v>2</v>
      </c>
      <c r="G8" s="664">
        <v>68</v>
      </c>
      <c r="H8" s="664">
        <v>1</v>
      </c>
      <c r="I8" s="664">
        <v>34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2806</v>
      </c>
      <c r="B9" s="661" t="s">
        <v>2679</v>
      </c>
      <c r="C9" s="661" t="s">
        <v>2696</v>
      </c>
      <c r="D9" s="661" t="s">
        <v>2709</v>
      </c>
      <c r="E9" s="661" t="s">
        <v>2710</v>
      </c>
      <c r="F9" s="664">
        <v>2</v>
      </c>
      <c r="G9" s="664">
        <v>138</v>
      </c>
      <c r="H9" s="664">
        <v>1</v>
      </c>
      <c r="I9" s="664">
        <v>69</v>
      </c>
      <c r="J9" s="664">
        <v>1</v>
      </c>
      <c r="K9" s="664">
        <v>69</v>
      </c>
      <c r="L9" s="664">
        <v>0.5</v>
      </c>
      <c r="M9" s="664">
        <v>69</v>
      </c>
      <c r="N9" s="664"/>
      <c r="O9" s="664"/>
      <c r="P9" s="677"/>
      <c r="Q9" s="665"/>
    </row>
    <row r="10" spans="1:17" ht="14.4" customHeight="1" x14ac:dyDescent="0.3">
      <c r="A10" s="660" t="s">
        <v>2806</v>
      </c>
      <c r="B10" s="661" t="s">
        <v>2679</v>
      </c>
      <c r="C10" s="661" t="s">
        <v>2696</v>
      </c>
      <c r="D10" s="661" t="s">
        <v>2735</v>
      </c>
      <c r="E10" s="661" t="s">
        <v>2736</v>
      </c>
      <c r="F10" s="664">
        <v>14</v>
      </c>
      <c r="G10" s="664">
        <v>9030</v>
      </c>
      <c r="H10" s="664">
        <v>1</v>
      </c>
      <c r="I10" s="664">
        <v>645</v>
      </c>
      <c r="J10" s="664">
        <v>14</v>
      </c>
      <c r="K10" s="664">
        <v>9030</v>
      </c>
      <c r="L10" s="664">
        <v>1</v>
      </c>
      <c r="M10" s="664">
        <v>645</v>
      </c>
      <c r="N10" s="664">
        <v>9</v>
      </c>
      <c r="O10" s="664">
        <v>5877</v>
      </c>
      <c r="P10" s="677">
        <v>0.65083056478405321</v>
      </c>
      <c r="Q10" s="665">
        <v>653</v>
      </c>
    </row>
    <row r="11" spans="1:17" ht="14.4" customHeight="1" x14ac:dyDescent="0.3">
      <c r="A11" s="660" t="s">
        <v>2806</v>
      </c>
      <c r="B11" s="661" t="s">
        <v>2679</v>
      </c>
      <c r="C11" s="661" t="s">
        <v>2696</v>
      </c>
      <c r="D11" s="661" t="s">
        <v>2741</v>
      </c>
      <c r="E11" s="661" t="s">
        <v>2742</v>
      </c>
      <c r="F11" s="664">
        <v>1</v>
      </c>
      <c r="G11" s="664">
        <v>323</v>
      </c>
      <c r="H11" s="664">
        <v>1</v>
      </c>
      <c r="I11" s="664">
        <v>323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2807</v>
      </c>
      <c r="B12" s="661" t="s">
        <v>2679</v>
      </c>
      <c r="C12" s="661" t="s">
        <v>2696</v>
      </c>
      <c r="D12" s="661" t="s">
        <v>2709</v>
      </c>
      <c r="E12" s="661" t="s">
        <v>2710</v>
      </c>
      <c r="F12" s="664">
        <v>1</v>
      </c>
      <c r="G12" s="664">
        <v>69</v>
      </c>
      <c r="H12" s="664">
        <v>1</v>
      </c>
      <c r="I12" s="664">
        <v>69</v>
      </c>
      <c r="J12" s="664"/>
      <c r="K12" s="664"/>
      <c r="L12" s="664"/>
      <c r="M12" s="664"/>
      <c r="N12" s="664">
        <v>2</v>
      </c>
      <c r="O12" s="664">
        <v>140</v>
      </c>
      <c r="P12" s="677">
        <v>2.0289855072463769</v>
      </c>
      <c r="Q12" s="665">
        <v>70</v>
      </c>
    </row>
    <row r="13" spans="1:17" ht="14.4" customHeight="1" x14ac:dyDescent="0.3">
      <c r="A13" s="660" t="s">
        <v>2807</v>
      </c>
      <c r="B13" s="661" t="s">
        <v>2679</v>
      </c>
      <c r="C13" s="661" t="s">
        <v>2696</v>
      </c>
      <c r="D13" s="661" t="s">
        <v>2713</v>
      </c>
      <c r="E13" s="661" t="s">
        <v>2714</v>
      </c>
      <c r="F13" s="664"/>
      <c r="G13" s="664"/>
      <c r="H13" s="664"/>
      <c r="I13" s="664"/>
      <c r="J13" s="664">
        <v>1</v>
      </c>
      <c r="K13" s="664">
        <v>212</v>
      </c>
      <c r="L13" s="664"/>
      <c r="M13" s="664">
        <v>212</v>
      </c>
      <c r="N13" s="664"/>
      <c r="O13" s="664"/>
      <c r="P13" s="677"/>
      <c r="Q13" s="665"/>
    </row>
    <row r="14" spans="1:17" ht="14.4" customHeight="1" x14ac:dyDescent="0.3">
      <c r="A14" s="660" t="s">
        <v>2807</v>
      </c>
      <c r="B14" s="661" t="s">
        <v>2679</v>
      </c>
      <c r="C14" s="661" t="s">
        <v>2696</v>
      </c>
      <c r="D14" s="661" t="s">
        <v>2723</v>
      </c>
      <c r="E14" s="661" t="s">
        <v>2724</v>
      </c>
      <c r="F14" s="664"/>
      <c r="G14" s="664"/>
      <c r="H14" s="664"/>
      <c r="I14" s="664"/>
      <c r="J14" s="664">
        <v>1</v>
      </c>
      <c r="K14" s="664">
        <v>0</v>
      </c>
      <c r="L14" s="664"/>
      <c r="M14" s="664">
        <v>0</v>
      </c>
      <c r="N14" s="664">
        <v>1</v>
      </c>
      <c r="O14" s="664">
        <v>0</v>
      </c>
      <c r="P14" s="677"/>
      <c r="Q14" s="665">
        <v>0</v>
      </c>
    </row>
    <row r="15" spans="1:17" ht="14.4" customHeight="1" x14ac:dyDescent="0.3">
      <c r="A15" s="660" t="s">
        <v>2807</v>
      </c>
      <c r="B15" s="661" t="s">
        <v>2679</v>
      </c>
      <c r="C15" s="661" t="s">
        <v>2696</v>
      </c>
      <c r="D15" s="661" t="s">
        <v>2735</v>
      </c>
      <c r="E15" s="661" t="s">
        <v>2736</v>
      </c>
      <c r="F15" s="664">
        <v>12</v>
      </c>
      <c r="G15" s="664">
        <v>7740</v>
      </c>
      <c r="H15" s="664">
        <v>1</v>
      </c>
      <c r="I15" s="664">
        <v>645</v>
      </c>
      <c r="J15" s="664">
        <v>13</v>
      </c>
      <c r="K15" s="664">
        <v>8385</v>
      </c>
      <c r="L15" s="664">
        <v>1.0833333333333333</v>
      </c>
      <c r="M15" s="664">
        <v>645</v>
      </c>
      <c r="N15" s="664">
        <v>13</v>
      </c>
      <c r="O15" s="664">
        <v>8489</v>
      </c>
      <c r="P15" s="677">
        <v>1.0967700258397932</v>
      </c>
      <c r="Q15" s="665">
        <v>653</v>
      </c>
    </row>
    <row r="16" spans="1:17" ht="14.4" customHeight="1" x14ac:dyDescent="0.3">
      <c r="A16" s="660" t="s">
        <v>2807</v>
      </c>
      <c r="B16" s="661" t="s">
        <v>2679</v>
      </c>
      <c r="C16" s="661" t="s">
        <v>2696</v>
      </c>
      <c r="D16" s="661" t="s">
        <v>2741</v>
      </c>
      <c r="E16" s="661" t="s">
        <v>2742</v>
      </c>
      <c r="F16" s="664">
        <v>1</v>
      </c>
      <c r="G16" s="664">
        <v>323</v>
      </c>
      <c r="H16" s="664">
        <v>1</v>
      </c>
      <c r="I16" s="664">
        <v>323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2807</v>
      </c>
      <c r="B17" s="661" t="s">
        <v>2754</v>
      </c>
      <c r="C17" s="661" t="s">
        <v>2696</v>
      </c>
      <c r="D17" s="661" t="s">
        <v>2697</v>
      </c>
      <c r="E17" s="661" t="s">
        <v>2698</v>
      </c>
      <c r="F17" s="664"/>
      <c r="G17" s="664"/>
      <c r="H17" s="664"/>
      <c r="I17" s="664"/>
      <c r="J17" s="664"/>
      <c r="K17" s="664"/>
      <c r="L17" s="664"/>
      <c r="M17" s="664"/>
      <c r="N17" s="664">
        <v>2</v>
      </c>
      <c r="O17" s="664">
        <v>70</v>
      </c>
      <c r="P17" s="677"/>
      <c r="Q17" s="665">
        <v>35</v>
      </c>
    </row>
    <row r="18" spans="1:17" ht="14.4" customHeight="1" x14ac:dyDescent="0.3">
      <c r="A18" s="660" t="s">
        <v>2808</v>
      </c>
      <c r="B18" s="661" t="s">
        <v>2679</v>
      </c>
      <c r="C18" s="661" t="s">
        <v>2696</v>
      </c>
      <c r="D18" s="661" t="s">
        <v>2735</v>
      </c>
      <c r="E18" s="661" t="s">
        <v>2736</v>
      </c>
      <c r="F18" s="664">
        <v>4</v>
      </c>
      <c r="G18" s="664">
        <v>2580</v>
      </c>
      <c r="H18" s="664">
        <v>1</v>
      </c>
      <c r="I18" s="664">
        <v>645</v>
      </c>
      <c r="J18" s="664">
        <v>3</v>
      </c>
      <c r="K18" s="664">
        <v>1935</v>
      </c>
      <c r="L18" s="664">
        <v>0.75</v>
      </c>
      <c r="M18" s="664">
        <v>645</v>
      </c>
      <c r="N18" s="664">
        <v>1</v>
      </c>
      <c r="O18" s="664">
        <v>653</v>
      </c>
      <c r="P18" s="677">
        <v>0.25310077519379848</v>
      </c>
      <c r="Q18" s="665">
        <v>653</v>
      </c>
    </row>
    <row r="19" spans="1:17" ht="14.4" customHeight="1" x14ac:dyDescent="0.3">
      <c r="A19" s="660" t="s">
        <v>2809</v>
      </c>
      <c r="B19" s="661" t="s">
        <v>2679</v>
      </c>
      <c r="C19" s="661" t="s">
        <v>2696</v>
      </c>
      <c r="D19" s="661" t="s">
        <v>2735</v>
      </c>
      <c r="E19" s="661" t="s">
        <v>2736</v>
      </c>
      <c r="F19" s="664"/>
      <c r="G19" s="664"/>
      <c r="H19" s="664"/>
      <c r="I19" s="664"/>
      <c r="J19" s="664">
        <v>2</v>
      </c>
      <c r="K19" s="664">
        <v>1290</v>
      </c>
      <c r="L19" s="664"/>
      <c r="M19" s="664">
        <v>645</v>
      </c>
      <c r="N19" s="664"/>
      <c r="O19" s="664"/>
      <c r="P19" s="677"/>
      <c r="Q19" s="665"/>
    </row>
    <row r="20" spans="1:17" ht="14.4" customHeight="1" x14ac:dyDescent="0.3">
      <c r="A20" s="660" t="s">
        <v>2810</v>
      </c>
      <c r="B20" s="661" t="s">
        <v>2679</v>
      </c>
      <c r="C20" s="661" t="s">
        <v>2696</v>
      </c>
      <c r="D20" s="661" t="s">
        <v>2735</v>
      </c>
      <c r="E20" s="661" t="s">
        <v>2736</v>
      </c>
      <c r="F20" s="664">
        <v>1</v>
      </c>
      <c r="G20" s="664">
        <v>645</v>
      </c>
      <c r="H20" s="664">
        <v>1</v>
      </c>
      <c r="I20" s="664">
        <v>645</v>
      </c>
      <c r="J20" s="664"/>
      <c r="K20" s="664"/>
      <c r="L20" s="664"/>
      <c r="M20" s="664"/>
      <c r="N20" s="664">
        <v>2</v>
      </c>
      <c r="O20" s="664">
        <v>1306</v>
      </c>
      <c r="P20" s="677">
        <v>2.0248062015503878</v>
      </c>
      <c r="Q20" s="665">
        <v>653</v>
      </c>
    </row>
    <row r="21" spans="1:17" ht="14.4" customHeight="1" x14ac:dyDescent="0.3">
      <c r="A21" s="660" t="s">
        <v>2810</v>
      </c>
      <c r="B21" s="661" t="s">
        <v>2679</v>
      </c>
      <c r="C21" s="661" t="s">
        <v>2696</v>
      </c>
      <c r="D21" s="661" t="s">
        <v>2739</v>
      </c>
      <c r="E21" s="661" t="s">
        <v>2740</v>
      </c>
      <c r="F21" s="664"/>
      <c r="G21" s="664"/>
      <c r="H21" s="664"/>
      <c r="I21" s="664"/>
      <c r="J21" s="664">
        <v>1</v>
      </c>
      <c r="K21" s="664">
        <v>1283</v>
      </c>
      <c r="L21" s="664"/>
      <c r="M21" s="664">
        <v>1283</v>
      </c>
      <c r="N21" s="664"/>
      <c r="O21" s="664"/>
      <c r="P21" s="677"/>
      <c r="Q21" s="665"/>
    </row>
    <row r="22" spans="1:17" ht="14.4" customHeight="1" x14ac:dyDescent="0.3">
      <c r="A22" s="660" t="s">
        <v>2811</v>
      </c>
      <c r="B22" s="661" t="s">
        <v>2679</v>
      </c>
      <c r="C22" s="661" t="s">
        <v>2696</v>
      </c>
      <c r="D22" s="661" t="s">
        <v>2709</v>
      </c>
      <c r="E22" s="661" t="s">
        <v>2710</v>
      </c>
      <c r="F22" s="664"/>
      <c r="G22" s="664"/>
      <c r="H22" s="664"/>
      <c r="I22" s="664"/>
      <c r="J22" s="664">
        <v>1</v>
      </c>
      <c r="K22" s="664">
        <v>69</v>
      </c>
      <c r="L22" s="664"/>
      <c r="M22" s="664">
        <v>69</v>
      </c>
      <c r="N22" s="664"/>
      <c r="O22" s="664"/>
      <c r="P22" s="677"/>
      <c r="Q22" s="665"/>
    </row>
    <row r="23" spans="1:17" ht="14.4" customHeight="1" x14ac:dyDescent="0.3">
      <c r="A23" s="660" t="s">
        <v>2811</v>
      </c>
      <c r="B23" s="661" t="s">
        <v>2679</v>
      </c>
      <c r="C23" s="661" t="s">
        <v>2696</v>
      </c>
      <c r="D23" s="661" t="s">
        <v>2735</v>
      </c>
      <c r="E23" s="661" t="s">
        <v>2736</v>
      </c>
      <c r="F23" s="664">
        <v>2</v>
      </c>
      <c r="G23" s="664">
        <v>1290</v>
      </c>
      <c r="H23" s="664">
        <v>1</v>
      </c>
      <c r="I23" s="664">
        <v>645</v>
      </c>
      <c r="J23" s="664">
        <v>1</v>
      </c>
      <c r="K23" s="664">
        <v>645</v>
      </c>
      <c r="L23" s="664">
        <v>0.5</v>
      </c>
      <c r="M23" s="664">
        <v>645</v>
      </c>
      <c r="N23" s="664">
        <v>1</v>
      </c>
      <c r="O23" s="664">
        <v>653</v>
      </c>
      <c r="P23" s="677">
        <v>0.50620155038759695</v>
      </c>
      <c r="Q23" s="665">
        <v>653</v>
      </c>
    </row>
    <row r="24" spans="1:17" ht="14.4" customHeight="1" x14ac:dyDescent="0.3">
      <c r="A24" s="660" t="s">
        <v>2812</v>
      </c>
      <c r="B24" s="661" t="s">
        <v>2679</v>
      </c>
      <c r="C24" s="661" t="s">
        <v>2696</v>
      </c>
      <c r="D24" s="661" t="s">
        <v>2735</v>
      </c>
      <c r="E24" s="661" t="s">
        <v>2736</v>
      </c>
      <c r="F24" s="664">
        <v>2</v>
      </c>
      <c r="G24" s="664">
        <v>1290</v>
      </c>
      <c r="H24" s="664">
        <v>1</v>
      </c>
      <c r="I24" s="664">
        <v>645</v>
      </c>
      <c r="J24" s="664">
        <v>8</v>
      </c>
      <c r="K24" s="664">
        <v>5160</v>
      </c>
      <c r="L24" s="664">
        <v>4</v>
      </c>
      <c r="M24" s="664">
        <v>645</v>
      </c>
      <c r="N24" s="664">
        <v>2</v>
      </c>
      <c r="O24" s="664">
        <v>1306</v>
      </c>
      <c r="P24" s="677">
        <v>1.0124031007751939</v>
      </c>
      <c r="Q24" s="665">
        <v>653</v>
      </c>
    </row>
    <row r="25" spans="1:17" ht="14.4" customHeight="1" x14ac:dyDescent="0.3">
      <c r="A25" s="660" t="s">
        <v>2812</v>
      </c>
      <c r="B25" s="661" t="s">
        <v>2679</v>
      </c>
      <c r="C25" s="661" t="s">
        <v>2696</v>
      </c>
      <c r="D25" s="661" t="s">
        <v>2739</v>
      </c>
      <c r="E25" s="661" t="s">
        <v>2740</v>
      </c>
      <c r="F25" s="664"/>
      <c r="G25" s="664"/>
      <c r="H25" s="664"/>
      <c r="I25" s="664"/>
      <c r="J25" s="664">
        <v>1</v>
      </c>
      <c r="K25" s="664">
        <v>1283</v>
      </c>
      <c r="L25" s="664"/>
      <c r="M25" s="664">
        <v>1283</v>
      </c>
      <c r="N25" s="664"/>
      <c r="O25" s="664"/>
      <c r="P25" s="677"/>
      <c r="Q25" s="665"/>
    </row>
    <row r="26" spans="1:17" ht="14.4" customHeight="1" x14ac:dyDescent="0.3">
      <c r="A26" s="660" t="s">
        <v>2812</v>
      </c>
      <c r="B26" s="661" t="s">
        <v>2767</v>
      </c>
      <c r="C26" s="661" t="s">
        <v>2696</v>
      </c>
      <c r="D26" s="661" t="s">
        <v>2711</v>
      </c>
      <c r="E26" s="661" t="s">
        <v>2712</v>
      </c>
      <c r="F26" s="664"/>
      <c r="G26" s="664"/>
      <c r="H26" s="664"/>
      <c r="I26" s="664"/>
      <c r="J26" s="664">
        <v>4</v>
      </c>
      <c r="K26" s="664">
        <v>1276</v>
      </c>
      <c r="L26" s="664"/>
      <c r="M26" s="664">
        <v>319</v>
      </c>
      <c r="N26" s="664"/>
      <c r="O26" s="664"/>
      <c r="P26" s="677"/>
      <c r="Q26" s="665"/>
    </row>
    <row r="27" spans="1:17" ht="14.4" customHeight="1" x14ac:dyDescent="0.3">
      <c r="A27" s="660" t="s">
        <v>2813</v>
      </c>
      <c r="B27" s="661" t="s">
        <v>2679</v>
      </c>
      <c r="C27" s="661" t="s">
        <v>2696</v>
      </c>
      <c r="D27" s="661" t="s">
        <v>2741</v>
      </c>
      <c r="E27" s="661" t="s">
        <v>2742</v>
      </c>
      <c r="F27" s="664"/>
      <c r="G27" s="664"/>
      <c r="H27" s="664"/>
      <c r="I27" s="664"/>
      <c r="J27" s="664">
        <v>1</v>
      </c>
      <c r="K27" s="664">
        <v>323</v>
      </c>
      <c r="L27" s="664"/>
      <c r="M27" s="664">
        <v>323</v>
      </c>
      <c r="N27" s="664"/>
      <c r="O27" s="664"/>
      <c r="P27" s="677"/>
      <c r="Q27" s="665"/>
    </row>
    <row r="28" spans="1:17" ht="14.4" customHeight="1" x14ac:dyDescent="0.3">
      <c r="A28" s="660" t="s">
        <v>2814</v>
      </c>
      <c r="B28" s="661" t="s">
        <v>2679</v>
      </c>
      <c r="C28" s="661" t="s">
        <v>2696</v>
      </c>
      <c r="D28" s="661" t="s">
        <v>2735</v>
      </c>
      <c r="E28" s="661" t="s">
        <v>2736</v>
      </c>
      <c r="F28" s="664">
        <v>7</v>
      </c>
      <c r="G28" s="664">
        <v>4515</v>
      </c>
      <c r="H28" s="664">
        <v>1</v>
      </c>
      <c r="I28" s="664">
        <v>645</v>
      </c>
      <c r="J28" s="664"/>
      <c r="K28" s="664"/>
      <c r="L28" s="664"/>
      <c r="M28" s="664"/>
      <c r="N28" s="664">
        <v>5</v>
      </c>
      <c r="O28" s="664">
        <v>3265</v>
      </c>
      <c r="P28" s="677">
        <v>0.72314507198228128</v>
      </c>
      <c r="Q28" s="665">
        <v>653</v>
      </c>
    </row>
    <row r="29" spans="1:17" ht="14.4" customHeight="1" x14ac:dyDescent="0.3">
      <c r="A29" s="660" t="s">
        <v>2814</v>
      </c>
      <c r="B29" s="661" t="s">
        <v>2679</v>
      </c>
      <c r="C29" s="661" t="s">
        <v>2696</v>
      </c>
      <c r="D29" s="661" t="s">
        <v>2741</v>
      </c>
      <c r="E29" s="661" t="s">
        <v>2742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327</v>
      </c>
      <c r="P29" s="677"/>
      <c r="Q29" s="665">
        <v>327</v>
      </c>
    </row>
    <row r="30" spans="1:17" ht="14.4" customHeight="1" x14ac:dyDescent="0.3">
      <c r="A30" s="660" t="s">
        <v>2814</v>
      </c>
      <c r="B30" s="661" t="s">
        <v>2745</v>
      </c>
      <c r="C30" s="661" t="s">
        <v>2696</v>
      </c>
      <c r="D30" s="661" t="s">
        <v>2697</v>
      </c>
      <c r="E30" s="661" t="s">
        <v>2698</v>
      </c>
      <c r="F30" s="664">
        <v>1</v>
      </c>
      <c r="G30" s="664">
        <v>34</v>
      </c>
      <c r="H30" s="664">
        <v>1</v>
      </c>
      <c r="I30" s="664">
        <v>34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2814</v>
      </c>
      <c r="B31" s="661" t="s">
        <v>2745</v>
      </c>
      <c r="C31" s="661" t="s">
        <v>2696</v>
      </c>
      <c r="D31" s="661" t="s">
        <v>2709</v>
      </c>
      <c r="E31" s="661" t="s">
        <v>2710</v>
      </c>
      <c r="F31" s="664">
        <v>1</v>
      </c>
      <c r="G31" s="664">
        <v>69</v>
      </c>
      <c r="H31" s="664">
        <v>1</v>
      </c>
      <c r="I31" s="664">
        <v>69</v>
      </c>
      <c r="J31" s="664">
        <v>3</v>
      </c>
      <c r="K31" s="664">
        <v>207</v>
      </c>
      <c r="L31" s="664">
        <v>3</v>
      </c>
      <c r="M31" s="664">
        <v>69</v>
      </c>
      <c r="N31" s="664"/>
      <c r="O31" s="664"/>
      <c r="P31" s="677"/>
      <c r="Q31" s="665"/>
    </row>
    <row r="32" spans="1:17" ht="14.4" customHeight="1" x14ac:dyDescent="0.3">
      <c r="A32" s="660" t="s">
        <v>2814</v>
      </c>
      <c r="B32" s="661" t="s">
        <v>2745</v>
      </c>
      <c r="C32" s="661" t="s">
        <v>2696</v>
      </c>
      <c r="D32" s="661" t="s">
        <v>2735</v>
      </c>
      <c r="E32" s="661" t="s">
        <v>2736</v>
      </c>
      <c r="F32" s="664"/>
      <c r="G32" s="664"/>
      <c r="H32" s="664"/>
      <c r="I32" s="664"/>
      <c r="J32" s="664">
        <v>1</v>
      </c>
      <c r="K32" s="664">
        <v>645</v>
      </c>
      <c r="L32" s="664"/>
      <c r="M32" s="664">
        <v>645</v>
      </c>
      <c r="N32" s="664"/>
      <c r="O32" s="664"/>
      <c r="P32" s="677"/>
      <c r="Q32" s="665"/>
    </row>
    <row r="33" spans="1:17" ht="14.4" customHeight="1" x14ac:dyDescent="0.3">
      <c r="A33" s="660" t="s">
        <v>2814</v>
      </c>
      <c r="B33" s="661" t="s">
        <v>2745</v>
      </c>
      <c r="C33" s="661" t="s">
        <v>2696</v>
      </c>
      <c r="D33" s="661" t="s">
        <v>2750</v>
      </c>
      <c r="E33" s="661" t="s">
        <v>2751</v>
      </c>
      <c r="F33" s="664">
        <v>2</v>
      </c>
      <c r="G33" s="664">
        <v>1290</v>
      </c>
      <c r="H33" s="664">
        <v>1</v>
      </c>
      <c r="I33" s="664">
        <v>645</v>
      </c>
      <c r="J33" s="664">
        <v>3</v>
      </c>
      <c r="K33" s="664">
        <v>1935</v>
      </c>
      <c r="L33" s="664">
        <v>1.5</v>
      </c>
      <c r="M33" s="664">
        <v>645</v>
      </c>
      <c r="N33" s="664">
        <v>1</v>
      </c>
      <c r="O33" s="664">
        <v>653</v>
      </c>
      <c r="P33" s="677">
        <v>0.50620155038759695</v>
      </c>
      <c r="Q33" s="665">
        <v>653</v>
      </c>
    </row>
    <row r="34" spans="1:17" ht="14.4" customHeight="1" x14ac:dyDescent="0.3">
      <c r="A34" s="660" t="s">
        <v>2815</v>
      </c>
      <c r="B34" s="661" t="s">
        <v>2679</v>
      </c>
      <c r="C34" s="661" t="s">
        <v>2696</v>
      </c>
      <c r="D34" s="661" t="s">
        <v>2709</v>
      </c>
      <c r="E34" s="661" t="s">
        <v>2710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70</v>
      </c>
      <c r="P34" s="677"/>
      <c r="Q34" s="665">
        <v>70</v>
      </c>
    </row>
    <row r="35" spans="1:17" ht="14.4" customHeight="1" x14ac:dyDescent="0.3">
      <c r="A35" s="660" t="s">
        <v>2815</v>
      </c>
      <c r="B35" s="661" t="s">
        <v>2679</v>
      </c>
      <c r="C35" s="661" t="s">
        <v>2696</v>
      </c>
      <c r="D35" s="661" t="s">
        <v>2735</v>
      </c>
      <c r="E35" s="661" t="s">
        <v>2736</v>
      </c>
      <c r="F35" s="664">
        <v>3</v>
      </c>
      <c r="G35" s="664">
        <v>1935</v>
      </c>
      <c r="H35" s="664">
        <v>1</v>
      </c>
      <c r="I35" s="664">
        <v>645</v>
      </c>
      <c r="J35" s="664">
        <v>2</v>
      </c>
      <c r="K35" s="664">
        <v>1290</v>
      </c>
      <c r="L35" s="664">
        <v>0.66666666666666663</v>
      </c>
      <c r="M35" s="664">
        <v>645</v>
      </c>
      <c r="N35" s="664">
        <v>1</v>
      </c>
      <c r="O35" s="664">
        <v>653</v>
      </c>
      <c r="P35" s="677">
        <v>0.33746770025839795</v>
      </c>
      <c r="Q35" s="665">
        <v>653</v>
      </c>
    </row>
    <row r="36" spans="1:17" ht="14.4" customHeight="1" x14ac:dyDescent="0.3">
      <c r="A36" s="660" t="s">
        <v>2816</v>
      </c>
      <c r="B36" s="661" t="s">
        <v>2679</v>
      </c>
      <c r="C36" s="661" t="s">
        <v>2696</v>
      </c>
      <c r="D36" s="661" t="s">
        <v>2735</v>
      </c>
      <c r="E36" s="661" t="s">
        <v>2736</v>
      </c>
      <c r="F36" s="664">
        <v>1</v>
      </c>
      <c r="G36" s="664">
        <v>645</v>
      </c>
      <c r="H36" s="664">
        <v>1</v>
      </c>
      <c r="I36" s="664">
        <v>645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2817</v>
      </c>
      <c r="B37" s="661" t="s">
        <v>2679</v>
      </c>
      <c r="C37" s="661" t="s">
        <v>2696</v>
      </c>
      <c r="D37" s="661" t="s">
        <v>2697</v>
      </c>
      <c r="E37" s="661" t="s">
        <v>2698</v>
      </c>
      <c r="F37" s="664">
        <v>2</v>
      </c>
      <c r="G37" s="664">
        <v>68</v>
      </c>
      <c r="H37" s="664">
        <v>1</v>
      </c>
      <c r="I37" s="664">
        <v>34</v>
      </c>
      <c r="J37" s="664"/>
      <c r="K37" s="664"/>
      <c r="L37" s="664"/>
      <c r="M37" s="664"/>
      <c r="N37" s="664">
        <v>1</v>
      </c>
      <c r="O37" s="664">
        <v>35</v>
      </c>
      <c r="P37" s="677">
        <v>0.51470588235294112</v>
      </c>
      <c r="Q37" s="665">
        <v>35</v>
      </c>
    </row>
    <row r="38" spans="1:17" ht="14.4" customHeight="1" x14ac:dyDescent="0.3">
      <c r="A38" s="660" t="s">
        <v>2817</v>
      </c>
      <c r="B38" s="661" t="s">
        <v>2679</v>
      </c>
      <c r="C38" s="661" t="s">
        <v>2696</v>
      </c>
      <c r="D38" s="661" t="s">
        <v>2709</v>
      </c>
      <c r="E38" s="661" t="s">
        <v>2710</v>
      </c>
      <c r="F38" s="664"/>
      <c r="G38" s="664"/>
      <c r="H38" s="664"/>
      <c r="I38" s="664"/>
      <c r="J38" s="664"/>
      <c r="K38" s="664"/>
      <c r="L38" s="664"/>
      <c r="M38" s="664"/>
      <c r="N38" s="664">
        <v>2</v>
      </c>
      <c r="O38" s="664">
        <v>140</v>
      </c>
      <c r="P38" s="677"/>
      <c r="Q38" s="665">
        <v>70</v>
      </c>
    </row>
    <row r="39" spans="1:17" ht="14.4" customHeight="1" x14ac:dyDescent="0.3">
      <c r="A39" s="660" t="s">
        <v>2817</v>
      </c>
      <c r="B39" s="661" t="s">
        <v>2679</v>
      </c>
      <c r="C39" s="661" t="s">
        <v>2696</v>
      </c>
      <c r="D39" s="661" t="s">
        <v>2735</v>
      </c>
      <c r="E39" s="661" t="s">
        <v>2736</v>
      </c>
      <c r="F39" s="664">
        <v>8</v>
      </c>
      <c r="G39" s="664">
        <v>5160</v>
      </c>
      <c r="H39" s="664">
        <v>1</v>
      </c>
      <c r="I39" s="664">
        <v>645</v>
      </c>
      <c r="J39" s="664">
        <v>7</v>
      </c>
      <c r="K39" s="664">
        <v>4515</v>
      </c>
      <c r="L39" s="664">
        <v>0.875</v>
      </c>
      <c r="M39" s="664">
        <v>645</v>
      </c>
      <c r="N39" s="664">
        <v>7</v>
      </c>
      <c r="O39" s="664">
        <v>4571</v>
      </c>
      <c r="P39" s="677">
        <v>0.88585271317829462</v>
      </c>
      <c r="Q39" s="665">
        <v>653</v>
      </c>
    </row>
    <row r="40" spans="1:17" ht="14.4" customHeight="1" x14ac:dyDescent="0.3">
      <c r="A40" s="660" t="s">
        <v>2818</v>
      </c>
      <c r="B40" s="661" t="s">
        <v>2679</v>
      </c>
      <c r="C40" s="661" t="s">
        <v>2696</v>
      </c>
      <c r="D40" s="661" t="s">
        <v>2697</v>
      </c>
      <c r="E40" s="661" t="s">
        <v>2698</v>
      </c>
      <c r="F40" s="664">
        <v>1</v>
      </c>
      <c r="G40" s="664">
        <v>34</v>
      </c>
      <c r="H40" s="664">
        <v>1</v>
      </c>
      <c r="I40" s="664">
        <v>34</v>
      </c>
      <c r="J40" s="664"/>
      <c r="K40" s="664"/>
      <c r="L40" s="664"/>
      <c r="M40" s="664"/>
      <c r="N40" s="664">
        <v>1</v>
      </c>
      <c r="O40" s="664">
        <v>35</v>
      </c>
      <c r="P40" s="677">
        <v>1.0294117647058822</v>
      </c>
      <c r="Q40" s="665">
        <v>35</v>
      </c>
    </row>
    <row r="41" spans="1:17" ht="14.4" customHeight="1" x14ac:dyDescent="0.3">
      <c r="A41" s="660" t="s">
        <v>2818</v>
      </c>
      <c r="B41" s="661" t="s">
        <v>2679</v>
      </c>
      <c r="C41" s="661" t="s">
        <v>2696</v>
      </c>
      <c r="D41" s="661" t="s">
        <v>2709</v>
      </c>
      <c r="E41" s="661" t="s">
        <v>2710</v>
      </c>
      <c r="F41" s="664">
        <v>2</v>
      </c>
      <c r="G41" s="664">
        <v>138</v>
      </c>
      <c r="H41" s="664">
        <v>1</v>
      </c>
      <c r="I41" s="664">
        <v>69</v>
      </c>
      <c r="J41" s="664"/>
      <c r="K41" s="664"/>
      <c r="L41" s="664"/>
      <c r="M41" s="664"/>
      <c r="N41" s="664">
        <v>1</v>
      </c>
      <c r="O41" s="664">
        <v>70</v>
      </c>
      <c r="P41" s="677">
        <v>0.50724637681159424</v>
      </c>
      <c r="Q41" s="665">
        <v>70</v>
      </c>
    </row>
    <row r="42" spans="1:17" ht="14.4" customHeight="1" x14ac:dyDescent="0.3">
      <c r="A42" s="660" t="s">
        <v>2818</v>
      </c>
      <c r="B42" s="661" t="s">
        <v>2679</v>
      </c>
      <c r="C42" s="661" t="s">
        <v>2696</v>
      </c>
      <c r="D42" s="661" t="s">
        <v>2723</v>
      </c>
      <c r="E42" s="661" t="s">
        <v>2724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0</v>
      </c>
      <c r="P42" s="677"/>
      <c r="Q42" s="665">
        <v>0</v>
      </c>
    </row>
    <row r="43" spans="1:17" ht="14.4" customHeight="1" x14ac:dyDescent="0.3">
      <c r="A43" s="660" t="s">
        <v>2818</v>
      </c>
      <c r="B43" s="661" t="s">
        <v>2679</v>
      </c>
      <c r="C43" s="661" t="s">
        <v>2696</v>
      </c>
      <c r="D43" s="661" t="s">
        <v>2735</v>
      </c>
      <c r="E43" s="661" t="s">
        <v>2736</v>
      </c>
      <c r="F43" s="664">
        <v>16</v>
      </c>
      <c r="G43" s="664">
        <v>10320</v>
      </c>
      <c r="H43" s="664">
        <v>1</v>
      </c>
      <c r="I43" s="664">
        <v>645</v>
      </c>
      <c r="J43" s="664">
        <v>13</v>
      </c>
      <c r="K43" s="664">
        <v>8385</v>
      </c>
      <c r="L43" s="664">
        <v>0.8125</v>
      </c>
      <c r="M43" s="664">
        <v>645</v>
      </c>
      <c r="N43" s="664">
        <v>12</v>
      </c>
      <c r="O43" s="664">
        <v>7836</v>
      </c>
      <c r="P43" s="677">
        <v>0.75930232558139532</v>
      </c>
      <c r="Q43" s="665">
        <v>653</v>
      </c>
    </row>
    <row r="44" spans="1:17" ht="14.4" customHeight="1" x14ac:dyDescent="0.3">
      <c r="A44" s="660" t="s">
        <v>2818</v>
      </c>
      <c r="B44" s="661" t="s">
        <v>2679</v>
      </c>
      <c r="C44" s="661" t="s">
        <v>2696</v>
      </c>
      <c r="D44" s="661" t="s">
        <v>2739</v>
      </c>
      <c r="E44" s="661" t="s">
        <v>2740</v>
      </c>
      <c r="F44" s="664"/>
      <c r="G44" s="664"/>
      <c r="H44" s="664"/>
      <c r="I44" s="664"/>
      <c r="J44" s="664">
        <v>1</v>
      </c>
      <c r="K44" s="664">
        <v>1283</v>
      </c>
      <c r="L44" s="664"/>
      <c r="M44" s="664">
        <v>1283</v>
      </c>
      <c r="N44" s="664"/>
      <c r="O44" s="664"/>
      <c r="P44" s="677"/>
      <c r="Q44" s="665"/>
    </row>
    <row r="45" spans="1:17" ht="14.4" customHeight="1" x14ac:dyDescent="0.3">
      <c r="A45" s="660" t="s">
        <v>2818</v>
      </c>
      <c r="B45" s="661" t="s">
        <v>2679</v>
      </c>
      <c r="C45" s="661" t="s">
        <v>2696</v>
      </c>
      <c r="D45" s="661" t="s">
        <v>2741</v>
      </c>
      <c r="E45" s="661" t="s">
        <v>2742</v>
      </c>
      <c r="F45" s="664"/>
      <c r="G45" s="664"/>
      <c r="H45" s="664"/>
      <c r="I45" s="664"/>
      <c r="J45" s="664"/>
      <c r="K45" s="664"/>
      <c r="L45" s="664"/>
      <c r="M45" s="664"/>
      <c r="N45" s="664">
        <v>1</v>
      </c>
      <c r="O45" s="664">
        <v>327</v>
      </c>
      <c r="P45" s="677"/>
      <c r="Q45" s="665">
        <v>327</v>
      </c>
    </row>
    <row r="46" spans="1:17" ht="14.4" customHeight="1" x14ac:dyDescent="0.3">
      <c r="A46" s="660" t="s">
        <v>533</v>
      </c>
      <c r="B46" s="661" t="s">
        <v>2679</v>
      </c>
      <c r="C46" s="661" t="s">
        <v>2696</v>
      </c>
      <c r="D46" s="661" t="s">
        <v>2697</v>
      </c>
      <c r="E46" s="661" t="s">
        <v>2698</v>
      </c>
      <c r="F46" s="664">
        <v>12</v>
      </c>
      <c r="G46" s="664">
        <v>408</v>
      </c>
      <c r="H46" s="664">
        <v>1</v>
      </c>
      <c r="I46" s="664">
        <v>34</v>
      </c>
      <c r="J46" s="664">
        <v>20</v>
      </c>
      <c r="K46" s="664">
        <v>680</v>
      </c>
      <c r="L46" s="664">
        <v>1.6666666666666667</v>
      </c>
      <c r="M46" s="664">
        <v>34</v>
      </c>
      <c r="N46" s="664">
        <v>6</v>
      </c>
      <c r="O46" s="664">
        <v>210</v>
      </c>
      <c r="P46" s="677">
        <v>0.51470588235294112</v>
      </c>
      <c r="Q46" s="665">
        <v>35</v>
      </c>
    </row>
    <row r="47" spans="1:17" ht="14.4" customHeight="1" x14ac:dyDescent="0.3">
      <c r="A47" s="660" t="s">
        <v>533</v>
      </c>
      <c r="B47" s="661" t="s">
        <v>2679</v>
      </c>
      <c r="C47" s="661" t="s">
        <v>2696</v>
      </c>
      <c r="D47" s="661" t="s">
        <v>2703</v>
      </c>
      <c r="E47" s="661" t="s">
        <v>2704</v>
      </c>
      <c r="F47" s="664">
        <v>2</v>
      </c>
      <c r="G47" s="664">
        <v>638</v>
      </c>
      <c r="H47" s="664">
        <v>1</v>
      </c>
      <c r="I47" s="664">
        <v>319</v>
      </c>
      <c r="J47" s="664">
        <v>2</v>
      </c>
      <c r="K47" s="664">
        <v>638</v>
      </c>
      <c r="L47" s="664">
        <v>1</v>
      </c>
      <c r="M47" s="664">
        <v>319</v>
      </c>
      <c r="N47" s="664"/>
      <c r="O47" s="664"/>
      <c r="P47" s="677"/>
      <c r="Q47" s="665"/>
    </row>
    <row r="48" spans="1:17" ht="14.4" customHeight="1" x14ac:dyDescent="0.3">
      <c r="A48" s="660" t="s">
        <v>533</v>
      </c>
      <c r="B48" s="661" t="s">
        <v>2679</v>
      </c>
      <c r="C48" s="661" t="s">
        <v>2696</v>
      </c>
      <c r="D48" s="661" t="s">
        <v>2705</v>
      </c>
      <c r="E48" s="661" t="s">
        <v>2706</v>
      </c>
      <c r="F48" s="664">
        <v>2</v>
      </c>
      <c r="G48" s="664">
        <v>742</v>
      </c>
      <c r="H48" s="664">
        <v>1</v>
      </c>
      <c r="I48" s="664">
        <v>371</v>
      </c>
      <c r="J48" s="664">
        <v>2</v>
      </c>
      <c r="K48" s="664">
        <v>742</v>
      </c>
      <c r="L48" s="664">
        <v>1</v>
      </c>
      <c r="M48" s="664">
        <v>371</v>
      </c>
      <c r="N48" s="664"/>
      <c r="O48" s="664"/>
      <c r="P48" s="677"/>
      <c r="Q48" s="665"/>
    </row>
    <row r="49" spans="1:17" ht="14.4" customHeight="1" x14ac:dyDescent="0.3">
      <c r="A49" s="660" t="s">
        <v>533</v>
      </c>
      <c r="B49" s="661" t="s">
        <v>2679</v>
      </c>
      <c r="C49" s="661" t="s">
        <v>2696</v>
      </c>
      <c r="D49" s="661" t="s">
        <v>2707</v>
      </c>
      <c r="E49" s="661" t="s">
        <v>2708</v>
      </c>
      <c r="F49" s="664">
        <v>2</v>
      </c>
      <c r="G49" s="664">
        <v>1094</v>
      </c>
      <c r="H49" s="664">
        <v>1</v>
      </c>
      <c r="I49" s="664">
        <v>547</v>
      </c>
      <c r="J49" s="664">
        <v>2</v>
      </c>
      <c r="K49" s="664">
        <v>1094</v>
      </c>
      <c r="L49" s="664">
        <v>1</v>
      </c>
      <c r="M49" s="664">
        <v>547</v>
      </c>
      <c r="N49" s="664"/>
      <c r="O49" s="664"/>
      <c r="P49" s="677"/>
      <c r="Q49" s="665"/>
    </row>
    <row r="50" spans="1:17" ht="14.4" customHeight="1" x14ac:dyDescent="0.3">
      <c r="A50" s="660" t="s">
        <v>533</v>
      </c>
      <c r="B50" s="661" t="s">
        <v>2679</v>
      </c>
      <c r="C50" s="661" t="s">
        <v>2696</v>
      </c>
      <c r="D50" s="661" t="s">
        <v>2709</v>
      </c>
      <c r="E50" s="661" t="s">
        <v>2710</v>
      </c>
      <c r="F50" s="664">
        <v>2</v>
      </c>
      <c r="G50" s="664">
        <v>138</v>
      </c>
      <c r="H50" s="664">
        <v>1</v>
      </c>
      <c r="I50" s="664">
        <v>69</v>
      </c>
      <c r="J50" s="664">
        <v>2</v>
      </c>
      <c r="K50" s="664">
        <v>138</v>
      </c>
      <c r="L50" s="664">
        <v>1</v>
      </c>
      <c r="M50" s="664">
        <v>69</v>
      </c>
      <c r="N50" s="664"/>
      <c r="O50" s="664"/>
      <c r="P50" s="677"/>
      <c r="Q50" s="665"/>
    </row>
    <row r="51" spans="1:17" ht="14.4" customHeight="1" x14ac:dyDescent="0.3">
      <c r="A51" s="660" t="s">
        <v>533</v>
      </c>
      <c r="B51" s="661" t="s">
        <v>2679</v>
      </c>
      <c r="C51" s="661" t="s">
        <v>2696</v>
      </c>
      <c r="D51" s="661" t="s">
        <v>2717</v>
      </c>
      <c r="E51" s="661" t="s">
        <v>2718</v>
      </c>
      <c r="F51" s="664"/>
      <c r="G51" s="664"/>
      <c r="H51" s="664"/>
      <c r="I51" s="664"/>
      <c r="J51" s="664">
        <v>1</v>
      </c>
      <c r="K51" s="664">
        <v>78</v>
      </c>
      <c r="L51" s="664"/>
      <c r="M51" s="664">
        <v>78</v>
      </c>
      <c r="N51" s="664"/>
      <c r="O51" s="664"/>
      <c r="P51" s="677"/>
      <c r="Q51" s="665"/>
    </row>
    <row r="52" spans="1:17" ht="14.4" customHeight="1" x14ac:dyDescent="0.3">
      <c r="A52" s="660" t="s">
        <v>533</v>
      </c>
      <c r="B52" s="661" t="s">
        <v>2679</v>
      </c>
      <c r="C52" s="661" t="s">
        <v>2696</v>
      </c>
      <c r="D52" s="661" t="s">
        <v>2719</v>
      </c>
      <c r="E52" s="661" t="s">
        <v>2720</v>
      </c>
      <c r="F52" s="664"/>
      <c r="G52" s="664"/>
      <c r="H52" s="664"/>
      <c r="I52" s="664"/>
      <c r="J52" s="664">
        <v>1</v>
      </c>
      <c r="K52" s="664">
        <v>0</v>
      </c>
      <c r="L52" s="664"/>
      <c r="M52" s="664">
        <v>0</v>
      </c>
      <c r="N52" s="664"/>
      <c r="O52" s="664"/>
      <c r="P52" s="677"/>
      <c r="Q52" s="665"/>
    </row>
    <row r="53" spans="1:17" ht="14.4" customHeight="1" x14ac:dyDescent="0.3">
      <c r="A53" s="660" t="s">
        <v>533</v>
      </c>
      <c r="B53" s="661" t="s">
        <v>2679</v>
      </c>
      <c r="C53" s="661" t="s">
        <v>2696</v>
      </c>
      <c r="D53" s="661" t="s">
        <v>2723</v>
      </c>
      <c r="E53" s="661" t="s">
        <v>2724</v>
      </c>
      <c r="F53" s="664">
        <v>2</v>
      </c>
      <c r="G53" s="664">
        <v>0</v>
      </c>
      <c r="H53" s="664"/>
      <c r="I53" s="664">
        <v>0</v>
      </c>
      <c r="J53" s="664">
        <v>3</v>
      </c>
      <c r="K53" s="664">
        <v>0</v>
      </c>
      <c r="L53" s="664"/>
      <c r="M53" s="664">
        <v>0</v>
      </c>
      <c r="N53" s="664">
        <v>10</v>
      </c>
      <c r="O53" s="664">
        <v>0</v>
      </c>
      <c r="P53" s="677"/>
      <c r="Q53" s="665">
        <v>0</v>
      </c>
    </row>
    <row r="54" spans="1:17" ht="14.4" customHeight="1" x14ac:dyDescent="0.3">
      <c r="A54" s="660" t="s">
        <v>533</v>
      </c>
      <c r="B54" s="661" t="s">
        <v>2679</v>
      </c>
      <c r="C54" s="661" t="s">
        <v>2696</v>
      </c>
      <c r="D54" s="661" t="s">
        <v>2731</v>
      </c>
      <c r="E54" s="661" t="s">
        <v>2732</v>
      </c>
      <c r="F54" s="664">
        <v>2</v>
      </c>
      <c r="G54" s="664">
        <v>1390</v>
      </c>
      <c r="H54" s="664">
        <v>1</v>
      </c>
      <c r="I54" s="664">
        <v>695</v>
      </c>
      <c r="J54" s="664">
        <v>2</v>
      </c>
      <c r="K54" s="664">
        <v>1390</v>
      </c>
      <c r="L54" s="664">
        <v>1</v>
      </c>
      <c r="M54" s="664">
        <v>695</v>
      </c>
      <c r="N54" s="664"/>
      <c r="O54" s="664"/>
      <c r="P54" s="677"/>
      <c r="Q54" s="665"/>
    </row>
    <row r="55" spans="1:17" ht="14.4" customHeight="1" x14ac:dyDescent="0.3">
      <c r="A55" s="660" t="s">
        <v>533</v>
      </c>
      <c r="B55" s="661" t="s">
        <v>2679</v>
      </c>
      <c r="C55" s="661" t="s">
        <v>2696</v>
      </c>
      <c r="D55" s="661" t="s">
        <v>2735</v>
      </c>
      <c r="E55" s="661" t="s">
        <v>2736</v>
      </c>
      <c r="F55" s="664">
        <v>9</v>
      </c>
      <c r="G55" s="664">
        <v>5805</v>
      </c>
      <c r="H55" s="664">
        <v>1</v>
      </c>
      <c r="I55" s="664">
        <v>645</v>
      </c>
      <c r="J55" s="664">
        <v>13</v>
      </c>
      <c r="K55" s="664">
        <v>8385</v>
      </c>
      <c r="L55" s="664">
        <v>1.4444444444444444</v>
      </c>
      <c r="M55" s="664">
        <v>645</v>
      </c>
      <c r="N55" s="664">
        <v>22</v>
      </c>
      <c r="O55" s="664">
        <v>14366</v>
      </c>
      <c r="P55" s="677">
        <v>2.4747631352282515</v>
      </c>
      <c r="Q55" s="665">
        <v>653</v>
      </c>
    </row>
    <row r="56" spans="1:17" ht="14.4" customHeight="1" x14ac:dyDescent="0.3">
      <c r="A56" s="660" t="s">
        <v>533</v>
      </c>
      <c r="B56" s="661" t="s">
        <v>2679</v>
      </c>
      <c r="C56" s="661" t="s">
        <v>2696</v>
      </c>
      <c r="D56" s="661" t="s">
        <v>2739</v>
      </c>
      <c r="E56" s="661" t="s">
        <v>2740</v>
      </c>
      <c r="F56" s="664">
        <v>1</v>
      </c>
      <c r="G56" s="664">
        <v>1283</v>
      </c>
      <c r="H56" s="664">
        <v>1</v>
      </c>
      <c r="I56" s="664">
        <v>1283</v>
      </c>
      <c r="J56" s="664">
        <v>1</v>
      </c>
      <c r="K56" s="664">
        <v>1283</v>
      </c>
      <c r="L56" s="664">
        <v>1</v>
      </c>
      <c r="M56" s="664">
        <v>1283</v>
      </c>
      <c r="N56" s="664">
        <v>1</v>
      </c>
      <c r="O56" s="664">
        <v>1299</v>
      </c>
      <c r="P56" s="677">
        <v>1.0124707716289945</v>
      </c>
      <c r="Q56" s="665">
        <v>1299</v>
      </c>
    </row>
    <row r="57" spans="1:17" ht="14.4" customHeight="1" x14ac:dyDescent="0.3">
      <c r="A57" s="660" t="s">
        <v>533</v>
      </c>
      <c r="B57" s="661" t="s">
        <v>2679</v>
      </c>
      <c r="C57" s="661" t="s">
        <v>2696</v>
      </c>
      <c r="D57" s="661" t="s">
        <v>2741</v>
      </c>
      <c r="E57" s="661" t="s">
        <v>2742</v>
      </c>
      <c r="F57" s="664"/>
      <c r="G57" s="664"/>
      <c r="H57" s="664"/>
      <c r="I57" s="664"/>
      <c r="J57" s="664">
        <v>3</v>
      </c>
      <c r="K57" s="664">
        <v>969</v>
      </c>
      <c r="L57" s="664"/>
      <c r="M57" s="664">
        <v>323</v>
      </c>
      <c r="N57" s="664">
        <v>6</v>
      </c>
      <c r="O57" s="664">
        <v>1962</v>
      </c>
      <c r="P57" s="677"/>
      <c r="Q57" s="665">
        <v>327</v>
      </c>
    </row>
    <row r="58" spans="1:17" ht="14.4" customHeight="1" x14ac:dyDescent="0.3">
      <c r="A58" s="660" t="s">
        <v>533</v>
      </c>
      <c r="B58" s="661" t="s">
        <v>2679</v>
      </c>
      <c r="C58" s="661" t="s">
        <v>2696</v>
      </c>
      <c r="D58" s="661" t="s">
        <v>2743</v>
      </c>
      <c r="E58" s="661" t="s">
        <v>2744</v>
      </c>
      <c r="F58" s="664">
        <v>2</v>
      </c>
      <c r="G58" s="664">
        <v>1166</v>
      </c>
      <c r="H58" s="664">
        <v>1</v>
      </c>
      <c r="I58" s="664">
        <v>583</v>
      </c>
      <c r="J58" s="664">
        <v>2</v>
      </c>
      <c r="K58" s="664">
        <v>1166</v>
      </c>
      <c r="L58" s="664">
        <v>1</v>
      </c>
      <c r="M58" s="664">
        <v>583</v>
      </c>
      <c r="N58" s="664"/>
      <c r="O58" s="664"/>
      <c r="P58" s="677"/>
      <c r="Q58" s="665"/>
    </row>
    <row r="59" spans="1:17" ht="14.4" customHeight="1" x14ac:dyDescent="0.3">
      <c r="A59" s="660" t="s">
        <v>533</v>
      </c>
      <c r="B59" s="661" t="s">
        <v>2754</v>
      </c>
      <c r="C59" s="661" t="s">
        <v>2696</v>
      </c>
      <c r="D59" s="661" t="s">
        <v>2697</v>
      </c>
      <c r="E59" s="661" t="s">
        <v>2698</v>
      </c>
      <c r="F59" s="664">
        <v>3</v>
      </c>
      <c r="G59" s="664">
        <v>102</v>
      </c>
      <c r="H59" s="664">
        <v>1</v>
      </c>
      <c r="I59" s="664">
        <v>34</v>
      </c>
      <c r="J59" s="664">
        <v>3</v>
      </c>
      <c r="K59" s="664">
        <v>102</v>
      </c>
      <c r="L59" s="664">
        <v>1</v>
      </c>
      <c r="M59" s="664">
        <v>34</v>
      </c>
      <c r="N59" s="664">
        <v>3</v>
      </c>
      <c r="O59" s="664">
        <v>105</v>
      </c>
      <c r="P59" s="677">
        <v>1.0294117647058822</v>
      </c>
      <c r="Q59" s="665">
        <v>35</v>
      </c>
    </row>
    <row r="60" spans="1:17" ht="14.4" customHeight="1" x14ac:dyDescent="0.3">
      <c r="A60" s="660" t="s">
        <v>533</v>
      </c>
      <c r="B60" s="661" t="s">
        <v>2754</v>
      </c>
      <c r="C60" s="661" t="s">
        <v>2696</v>
      </c>
      <c r="D60" s="661" t="s">
        <v>2709</v>
      </c>
      <c r="E60" s="661" t="s">
        <v>2710</v>
      </c>
      <c r="F60" s="664"/>
      <c r="G60" s="664"/>
      <c r="H60" s="664"/>
      <c r="I60" s="664"/>
      <c r="J60" s="664">
        <v>2</v>
      </c>
      <c r="K60" s="664">
        <v>138</v>
      </c>
      <c r="L60" s="664"/>
      <c r="M60" s="664">
        <v>69</v>
      </c>
      <c r="N60" s="664">
        <v>1</v>
      </c>
      <c r="O60" s="664">
        <v>70</v>
      </c>
      <c r="P60" s="677"/>
      <c r="Q60" s="665">
        <v>70</v>
      </c>
    </row>
    <row r="61" spans="1:17" ht="14.4" customHeight="1" x14ac:dyDescent="0.3">
      <c r="A61" s="660" t="s">
        <v>533</v>
      </c>
      <c r="B61" s="661" t="s">
        <v>2754</v>
      </c>
      <c r="C61" s="661" t="s">
        <v>2696</v>
      </c>
      <c r="D61" s="661" t="s">
        <v>2717</v>
      </c>
      <c r="E61" s="661" t="s">
        <v>2718</v>
      </c>
      <c r="F61" s="664">
        <v>1</v>
      </c>
      <c r="G61" s="664">
        <v>78</v>
      </c>
      <c r="H61" s="664">
        <v>1</v>
      </c>
      <c r="I61" s="664">
        <v>78</v>
      </c>
      <c r="J61" s="664"/>
      <c r="K61" s="664"/>
      <c r="L61" s="664"/>
      <c r="M61" s="664"/>
      <c r="N61" s="664">
        <v>1</v>
      </c>
      <c r="O61" s="664">
        <v>79</v>
      </c>
      <c r="P61" s="677">
        <v>1.0128205128205128</v>
      </c>
      <c r="Q61" s="665">
        <v>79</v>
      </c>
    </row>
    <row r="62" spans="1:17" ht="14.4" customHeight="1" x14ac:dyDescent="0.3">
      <c r="A62" s="660" t="s">
        <v>533</v>
      </c>
      <c r="B62" s="661" t="s">
        <v>2754</v>
      </c>
      <c r="C62" s="661" t="s">
        <v>2696</v>
      </c>
      <c r="D62" s="661" t="s">
        <v>2723</v>
      </c>
      <c r="E62" s="661" t="s">
        <v>2724</v>
      </c>
      <c r="F62" s="664"/>
      <c r="G62" s="664"/>
      <c r="H62" s="664"/>
      <c r="I62" s="664"/>
      <c r="J62" s="664">
        <v>5</v>
      </c>
      <c r="K62" s="664">
        <v>0</v>
      </c>
      <c r="L62" s="664"/>
      <c r="M62" s="664">
        <v>0</v>
      </c>
      <c r="N62" s="664"/>
      <c r="O62" s="664"/>
      <c r="P62" s="677"/>
      <c r="Q62" s="665"/>
    </row>
    <row r="63" spans="1:17" ht="14.4" customHeight="1" x14ac:dyDescent="0.3">
      <c r="A63" s="660" t="s">
        <v>533</v>
      </c>
      <c r="B63" s="661" t="s">
        <v>2757</v>
      </c>
      <c r="C63" s="661" t="s">
        <v>2696</v>
      </c>
      <c r="D63" s="661" t="s">
        <v>2762</v>
      </c>
      <c r="E63" s="661" t="s">
        <v>2763</v>
      </c>
      <c r="F63" s="664">
        <v>1</v>
      </c>
      <c r="G63" s="664">
        <v>645</v>
      </c>
      <c r="H63" s="664">
        <v>1</v>
      </c>
      <c r="I63" s="664">
        <v>645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533</v>
      </c>
      <c r="B64" s="661" t="s">
        <v>2764</v>
      </c>
      <c r="C64" s="661" t="s">
        <v>2696</v>
      </c>
      <c r="D64" s="661" t="s">
        <v>2819</v>
      </c>
      <c r="E64" s="661" t="s">
        <v>2820</v>
      </c>
      <c r="F64" s="664">
        <v>2331</v>
      </c>
      <c r="G64" s="664">
        <v>2983226</v>
      </c>
      <c r="H64" s="664">
        <v>1</v>
      </c>
      <c r="I64" s="664">
        <v>1279.8052338052339</v>
      </c>
      <c r="J64" s="664">
        <v>2184</v>
      </c>
      <c r="K64" s="664">
        <v>2801740</v>
      </c>
      <c r="L64" s="664">
        <v>0.93916451519261368</v>
      </c>
      <c r="M64" s="664">
        <v>1282.8479853479853</v>
      </c>
      <c r="N64" s="664">
        <v>1993</v>
      </c>
      <c r="O64" s="664">
        <v>2562214</v>
      </c>
      <c r="P64" s="677">
        <v>0.85887358182048557</v>
      </c>
      <c r="Q64" s="665">
        <v>1285.606623181134</v>
      </c>
    </row>
    <row r="65" spans="1:17" ht="14.4" customHeight="1" x14ac:dyDescent="0.3">
      <c r="A65" s="660" t="s">
        <v>533</v>
      </c>
      <c r="B65" s="661" t="s">
        <v>2764</v>
      </c>
      <c r="C65" s="661" t="s">
        <v>2696</v>
      </c>
      <c r="D65" s="661" t="s">
        <v>2709</v>
      </c>
      <c r="E65" s="661" t="s">
        <v>2710</v>
      </c>
      <c r="F65" s="664">
        <v>40</v>
      </c>
      <c r="G65" s="664">
        <v>2757</v>
      </c>
      <c r="H65" s="664">
        <v>1</v>
      </c>
      <c r="I65" s="664">
        <v>68.924999999999997</v>
      </c>
      <c r="J65" s="664">
        <v>23</v>
      </c>
      <c r="K65" s="664">
        <v>1587</v>
      </c>
      <c r="L65" s="664">
        <v>0.57562568008705117</v>
      </c>
      <c r="M65" s="664">
        <v>69</v>
      </c>
      <c r="N65" s="664">
        <v>12</v>
      </c>
      <c r="O65" s="664">
        <v>840</v>
      </c>
      <c r="P65" s="677">
        <v>0.30467899891186073</v>
      </c>
      <c r="Q65" s="665">
        <v>70</v>
      </c>
    </row>
    <row r="66" spans="1:17" ht="14.4" customHeight="1" x14ac:dyDescent="0.3">
      <c r="A66" s="660" t="s">
        <v>533</v>
      </c>
      <c r="B66" s="661" t="s">
        <v>2764</v>
      </c>
      <c r="C66" s="661" t="s">
        <v>2696</v>
      </c>
      <c r="D66" s="661" t="s">
        <v>2711</v>
      </c>
      <c r="E66" s="661" t="s">
        <v>2712</v>
      </c>
      <c r="F66" s="664">
        <v>2629</v>
      </c>
      <c r="G66" s="664">
        <v>838517</v>
      </c>
      <c r="H66" s="664">
        <v>1</v>
      </c>
      <c r="I66" s="664">
        <v>318.94903004944848</v>
      </c>
      <c r="J66" s="664">
        <v>3483</v>
      </c>
      <c r="K66" s="664">
        <v>1111077</v>
      </c>
      <c r="L66" s="664">
        <v>1.3250500586153888</v>
      </c>
      <c r="M66" s="664">
        <v>319</v>
      </c>
      <c r="N66" s="664">
        <v>2581</v>
      </c>
      <c r="O66" s="664">
        <v>833466</v>
      </c>
      <c r="P66" s="677">
        <v>0.99397627001002964</v>
      </c>
      <c r="Q66" s="665">
        <v>322.92367299496317</v>
      </c>
    </row>
    <row r="67" spans="1:17" ht="14.4" customHeight="1" x14ac:dyDescent="0.3">
      <c r="A67" s="660" t="s">
        <v>533</v>
      </c>
      <c r="B67" s="661" t="s">
        <v>2764</v>
      </c>
      <c r="C67" s="661" t="s">
        <v>2696</v>
      </c>
      <c r="D67" s="661" t="s">
        <v>2713</v>
      </c>
      <c r="E67" s="661" t="s">
        <v>2714</v>
      </c>
      <c r="F67" s="664">
        <v>589</v>
      </c>
      <c r="G67" s="664">
        <v>124844</v>
      </c>
      <c r="H67" s="664">
        <v>1</v>
      </c>
      <c r="I67" s="664">
        <v>211.95925297113752</v>
      </c>
      <c r="J67" s="664">
        <v>1527</v>
      </c>
      <c r="K67" s="664">
        <v>323724</v>
      </c>
      <c r="L67" s="664">
        <v>2.5930280990676362</v>
      </c>
      <c r="M67" s="664">
        <v>212</v>
      </c>
      <c r="N67" s="664">
        <v>1025</v>
      </c>
      <c r="O67" s="664">
        <v>220317</v>
      </c>
      <c r="P67" s="677">
        <v>1.7647383935151069</v>
      </c>
      <c r="Q67" s="665">
        <v>214.94341463414634</v>
      </c>
    </row>
    <row r="68" spans="1:17" ht="14.4" customHeight="1" x14ac:dyDescent="0.3">
      <c r="A68" s="660" t="s">
        <v>533</v>
      </c>
      <c r="B68" s="661" t="s">
        <v>2764</v>
      </c>
      <c r="C68" s="661" t="s">
        <v>2696</v>
      </c>
      <c r="D68" s="661" t="s">
        <v>2821</v>
      </c>
      <c r="E68" s="661" t="s">
        <v>2822</v>
      </c>
      <c r="F68" s="664">
        <v>1063</v>
      </c>
      <c r="G68" s="664">
        <v>23386</v>
      </c>
      <c r="H68" s="664">
        <v>1</v>
      </c>
      <c r="I68" s="664">
        <v>22</v>
      </c>
      <c r="J68" s="664">
        <v>981</v>
      </c>
      <c r="K68" s="664">
        <v>21582</v>
      </c>
      <c r="L68" s="664">
        <v>0.92285983066792099</v>
      </c>
      <c r="M68" s="664">
        <v>22</v>
      </c>
      <c r="N68" s="664">
        <v>886</v>
      </c>
      <c r="O68" s="664">
        <v>19492</v>
      </c>
      <c r="P68" s="677">
        <v>0.83349012229539043</v>
      </c>
      <c r="Q68" s="665">
        <v>22</v>
      </c>
    </row>
    <row r="69" spans="1:17" ht="14.4" customHeight="1" x14ac:dyDescent="0.3">
      <c r="A69" s="660" t="s">
        <v>533</v>
      </c>
      <c r="B69" s="661" t="s">
        <v>2764</v>
      </c>
      <c r="C69" s="661" t="s">
        <v>2696</v>
      </c>
      <c r="D69" s="661" t="s">
        <v>2715</v>
      </c>
      <c r="E69" s="661" t="s">
        <v>2716</v>
      </c>
      <c r="F69" s="664">
        <v>33</v>
      </c>
      <c r="G69" s="664">
        <v>10521</v>
      </c>
      <c r="H69" s="664">
        <v>1</v>
      </c>
      <c r="I69" s="664">
        <v>318.81818181818181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533</v>
      </c>
      <c r="B70" s="661" t="s">
        <v>2764</v>
      </c>
      <c r="C70" s="661" t="s">
        <v>2696</v>
      </c>
      <c r="D70" s="661" t="s">
        <v>2823</v>
      </c>
      <c r="E70" s="661" t="s">
        <v>2824</v>
      </c>
      <c r="F70" s="664">
        <v>24</v>
      </c>
      <c r="G70" s="664">
        <v>8008</v>
      </c>
      <c r="H70" s="664">
        <v>1</v>
      </c>
      <c r="I70" s="664">
        <v>333.66666666666669</v>
      </c>
      <c r="J70" s="664"/>
      <c r="K70" s="664"/>
      <c r="L70" s="664"/>
      <c r="M70" s="664"/>
      <c r="N70" s="664">
        <v>16</v>
      </c>
      <c r="O70" s="664">
        <v>5398</v>
      </c>
      <c r="P70" s="677">
        <v>0.67407592407592409</v>
      </c>
      <c r="Q70" s="665">
        <v>337.375</v>
      </c>
    </row>
    <row r="71" spans="1:17" ht="14.4" customHeight="1" x14ac:dyDescent="0.3">
      <c r="A71" s="660" t="s">
        <v>533</v>
      </c>
      <c r="B71" s="661" t="s">
        <v>2764</v>
      </c>
      <c r="C71" s="661" t="s">
        <v>2696</v>
      </c>
      <c r="D71" s="661" t="s">
        <v>2717</v>
      </c>
      <c r="E71" s="661" t="s">
        <v>2718</v>
      </c>
      <c r="F71" s="664">
        <v>4</v>
      </c>
      <c r="G71" s="664">
        <v>312</v>
      </c>
      <c r="H71" s="664">
        <v>1</v>
      </c>
      <c r="I71" s="664">
        <v>78</v>
      </c>
      <c r="J71" s="664">
        <v>5</v>
      </c>
      <c r="K71" s="664">
        <v>390</v>
      </c>
      <c r="L71" s="664">
        <v>1.25</v>
      </c>
      <c r="M71" s="664">
        <v>78</v>
      </c>
      <c r="N71" s="664"/>
      <c r="O71" s="664"/>
      <c r="P71" s="677"/>
      <c r="Q71" s="665"/>
    </row>
    <row r="72" spans="1:17" ht="14.4" customHeight="1" x14ac:dyDescent="0.3">
      <c r="A72" s="660" t="s">
        <v>533</v>
      </c>
      <c r="B72" s="661" t="s">
        <v>2764</v>
      </c>
      <c r="C72" s="661" t="s">
        <v>2696</v>
      </c>
      <c r="D72" s="661" t="s">
        <v>2825</v>
      </c>
      <c r="E72" s="661" t="s">
        <v>2826</v>
      </c>
      <c r="F72" s="664">
        <v>0</v>
      </c>
      <c r="G72" s="664">
        <v>0</v>
      </c>
      <c r="H72" s="664"/>
      <c r="I72" s="664"/>
      <c r="J72" s="664">
        <v>0</v>
      </c>
      <c r="K72" s="664">
        <v>0</v>
      </c>
      <c r="L72" s="664"/>
      <c r="M72" s="664"/>
      <c r="N72" s="664">
        <v>0</v>
      </c>
      <c r="O72" s="664">
        <v>0</v>
      </c>
      <c r="P72" s="677"/>
      <c r="Q72" s="665"/>
    </row>
    <row r="73" spans="1:17" ht="14.4" customHeight="1" x14ac:dyDescent="0.3">
      <c r="A73" s="660" t="s">
        <v>533</v>
      </c>
      <c r="B73" s="661" t="s">
        <v>2764</v>
      </c>
      <c r="C73" s="661" t="s">
        <v>2696</v>
      </c>
      <c r="D73" s="661" t="s">
        <v>2827</v>
      </c>
      <c r="E73" s="661" t="s">
        <v>2828</v>
      </c>
      <c r="F73" s="664">
        <v>367</v>
      </c>
      <c r="G73" s="664">
        <v>0</v>
      </c>
      <c r="H73" s="664"/>
      <c r="I73" s="664">
        <v>0</v>
      </c>
      <c r="J73" s="664">
        <v>205</v>
      </c>
      <c r="K73" s="664">
        <v>0</v>
      </c>
      <c r="L73" s="664"/>
      <c r="M73" s="664">
        <v>0</v>
      </c>
      <c r="N73" s="664">
        <v>193</v>
      </c>
      <c r="O73" s="664">
        <v>0</v>
      </c>
      <c r="P73" s="677"/>
      <c r="Q73" s="665">
        <v>0</v>
      </c>
    </row>
    <row r="74" spans="1:17" ht="14.4" customHeight="1" x14ac:dyDescent="0.3">
      <c r="A74" s="660" t="s">
        <v>533</v>
      </c>
      <c r="B74" s="661" t="s">
        <v>2764</v>
      </c>
      <c r="C74" s="661" t="s">
        <v>2696</v>
      </c>
      <c r="D74" s="661" t="s">
        <v>2719</v>
      </c>
      <c r="E74" s="661" t="s">
        <v>2720</v>
      </c>
      <c r="F74" s="664">
        <v>49</v>
      </c>
      <c r="G74" s="664">
        <v>0</v>
      </c>
      <c r="H74" s="664"/>
      <c r="I74" s="664">
        <v>0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533</v>
      </c>
      <c r="B75" s="661" t="s">
        <v>2764</v>
      </c>
      <c r="C75" s="661" t="s">
        <v>2696</v>
      </c>
      <c r="D75" s="661" t="s">
        <v>2765</v>
      </c>
      <c r="E75" s="661" t="s">
        <v>2766</v>
      </c>
      <c r="F75" s="664">
        <v>1488</v>
      </c>
      <c r="G75" s="664">
        <v>0</v>
      </c>
      <c r="H75" s="664"/>
      <c r="I75" s="664">
        <v>0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533</v>
      </c>
      <c r="B76" s="661" t="s">
        <v>2764</v>
      </c>
      <c r="C76" s="661" t="s">
        <v>2696</v>
      </c>
      <c r="D76" s="661" t="s">
        <v>2735</v>
      </c>
      <c r="E76" s="661" t="s">
        <v>2736</v>
      </c>
      <c r="F76" s="664">
        <v>173</v>
      </c>
      <c r="G76" s="664">
        <v>111477</v>
      </c>
      <c r="H76" s="664">
        <v>1</v>
      </c>
      <c r="I76" s="664">
        <v>644.37572254335259</v>
      </c>
      <c r="J76" s="664">
        <v>162</v>
      </c>
      <c r="K76" s="664">
        <v>104490</v>
      </c>
      <c r="L76" s="664">
        <v>0.93732339406334941</v>
      </c>
      <c r="M76" s="664">
        <v>645</v>
      </c>
      <c r="N76" s="664">
        <v>160</v>
      </c>
      <c r="O76" s="664">
        <v>104480</v>
      </c>
      <c r="P76" s="677">
        <v>0.93723368946060626</v>
      </c>
      <c r="Q76" s="665">
        <v>653</v>
      </c>
    </row>
    <row r="77" spans="1:17" ht="14.4" customHeight="1" x14ac:dyDescent="0.3">
      <c r="A77" s="660" t="s">
        <v>533</v>
      </c>
      <c r="B77" s="661" t="s">
        <v>2764</v>
      </c>
      <c r="C77" s="661" t="s">
        <v>2696</v>
      </c>
      <c r="D77" s="661" t="s">
        <v>2739</v>
      </c>
      <c r="E77" s="661" t="s">
        <v>2740</v>
      </c>
      <c r="F77" s="664">
        <v>146</v>
      </c>
      <c r="G77" s="664">
        <v>187186</v>
      </c>
      <c r="H77" s="664">
        <v>1</v>
      </c>
      <c r="I77" s="664">
        <v>1282.0958904109589</v>
      </c>
      <c r="J77" s="664">
        <v>139</v>
      </c>
      <c r="K77" s="664">
        <v>178337</v>
      </c>
      <c r="L77" s="664">
        <v>0.95272616541835398</v>
      </c>
      <c r="M77" s="664">
        <v>1283</v>
      </c>
      <c r="N77" s="664">
        <v>135</v>
      </c>
      <c r="O77" s="664">
        <v>175265</v>
      </c>
      <c r="P77" s="677">
        <v>0.93631468165354248</v>
      </c>
      <c r="Q77" s="665">
        <v>1298.2592592592594</v>
      </c>
    </row>
    <row r="78" spans="1:17" ht="14.4" customHeight="1" x14ac:dyDescent="0.3">
      <c r="A78" s="660" t="s">
        <v>533</v>
      </c>
      <c r="B78" s="661" t="s">
        <v>2764</v>
      </c>
      <c r="C78" s="661" t="s">
        <v>2696</v>
      </c>
      <c r="D78" s="661" t="s">
        <v>2829</v>
      </c>
      <c r="E78" s="661" t="s">
        <v>2830</v>
      </c>
      <c r="F78" s="664">
        <v>114</v>
      </c>
      <c r="G78" s="664">
        <v>2280</v>
      </c>
      <c r="H78" s="664">
        <v>1</v>
      </c>
      <c r="I78" s="664">
        <v>20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533</v>
      </c>
      <c r="B79" s="661" t="s">
        <v>2764</v>
      </c>
      <c r="C79" s="661" t="s">
        <v>2696</v>
      </c>
      <c r="D79" s="661" t="s">
        <v>2831</v>
      </c>
      <c r="E79" s="661" t="s">
        <v>2832</v>
      </c>
      <c r="F79" s="664">
        <v>182</v>
      </c>
      <c r="G79" s="664">
        <v>0</v>
      </c>
      <c r="H79" s="664"/>
      <c r="I79" s="664">
        <v>0</v>
      </c>
      <c r="J79" s="664">
        <v>259</v>
      </c>
      <c r="K79" s="664">
        <v>0</v>
      </c>
      <c r="L79" s="664"/>
      <c r="M79" s="664">
        <v>0</v>
      </c>
      <c r="N79" s="664">
        <v>168</v>
      </c>
      <c r="O79" s="664">
        <v>0</v>
      </c>
      <c r="P79" s="677"/>
      <c r="Q79" s="665">
        <v>0</v>
      </c>
    </row>
    <row r="80" spans="1:17" ht="14.4" customHeight="1" x14ac:dyDescent="0.3">
      <c r="A80" s="660" t="s">
        <v>533</v>
      </c>
      <c r="B80" s="661" t="s">
        <v>2764</v>
      </c>
      <c r="C80" s="661" t="s">
        <v>2696</v>
      </c>
      <c r="D80" s="661" t="s">
        <v>2833</v>
      </c>
      <c r="E80" s="661" t="s">
        <v>2834</v>
      </c>
      <c r="F80" s="664">
        <v>182</v>
      </c>
      <c r="G80" s="664">
        <v>39858</v>
      </c>
      <c r="H80" s="664">
        <v>1</v>
      </c>
      <c r="I80" s="664">
        <v>219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533</v>
      </c>
      <c r="B81" s="661" t="s">
        <v>2764</v>
      </c>
      <c r="C81" s="661" t="s">
        <v>2696</v>
      </c>
      <c r="D81" s="661" t="s">
        <v>2835</v>
      </c>
      <c r="E81" s="661" t="s">
        <v>2836</v>
      </c>
      <c r="F81" s="664">
        <v>17</v>
      </c>
      <c r="G81" s="664">
        <v>2975</v>
      </c>
      <c r="H81" s="664">
        <v>1</v>
      </c>
      <c r="I81" s="664">
        <v>175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533</v>
      </c>
      <c r="B82" s="661" t="s">
        <v>2764</v>
      </c>
      <c r="C82" s="661" t="s">
        <v>2696</v>
      </c>
      <c r="D82" s="661" t="s">
        <v>2837</v>
      </c>
      <c r="E82" s="661" t="s">
        <v>2838</v>
      </c>
      <c r="F82" s="664">
        <v>22</v>
      </c>
      <c r="G82" s="664">
        <v>5786</v>
      </c>
      <c r="H82" s="664">
        <v>1</v>
      </c>
      <c r="I82" s="664">
        <v>263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533</v>
      </c>
      <c r="B83" s="661" t="s">
        <v>2764</v>
      </c>
      <c r="C83" s="661" t="s">
        <v>2696</v>
      </c>
      <c r="D83" s="661" t="s">
        <v>2839</v>
      </c>
      <c r="E83" s="661" t="s">
        <v>2840</v>
      </c>
      <c r="F83" s="664"/>
      <c r="G83" s="664"/>
      <c r="H83" s="664"/>
      <c r="I83" s="664"/>
      <c r="J83" s="664"/>
      <c r="K83" s="664"/>
      <c r="L83" s="664"/>
      <c r="M83" s="664"/>
      <c r="N83" s="664">
        <v>9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533</v>
      </c>
      <c r="B84" s="661" t="s">
        <v>2764</v>
      </c>
      <c r="C84" s="661" t="s">
        <v>2696</v>
      </c>
      <c r="D84" s="661" t="s">
        <v>2841</v>
      </c>
      <c r="E84" s="661" t="s">
        <v>2842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0</v>
      </c>
      <c r="P84" s="677"/>
      <c r="Q84" s="665">
        <v>0</v>
      </c>
    </row>
    <row r="85" spans="1:17" ht="14.4" customHeight="1" x14ac:dyDescent="0.3">
      <c r="A85" s="660" t="s">
        <v>533</v>
      </c>
      <c r="B85" s="661" t="s">
        <v>2767</v>
      </c>
      <c r="C85" s="661" t="s">
        <v>2696</v>
      </c>
      <c r="D85" s="661" t="s">
        <v>2711</v>
      </c>
      <c r="E85" s="661" t="s">
        <v>2712</v>
      </c>
      <c r="F85" s="664">
        <v>106</v>
      </c>
      <c r="G85" s="664">
        <v>33814</v>
      </c>
      <c r="H85" s="664">
        <v>1</v>
      </c>
      <c r="I85" s="664">
        <v>319</v>
      </c>
      <c r="J85" s="664">
        <v>36</v>
      </c>
      <c r="K85" s="664">
        <v>11484</v>
      </c>
      <c r="L85" s="664">
        <v>0.33962264150943394</v>
      </c>
      <c r="M85" s="664">
        <v>319</v>
      </c>
      <c r="N85" s="664">
        <v>56</v>
      </c>
      <c r="O85" s="664">
        <v>18088</v>
      </c>
      <c r="P85" s="677">
        <v>0.53492636186195064</v>
      </c>
      <c r="Q85" s="665">
        <v>323</v>
      </c>
    </row>
    <row r="86" spans="1:17" ht="14.4" customHeight="1" x14ac:dyDescent="0.3">
      <c r="A86" s="660" t="s">
        <v>533</v>
      </c>
      <c r="B86" s="661" t="s">
        <v>2767</v>
      </c>
      <c r="C86" s="661" t="s">
        <v>2696</v>
      </c>
      <c r="D86" s="661" t="s">
        <v>2715</v>
      </c>
      <c r="E86" s="661" t="s">
        <v>2716</v>
      </c>
      <c r="F86" s="664"/>
      <c r="G86" s="664"/>
      <c r="H86" s="664"/>
      <c r="I86" s="664"/>
      <c r="J86" s="664"/>
      <c r="K86" s="664"/>
      <c r="L86" s="664"/>
      <c r="M86" s="664"/>
      <c r="N86" s="664">
        <v>2</v>
      </c>
      <c r="O86" s="664">
        <v>646</v>
      </c>
      <c r="P86" s="677"/>
      <c r="Q86" s="665">
        <v>323</v>
      </c>
    </row>
    <row r="87" spans="1:17" ht="14.4" customHeight="1" x14ac:dyDescent="0.3">
      <c r="A87" s="660" t="s">
        <v>533</v>
      </c>
      <c r="B87" s="661" t="s">
        <v>2767</v>
      </c>
      <c r="C87" s="661" t="s">
        <v>2696</v>
      </c>
      <c r="D87" s="661" t="s">
        <v>2770</v>
      </c>
      <c r="E87" s="661" t="s">
        <v>2771</v>
      </c>
      <c r="F87" s="664">
        <v>14</v>
      </c>
      <c r="G87" s="664">
        <v>7532</v>
      </c>
      <c r="H87" s="664">
        <v>1</v>
      </c>
      <c r="I87" s="664">
        <v>538</v>
      </c>
      <c r="J87" s="664">
        <v>20</v>
      </c>
      <c r="K87" s="664">
        <v>10760</v>
      </c>
      <c r="L87" s="664">
        <v>1.4285714285714286</v>
      </c>
      <c r="M87" s="664">
        <v>538</v>
      </c>
      <c r="N87" s="664">
        <v>18</v>
      </c>
      <c r="O87" s="664">
        <v>9828</v>
      </c>
      <c r="P87" s="677">
        <v>1.3048327137546469</v>
      </c>
      <c r="Q87" s="665">
        <v>546</v>
      </c>
    </row>
    <row r="88" spans="1:17" ht="14.4" customHeight="1" x14ac:dyDescent="0.3">
      <c r="A88" s="660" t="s">
        <v>533</v>
      </c>
      <c r="B88" s="661" t="s">
        <v>2767</v>
      </c>
      <c r="C88" s="661" t="s">
        <v>2696</v>
      </c>
      <c r="D88" s="661" t="s">
        <v>2776</v>
      </c>
      <c r="E88" s="661" t="s">
        <v>2777</v>
      </c>
      <c r="F88" s="664">
        <v>74</v>
      </c>
      <c r="G88" s="664">
        <v>39812</v>
      </c>
      <c r="H88" s="664">
        <v>1</v>
      </c>
      <c r="I88" s="664">
        <v>538</v>
      </c>
      <c r="J88" s="664">
        <v>58</v>
      </c>
      <c r="K88" s="664">
        <v>31204</v>
      </c>
      <c r="L88" s="664">
        <v>0.78378378378378377</v>
      </c>
      <c r="M88" s="664">
        <v>538</v>
      </c>
      <c r="N88" s="664">
        <v>26</v>
      </c>
      <c r="O88" s="664">
        <v>14196</v>
      </c>
      <c r="P88" s="677">
        <v>0.35657590676178036</v>
      </c>
      <c r="Q88" s="665">
        <v>546</v>
      </c>
    </row>
    <row r="89" spans="1:17" ht="14.4" customHeight="1" x14ac:dyDescent="0.3">
      <c r="A89" s="660" t="s">
        <v>533</v>
      </c>
      <c r="B89" s="661" t="s">
        <v>2767</v>
      </c>
      <c r="C89" s="661" t="s">
        <v>2696</v>
      </c>
      <c r="D89" s="661" t="s">
        <v>2843</v>
      </c>
      <c r="E89" s="661" t="s">
        <v>2844</v>
      </c>
      <c r="F89" s="664"/>
      <c r="G89" s="664"/>
      <c r="H89" s="664"/>
      <c r="I89" s="664"/>
      <c r="J89" s="664">
        <v>4</v>
      </c>
      <c r="K89" s="664">
        <v>1008</v>
      </c>
      <c r="L89" s="664"/>
      <c r="M89" s="664">
        <v>252</v>
      </c>
      <c r="N89" s="664"/>
      <c r="O89" s="664"/>
      <c r="P89" s="677"/>
      <c r="Q89" s="665"/>
    </row>
    <row r="90" spans="1:17" ht="14.4" customHeight="1" x14ac:dyDescent="0.3">
      <c r="A90" s="660" t="s">
        <v>533</v>
      </c>
      <c r="B90" s="661" t="s">
        <v>2845</v>
      </c>
      <c r="C90" s="661" t="s">
        <v>2696</v>
      </c>
      <c r="D90" s="661" t="s">
        <v>2846</v>
      </c>
      <c r="E90" s="661" t="s">
        <v>2847</v>
      </c>
      <c r="F90" s="664"/>
      <c r="G90" s="664"/>
      <c r="H90" s="664"/>
      <c r="I90" s="664"/>
      <c r="J90" s="664">
        <v>53</v>
      </c>
      <c r="K90" s="664">
        <v>4187</v>
      </c>
      <c r="L90" s="664"/>
      <c r="M90" s="664">
        <v>79</v>
      </c>
      <c r="N90" s="664"/>
      <c r="O90" s="664"/>
      <c r="P90" s="677"/>
      <c r="Q90" s="665"/>
    </row>
    <row r="91" spans="1:17" ht="14.4" customHeight="1" x14ac:dyDescent="0.3">
      <c r="A91" s="660" t="s">
        <v>533</v>
      </c>
      <c r="B91" s="661" t="s">
        <v>2845</v>
      </c>
      <c r="C91" s="661" t="s">
        <v>2696</v>
      </c>
      <c r="D91" s="661" t="s">
        <v>2829</v>
      </c>
      <c r="E91" s="661" t="s">
        <v>2830</v>
      </c>
      <c r="F91" s="664">
        <v>43</v>
      </c>
      <c r="G91" s="664">
        <v>860</v>
      </c>
      <c r="H91" s="664">
        <v>1</v>
      </c>
      <c r="I91" s="664">
        <v>20</v>
      </c>
      <c r="J91" s="664">
        <v>215</v>
      </c>
      <c r="K91" s="664">
        <v>4300</v>
      </c>
      <c r="L91" s="664">
        <v>5</v>
      </c>
      <c r="M91" s="664">
        <v>20</v>
      </c>
      <c r="N91" s="664"/>
      <c r="O91" s="664"/>
      <c r="P91" s="677"/>
      <c r="Q91" s="665"/>
    </row>
    <row r="92" spans="1:17" ht="14.4" customHeight="1" x14ac:dyDescent="0.3">
      <c r="A92" s="660" t="s">
        <v>533</v>
      </c>
      <c r="B92" s="661" t="s">
        <v>2845</v>
      </c>
      <c r="C92" s="661" t="s">
        <v>2696</v>
      </c>
      <c r="D92" s="661" t="s">
        <v>2833</v>
      </c>
      <c r="E92" s="661" t="s">
        <v>2834</v>
      </c>
      <c r="F92" s="664">
        <v>106</v>
      </c>
      <c r="G92" s="664">
        <v>23214</v>
      </c>
      <c r="H92" s="664">
        <v>1</v>
      </c>
      <c r="I92" s="664">
        <v>219</v>
      </c>
      <c r="J92" s="664">
        <v>130</v>
      </c>
      <c r="K92" s="664">
        <v>28470</v>
      </c>
      <c r="L92" s="664">
        <v>1.2264150943396226</v>
      </c>
      <c r="M92" s="664">
        <v>219</v>
      </c>
      <c r="N92" s="664"/>
      <c r="O92" s="664"/>
      <c r="P92" s="677"/>
      <c r="Q92" s="665"/>
    </row>
    <row r="93" spans="1:17" ht="14.4" customHeight="1" x14ac:dyDescent="0.3">
      <c r="A93" s="660" t="s">
        <v>533</v>
      </c>
      <c r="B93" s="661" t="s">
        <v>2845</v>
      </c>
      <c r="C93" s="661" t="s">
        <v>2696</v>
      </c>
      <c r="D93" s="661" t="s">
        <v>2835</v>
      </c>
      <c r="E93" s="661" t="s">
        <v>2836</v>
      </c>
      <c r="F93" s="664">
        <v>9</v>
      </c>
      <c r="G93" s="664">
        <v>1575</v>
      </c>
      <c r="H93" s="664">
        <v>1</v>
      </c>
      <c r="I93" s="664">
        <v>175</v>
      </c>
      <c r="J93" s="664">
        <v>8</v>
      </c>
      <c r="K93" s="664">
        <v>1400</v>
      </c>
      <c r="L93" s="664">
        <v>0.88888888888888884</v>
      </c>
      <c r="M93" s="664">
        <v>175</v>
      </c>
      <c r="N93" s="664"/>
      <c r="O93" s="664"/>
      <c r="P93" s="677"/>
      <c r="Q93" s="665"/>
    </row>
    <row r="94" spans="1:17" ht="14.4" customHeight="1" x14ac:dyDescent="0.3">
      <c r="A94" s="660" t="s">
        <v>533</v>
      </c>
      <c r="B94" s="661" t="s">
        <v>2845</v>
      </c>
      <c r="C94" s="661" t="s">
        <v>2696</v>
      </c>
      <c r="D94" s="661" t="s">
        <v>2837</v>
      </c>
      <c r="E94" s="661" t="s">
        <v>2838</v>
      </c>
      <c r="F94" s="664">
        <v>8</v>
      </c>
      <c r="G94" s="664">
        <v>2104</v>
      </c>
      <c r="H94" s="664">
        <v>1</v>
      </c>
      <c r="I94" s="664">
        <v>263</v>
      </c>
      <c r="J94" s="664">
        <v>14</v>
      </c>
      <c r="K94" s="664">
        <v>3682</v>
      </c>
      <c r="L94" s="664">
        <v>1.75</v>
      </c>
      <c r="M94" s="664">
        <v>263</v>
      </c>
      <c r="N94" s="664"/>
      <c r="O94" s="664"/>
      <c r="P94" s="677"/>
      <c r="Q94" s="665"/>
    </row>
    <row r="95" spans="1:17" ht="14.4" customHeight="1" x14ac:dyDescent="0.3">
      <c r="A95" s="660" t="s">
        <v>2848</v>
      </c>
      <c r="B95" s="661" t="s">
        <v>2679</v>
      </c>
      <c r="C95" s="661" t="s">
        <v>2696</v>
      </c>
      <c r="D95" s="661" t="s">
        <v>2735</v>
      </c>
      <c r="E95" s="661" t="s">
        <v>2736</v>
      </c>
      <c r="F95" s="664"/>
      <c r="G95" s="664"/>
      <c r="H95" s="664"/>
      <c r="I95" s="664"/>
      <c r="J95" s="664">
        <v>1</v>
      </c>
      <c r="K95" s="664">
        <v>645</v>
      </c>
      <c r="L95" s="664"/>
      <c r="M95" s="664">
        <v>645</v>
      </c>
      <c r="N95" s="664">
        <v>3</v>
      </c>
      <c r="O95" s="664">
        <v>1959</v>
      </c>
      <c r="P95" s="677"/>
      <c r="Q95" s="665">
        <v>653</v>
      </c>
    </row>
    <row r="96" spans="1:17" ht="14.4" customHeight="1" x14ac:dyDescent="0.3">
      <c r="A96" s="660" t="s">
        <v>2849</v>
      </c>
      <c r="B96" s="661" t="s">
        <v>2679</v>
      </c>
      <c r="C96" s="661" t="s">
        <v>2696</v>
      </c>
      <c r="D96" s="661" t="s">
        <v>2697</v>
      </c>
      <c r="E96" s="661" t="s">
        <v>2698</v>
      </c>
      <c r="F96" s="664"/>
      <c r="G96" s="664"/>
      <c r="H96" s="664"/>
      <c r="I96" s="664"/>
      <c r="J96" s="664"/>
      <c r="K96" s="664"/>
      <c r="L96" s="664"/>
      <c r="M96" s="664"/>
      <c r="N96" s="664">
        <v>1</v>
      </c>
      <c r="O96" s="664">
        <v>35</v>
      </c>
      <c r="P96" s="677"/>
      <c r="Q96" s="665">
        <v>35</v>
      </c>
    </row>
    <row r="97" spans="1:17" ht="14.4" customHeight="1" x14ac:dyDescent="0.3">
      <c r="A97" s="660" t="s">
        <v>2849</v>
      </c>
      <c r="B97" s="661" t="s">
        <v>2679</v>
      </c>
      <c r="C97" s="661" t="s">
        <v>2696</v>
      </c>
      <c r="D97" s="661" t="s">
        <v>2735</v>
      </c>
      <c r="E97" s="661" t="s">
        <v>2736</v>
      </c>
      <c r="F97" s="664">
        <v>1</v>
      </c>
      <c r="G97" s="664">
        <v>645</v>
      </c>
      <c r="H97" s="664">
        <v>1</v>
      </c>
      <c r="I97" s="664">
        <v>645</v>
      </c>
      <c r="J97" s="664">
        <v>1</v>
      </c>
      <c r="K97" s="664">
        <v>645</v>
      </c>
      <c r="L97" s="664">
        <v>1</v>
      </c>
      <c r="M97" s="664">
        <v>645</v>
      </c>
      <c r="N97" s="664">
        <v>1</v>
      </c>
      <c r="O97" s="664">
        <v>653</v>
      </c>
      <c r="P97" s="677">
        <v>1.0124031007751939</v>
      </c>
      <c r="Q97" s="665">
        <v>653</v>
      </c>
    </row>
    <row r="98" spans="1:17" ht="14.4" customHeight="1" x14ac:dyDescent="0.3">
      <c r="A98" s="660" t="s">
        <v>2850</v>
      </c>
      <c r="B98" s="661" t="s">
        <v>2679</v>
      </c>
      <c r="C98" s="661" t="s">
        <v>2696</v>
      </c>
      <c r="D98" s="661" t="s">
        <v>2735</v>
      </c>
      <c r="E98" s="661" t="s">
        <v>2736</v>
      </c>
      <c r="F98" s="664"/>
      <c r="G98" s="664"/>
      <c r="H98" s="664"/>
      <c r="I98" s="664"/>
      <c r="J98" s="664">
        <v>1</v>
      </c>
      <c r="K98" s="664">
        <v>645</v>
      </c>
      <c r="L98" s="664"/>
      <c r="M98" s="664">
        <v>645</v>
      </c>
      <c r="N98" s="664"/>
      <c r="O98" s="664"/>
      <c r="P98" s="677"/>
      <c r="Q98" s="665"/>
    </row>
    <row r="99" spans="1:17" ht="14.4" customHeight="1" x14ac:dyDescent="0.3">
      <c r="A99" s="660" t="s">
        <v>2851</v>
      </c>
      <c r="B99" s="661" t="s">
        <v>2679</v>
      </c>
      <c r="C99" s="661" t="s">
        <v>2696</v>
      </c>
      <c r="D99" s="661" t="s">
        <v>2735</v>
      </c>
      <c r="E99" s="661" t="s">
        <v>2736</v>
      </c>
      <c r="F99" s="664"/>
      <c r="G99" s="664"/>
      <c r="H99" s="664"/>
      <c r="I99" s="664"/>
      <c r="J99" s="664">
        <v>1</v>
      </c>
      <c r="K99" s="664">
        <v>645</v>
      </c>
      <c r="L99" s="664"/>
      <c r="M99" s="664">
        <v>645</v>
      </c>
      <c r="N99" s="664">
        <v>1</v>
      </c>
      <c r="O99" s="664">
        <v>653</v>
      </c>
      <c r="P99" s="677"/>
      <c r="Q99" s="665">
        <v>653</v>
      </c>
    </row>
    <row r="100" spans="1:17" ht="14.4" customHeight="1" x14ac:dyDescent="0.3">
      <c r="A100" s="660" t="s">
        <v>2852</v>
      </c>
      <c r="B100" s="661" t="s">
        <v>2679</v>
      </c>
      <c r="C100" s="661" t="s">
        <v>2696</v>
      </c>
      <c r="D100" s="661" t="s">
        <v>2697</v>
      </c>
      <c r="E100" s="661" t="s">
        <v>2698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35</v>
      </c>
      <c r="P100" s="677"/>
      <c r="Q100" s="665">
        <v>35</v>
      </c>
    </row>
    <row r="101" spans="1:17" ht="14.4" customHeight="1" x14ac:dyDescent="0.3">
      <c r="A101" s="660" t="s">
        <v>2852</v>
      </c>
      <c r="B101" s="661" t="s">
        <v>2679</v>
      </c>
      <c r="C101" s="661" t="s">
        <v>2696</v>
      </c>
      <c r="D101" s="661" t="s">
        <v>2735</v>
      </c>
      <c r="E101" s="661" t="s">
        <v>2736</v>
      </c>
      <c r="F101" s="664">
        <v>1</v>
      </c>
      <c r="G101" s="664">
        <v>645</v>
      </c>
      <c r="H101" s="664">
        <v>1</v>
      </c>
      <c r="I101" s="664">
        <v>645</v>
      </c>
      <c r="J101" s="664">
        <v>2</v>
      </c>
      <c r="K101" s="664">
        <v>1290</v>
      </c>
      <c r="L101" s="664">
        <v>2</v>
      </c>
      <c r="M101" s="664">
        <v>645</v>
      </c>
      <c r="N101" s="664">
        <v>1</v>
      </c>
      <c r="O101" s="664">
        <v>653</v>
      </c>
      <c r="P101" s="677">
        <v>1.0124031007751939</v>
      </c>
      <c r="Q101" s="665">
        <v>653</v>
      </c>
    </row>
    <row r="102" spans="1:17" ht="14.4" customHeight="1" x14ac:dyDescent="0.3">
      <c r="A102" s="660" t="s">
        <v>2853</v>
      </c>
      <c r="B102" s="661" t="s">
        <v>2679</v>
      </c>
      <c r="C102" s="661" t="s">
        <v>2696</v>
      </c>
      <c r="D102" s="661" t="s">
        <v>2709</v>
      </c>
      <c r="E102" s="661" t="s">
        <v>2710</v>
      </c>
      <c r="F102" s="664"/>
      <c r="G102" s="664"/>
      <c r="H102" s="664"/>
      <c r="I102" s="664"/>
      <c r="J102" s="664">
        <v>1</v>
      </c>
      <c r="K102" s="664">
        <v>69</v>
      </c>
      <c r="L102" s="664"/>
      <c r="M102" s="664">
        <v>69</v>
      </c>
      <c r="N102" s="664"/>
      <c r="O102" s="664"/>
      <c r="P102" s="677"/>
      <c r="Q102" s="665"/>
    </row>
    <row r="103" spans="1:17" ht="14.4" customHeight="1" x14ac:dyDescent="0.3">
      <c r="A103" s="660" t="s">
        <v>2853</v>
      </c>
      <c r="B103" s="661" t="s">
        <v>2679</v>
      </c>
      <c r="C103" s="661" t="s">
        <v>2696</v>
      </c>
      <c r="D103" s="661" t="s">
        <v>2735</v>
      </c>
      <c r="E103" s="661" t="s">
        <v>2736</v>
      </c>
      <c r="F103" s="664">
        <v>5</v>
      </c>
      <c r="G103" s="664">
        <v>3225</v>
      </c>
      <c r="H103" s="664">
        <v>1</v>
      </c>
      <c r="I103" s="664">
        <v>645</v>
      </c>
      <c r="J103" s="664">
        <v>6</v>
      </c>
      <c r="K103" s="664">
        <v>3870</v>
      </c>
      <c r="L103" s="664">
        <v>1.2</v>
      </c>
      <c r="M103" s="664">
        <v>645</v>
      </c>
      <c r="N103" s="664">
        <v>4</v>
      </c>
      <c r="O103" s="664">
        <v>2612</v>
      </c>
      <c r="P103" s="677">
        <v>0.80992248062015504</v>
      </c>
      <c r="Q103" s="665">
        <v>653</v>
      </c>
    </row>
    <row r="104" spans="1:17" ht="14.4" customHeight="1" x14ac:dyDescent="0.3">
      <c r="A104" s="660" t="s">
        <v>2854</v>
      </c>
      <c r="B104" s="661" t="s">
        <v>2679</v>
      </c>
      <c r="C104" s="661" t="s">
        <v>2696</v>
      </c>
      <c r="D104" s="661" t="s">
        <v>2697</v>
      </c>
      <c r="E104" s="661" t="s">
        <v>2698</v>
      </c>
      <c r="F104" s="664">
        <v>1</v>
      </c>
      <c r="G104" s="664">
        <v>34</v>
      </c>
      <c r="H104" s="664">
        <v>1</v>
      </c>
      <c r="I104" s="664">
        <v>34</v>
      </c>
      <c r="J104" s="664"/>
      <c r="K104" s="664"/>
      <c r="L104" s="664"/>
      <c r="M104" s="664"/>
      <c r="N104" s="664">
        <v>1</v>
      </c>
      <c r="O104" s="664">
        <v>35</v>
      </c>
      <c r="P104" s="677">
        <v>1.0294117647058822</v>
      </c>
      <c r="Q104" s="665">
        <v>35</v>
      </c>
    </row>
    <row r="105" spans="1:17" ht="14.4" customHeight="1" x14ac:dyDescent="0.3">
      <c r="A105" s="660" t="s">
        <v>2854</v>
      </c>
      <c r="B105" s="661" t="s">
        <v>2679</v>
      </c>
      <c r="C105" s="661" t="s">
        <v>2696</v>
      </c>
      <c r="D105" s="661" t="s">
        <v>2709</v>
      </c>
      <c r="E105" s="661" t="s">
        <v>2710</v>
      </c>
      <c r="F105" s="664"/>
      <c r="G105" s="664"/>
      <c r="H105" s="664"/>
      <c r="I105" s="664"/>
      <c r="J105" s="664">
        <v>1</v>
      </c>
      <c r="K105" s="664">
        <v>69</v>
      </c>
      <c r="L105" s="664"/>
      <c r="M105" s="664">
        <v>69</v>
      </c>
      <c r="N105" s="664"/>
      <c r="O105" s="664"/>
      <c r="P105" s="677"/>
      <c r="Q105" s="665"/>
    </row>
    <row r="106" spans="1:17" ht="14.4" customHeight="1" x14ac:dyDescent="0.3">
      <c r="A106" s="660" t="s">
        <v>2854</v>
      </c>
      <c r="B106" s="661" t="s">
        <v>2679</v>
      </c>
      <c r="C106" s="661" t="s">
        <v>2696</v>
      </c>
      <c r="D106" s="661" t="s">
        <v>2735</v>
      </c>
      <c r="E106" s="661" t="s">
        <v>2736</v>
      </c>
      <c r="F106" s="664">
        <v>9</v>
      </c>
      <c r="G106" s="664">
        <v>5805</v>
      </c>
      <c r="H106" s="664">
        <v>1</v>
      </c>
      <c r="I106" s="664">
        <v>645</v>
      </c>
      <c r="J106" s="664">
        <v>8</v>
      </c>
      <c r="K106" s="664">
        <v>5160</v>
      </c>
      <c r="L106" s="664">
        <v>0.88888888888888884</v>
      </c>
      <c r="M106" s="664">
        <v>645</v>
      </c>
      <c r="N106" s="664">
        <v>5</v>
      </c>
      <c r="O106" s="664">
        <v>3265</v>
      </c>
      <c r="P106" s="677">
        <v>0.56244616709732986</v>
      </c>
      <c r="Q106" s="665">
        <v>653</v>
      </c>
    </row>
    <row r="107" spans="1:17" ht="14.4" customHeight="1" x14ac:dyDescent="0.3">
      <c r="A107" s="660" t="s">
        <v>2855</v>
      </c>
      <c r="B107" s="661" t="s">
        <v>2679</v>
      </c>
      <c r="C107" s="661" t="s">
        <v>2696</v>
      </c>
      <c r="D107" s="661" t="s">
        <v>2735</v>
      </c>
      <c r="E107" s="661" t="s">
        <v>2736</v>
      </c>
      <c r="F107" s="664">
        <v>1</v>
      </c>
      <c r="G107" s="664">
        <v>645</v>
      </c>
      <c r="H107" s="664">
        <v>1</v>
      </c>
      <c r="I107" s="664">
        <v>645</v>
      </c>
      <c r="J107" s="664">
        <v>1</v>
      </c>
      <c r="K107" s="664">
        <v>645</v>
      </c>
      <c r="L107" s="664">
        <v>1</v>
      </c>
      <c r="M107" s="664">
        <v>645</v>
      </c>
      <c r="N107" s="664">
        <v>4</v>
      </c>
      <c r="O107" s="664">
        <v>2612</v>
      </c>
      <c r="P107" s="677">
        <v>4.0496124031007756</v>
      </c>
      <c r="Q107" s="665">
        <v>653</v>
      </c>
    </row>
    <row r="108" spans="1:17" ht="14.4" customHeight="1" x14ac:dyDescent="0.3">
      <c r="A108" s="660" t="s">
        <v>2856</v>
      </c>
      <c r="B108" s="661" t="s">
        <v>2679</v>
      </c>
      <c r="C108" s="661" t="s">
        <v>2696</v>
      </c>
      <c r="D108" s="661" t="s">
        <v>2735</v>
      </c>
      <c r="E108" s="661" t="s">
        <v>2736</v>
      </c>
      <c r="F108" s="664">
        <v>3</v>
      </c>
      <c r="G108" s="664">
        <v>1935</v>
      </c>
      <c r="H108" s="664">
        <v>1</v>
      </c>
      <c r="I108" s="664">
        <v>645</v>
      </c>
      <c r="J108" s="664">
        <v>1</v>
      </c>
      <c r="K108" s="664">
        <v>645</v>
      </c>
      <c r="L108" s="664">
        <v>0.33333333333333331</v>
      </c>
      <c r="M108" s="664">
        <v>645</v>
      </c>
      <c r="N108" s="664"/>
      <c r="O108" s="664"/>
      <c r="P108" s="677"/>
      <c r="Q108" s="665"/>
    </row>
    <row r="109" spans="1:17" ht="14.4" customHeight="1" x14ac:dyDescent="0.3">
      <c r="A109" s="660" t="s">
        <v>2857</v>
      </c>
      <c r="B109" s="661" t="s">
        <v>2679</v>
      </c>
      <c r="C109" s="661" t="s">
        <v>2696</v>
      </c>
      <c r="D109" s="661" t="s">
        <v>2697</v>
      </c>
      <c r="E109" s="661" t="s">
        <v>2698</v>
      </c>
      <c r="F109" s="664">
        <v>1</v>
      </c>
      <c r="G109" s="664">
        <v>34</v>
      </c>
      <c r="H109" s="664">
        <v>1</v>
      </c>
      <c r="I109" s="664">
        <v>34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thickBot="1" x14ac:dyDescent="0.35">
      <c r="A110" s="666" t="s">
        <v>2857</v>
      </c>
      <c r="B110" s="667" t="s">
        <v>2679</v>
      </c>
      <c r="C110" s="667" t="s">
        <v>2696</v>
      </c>
      <c r="D110" s="667" t="s">
        <v>2735</v>
      </c>
      <c r="E110" s="667" t="s">
        <v>2736</v>
      </c>
      <c r="F110" s="670">
        <v>4</v>
      </c>
      <c r="G110" s="670">
        <v>2580</v>
      </c>
      <c r="H110" s="670">
        <v>1</v>
      </c>
      <c r="I110" s="670">
        <v>645</v>
      </c>
      <c r="J110" s="670">
        <v>1</v>
      </c>
      <c r="K110" s="670">
        <v>645</v>
      </c>
      <c r="L110" s="670">
        <v>0.25</v>
      </c>
      <c r="M110" s="670">
        <v>645</v>
      </c>
      <c r="N110" s="670">
        <v>1</v>
      </c>
      <c r="O110" s="670">
        <v>653</v>
      </c>
      <c r="P110" s="678">
        <v>0.25310077519379848</v>
      </c>
      <c r="Q110" s="671">
        <v>653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75.334999999999994</v>
      </c>
      <c r="C5" s="114">
        <v>67.936000000000007</v>
      </c>
      <c r="D5" s="114">
        <v>64.692999999999998</v>
      </c>
      <c r="E5" s="131">
        <v>0.85873763854781981</v>
      </c>
      <c r="F5" s="132">
        <v>75</v>
      </c>
      <c r="G5" s="114">
        <v>71</v>
      </c>
      <c r="H5" s="114">
        <v>67</v>
      </c>
      <c r="I5" s="133">
        <v>0.89333333333333331</v>
      </c>
      <c r="J5" s="123"/>
      <c r="K5" s="123"/>
      <c r="L5" s="7">
        <f>D5-B5</f>
        <v>-10.641999999999996</v>
      </c>
      <c r="M5" s="8">
        <f>H5-F5</f>
        <v>-8</v>
      </c>
    </row>
    <row r="6" spans="1:13" ht="14.4" hidden="1" customHeight="1" outlineLevel="1" x14ac:dyDescent="0.3">
      <c r="A6" s="119" t="s">
        <v>170</v>
      </c>
      <c r="B6" s="122">
        <v>17.951000000000001</v>
      </c>
      <c r="C6" s="113">
        <v>13.236000000000001</v>
      </c>
      <c r="D6" s="113">
        <v>14.384</v>
      </c>
      <c r="E6" s="134">
        <v>0.80129240710823912</v>
      </c>
      <c r="F6" s="135">
        <v>15</v>
      </c>
      <c r="G6" s="113">
        <v>17</v>
      </c>
      <c r="H6" s="113">
        <v>15</v>
      </c>
      <c r="I6" s="136">
        <v>1</v>
      </c>
      <c r="J6" s="123"/>
      <c r="K6" s="123"/>
      <c r="L6" s="5">
        <f t="shared" ref="L6:L11" si="0">D6-B6</f>
        <v>-3.5670000000000002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171</v>
      </c>
      <c r="B7" s="122">
        <v>56.503999999999998</v>
      </c>
      <c r="C7" s="113">
        <v>61.847000000000001</v>
      </c>
      <c r="D7" s="113">
        <v>35.165999999999997</v>
      </c>
      <c r="E7" s="134">
        <v>0.62236301854735943</v>
      </c>
      <c r="F7" s="135">
        <v>52</v>
      </c>
      <c r="G7" s="113">
        <v>60</v>
      </c>
      <c r="H7" s="113">
        <v>39</v>
      </c>
      <c r="I7" s="136">
        <v>0.75</v>
      </c>
      <c r="J7" s="123"/>
      <c r="K7" s="123"/>
      <c r="L7" s="5">
        <f t="shared" si="0"/>
        <v>-21.338000000000001</v>
      </c>
      <c r="M7" s="6">
        <f t="shared" si="1"/>
        <v>-13</v>
      </c>
    </row>
    <row r="8" spans="1:13" ht="14.4" hidden="1" customHeight="1" outlineLevel="1" x14ac:dyDescent="0.3">
      <c r="A8" s="119" t="s">
        <v>172</v>
      </c>
      <c r="B8" s="122">
        <v>4.218</v>
      </c>
      <c r="C8" s="113">
        <v>3.7410000000000001</v>
      </c>
      <c r="D8" s="113">
        <v>9.0269999999999992</v>
      </c>
      <c r="E8" s="134">
        <v>2.1401137980085347</v>
      </c>
      <c r="F8" s="135">
        <v>5</v>
      </c>
      <c r="G8" s="113">
        <v>4</v>
      </c>
      <c r="H8" s="113">
        <v>10</v>
      </c>
      <c r="I8" s="136">
        <v>2</v>
      </c>
      <c r="J8" s="123"/>
      <c r="K8" s="123"/>
      <c r="L8" s="5">
        <f t="shared" si="0"/>
        <v>4.8089999999999993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535</v>
      </c>
      <c r="F9" s="135">
        <v>0</v>
      </c>
      <c r="G9" s="113">
        <v>0</v>
      </c>
      <c r="H9" s="113">
        <v>0</v>
      </c>
      <c r="I9" s="136" t="s">
        <v>535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21.962</v>
      </c>
      <c r="C10" s="113">
        <v>19.021000000000001</v>
      </c>
      <c r="D10" s="113">
        <v>15.196999999999999</v>
      </c>
      <c r="E10" s="134">
        <v>0.69196794463163647</v>
      </c>
      <c r="F10" s="135">
        <v>24</v>
      </c>
      <c r="G10" s="113">
        <v>20</v>
      </c>
      <c r="H10" s="113">
        <v>17</v>
      </c>
      <c r="I10" s="136">
        <v>0.70833333333333337</v>
      </c>
      <c r="J10" s="123"/>
      <c r="K10" s="123"/>
      <c r="L10" s="5">
        <f t="shared" si="0"/>
        <v>-6.7650000000000006</v>
      </c>
      <c r="M10" s="6">
        <f t="shared" si="1"/>
        <v>-7</v>
      </c>
    </row>
    <row r="11" spans="1:13" ht="14.4" hidden="1" customHeight="1" outlineLevel="1" x14ac:dyDescent="0.3">
      <c r="A11" s="119" t="s">
        <v>175</v>
      </c>
      <c r="B11" s="122">
        <v>0.97</v>
      </c>
      <c r="C11" s="113">
        <v>6.016</v>
      </c>
      <c r="D11" s="113">
        <v>5.6529999999999996</v>
      </c>
      <c r="E11" s="134">
        <v>5.8278350515463915</v>
      </c>
      <c r="F11" s="135">
        <v>1</v>
      </c>
      <c r="G11" s="113">
        <v>4</v>
      </c>
      <c r="H11" s="113">
        <v>7</v>
      </c>
      <c r="I11" s="136">
        <v>7</v>
      </c>
      <c r="J11" s="123"/>
      <c r="K11" s="123"/>
      <c r="L11" s="5">
        <f t="shared" si="0"/>
        <v>4.6829999999999998</v>
      </c>
      <c r="M11" s="6">
        <f t="shared" si="1"/>
        <v>6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1.377</v>
      </c>
      <c r="D12" s="246">
        <v>1.82</v>
      </c>
      <c r="E12" s="247"/>
      <c r="F12" s="248">
        <v>0</v>
      </c>
      <c r="G12" s="246">
        <v>1</v>
      </c>
      <c r="H12" s="246">
        <v>2</v>
      </c>
      <c r="I12" s="249"/>
      <c r="J12" s="123"/>
      <c r="K12" s="123"/>
      <c r="L12" s="250">
        <f>D12-B12</f>
        <v>1.82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176.93999999999997</v>
      </c>
      <c r="C13" s="116">
        <f>SUM(C5:C12)</f>
        <v>173.17400000000001</v>
      </c>
      <c r="D13" s="116">
        <f>SUM(D5:D12)</f>
        <v>145.93999999999997</v>
      </c>
      <c r="E13" s="137">
        <f>IF(OR(D13=0,B13=0),0,D13/B13)</f>
        <v>0.82479936701706791</v>
      </c>
      <c r="F13" s="138">
        <f>SUM(F5:F12)</f>
        <v>172</v>
      </c>
      <c r="G13" s="116">
        <f>SUM(G5:G12)</f>
        <v>177</v>
      </c>
      <c r="H13" s="116">
        <f>SUM(H5:H12)</f>
        <v>157</v>
      </c>
      <c r="I13" s="139">
        <f>IF(OR(H13=0,F13=0),0,H13/F13)</f>
        <v>0.91279069767441856</v>
      </c>
      <c r="J13" s="123"/>
      <c r="K13" s="123"/>
      <c r="L13" s="129">
        <f>D13-B13</f>
        <v>-31</v>
      </c>
      <c r="M13" s="140">
        <f t="shared" si="1"/>
        <v>-15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75.334999999999994</v>
      </c>
      <c r="C18" s="114">
        <v>67.936000000000007</v>
      </c>
      <c r="D18" s="114">
        <v>64.692999999999998</v>
      </c>
      <c r="E18" s="131">
        <v>0.85873763854781981</v>
      </c>
      <c r="F18" s="121">
        <v>75</v>
      </c>
      <c r="G18" s="114">
        <v>71</v>
      </c>
      <c r="H18" s="114">
        <v>67</v>
      </c>
      <c r="I18" s="133">
        <v>0.89333333333333331</v>
      </c>
      <c r="J18" s="575">
        <f>0.97*0.976</f>
        <v>0.94672000000000001</v>
      </c>
      <c r="K18" s="576"/>
      <c r="L18" s="147">
        <f>D18-B18</f>
        <v>-10.641999999999996</v>
      </c>
      <c r="M18" s="148">
        <f>H18-F18</f>
        <v>-8</v>
      </c>
    </row>
    <row r="19" spans="1:13" ht="14.4" hidden="1" customHeight="1" outlineLevel="1" x14ac:dyDescent="0.3">
      <c r="A19" s="119" t="s">
        <v>170</v>
      </c>
      <c r="B19" s="122">
        <v>17.951000000000001</v>
      </c>
      <c r="C19" s="113">
        <v>13.236000000000001</v>
      </c>
      <c r="D19" s="113">
        <v>14.384</v>
      </c>
      <c r="E19" s="134">
        <v>0.80129240710823912</v>
      </c>
      <c r="F19" s="122">
        <v>15</v>
      </c>
      <c r="G19" s="113">
        <v>17</v>
      </c>
      <c r="H19" s="113">
        <v>15</v>
      </c>
      <c r="I19" s="136">
        <v>1</v>
      </c>
      <c r="J19" s="575">
        <f>0.97*1.096</f>
        <v>1.0631200000000001</v>
      </c>
      <c r="K19" s="576"/>
      <c r="L19" s="149">
        <f t="shared" ref="L19:L26" si="2">D19-B19</f>
        <v>-3.5670000000000002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171</v>
      </c>
      <c r="B20" s="122">
        <v>56.503999999999998</v>
      </c>
      <c r="C20" s="113">
        <v>61.847000000000001</v>
      </c>
      <c r="D20" s="113">
        <v>35.165999999999997</v>
      </c>
      <c r="E20" s="134">
        <v>0.62236301854735943</v>
      </c>
      <c r="F20" s="122">
        <v>52</v>
      </c>
      <c r="G20" s="113">
        <v>60</v>
      </c>
      <c r="H20" s="113">
        <v>39</v>
      </c>
      <c r="I20" s="136">
        <v>0.75</v>
      </c>
      <c r="J20" s="575">
        <f>0.97*1.047</f>
        <v>1.01559</v>
      </c>
      <c r="K20" s="576"/>
      <c r="L20" s="149">
        <f t="shared" si="2"/>
        <v>-21.338000000000001</v>
      </c>
      <c r="M20" s="150">
        <f t="shared" si="3"/>
        <v>-13</v>
      </c>
    </row>
    <row r="21" spans="1:13" ht="14.4" hidden="1" customHeight="1" outlineLevel="1" x14ac:dyDescent="0.3">
      <c r="A21" s="119" t="s">
        <v>172</v>
      </c>
      <c r="B21" s="122">
        <v>4.218</v>
      </c>
      <c r="C21" s="113">
        <v>3.7410000000000001</v>
      </c>
      <c r="D21" s="113">
        <v>9.0269999999999992</v>
      </c>
      <c r="E21" s="134">
        <v>2.1401137980085347</v>
      </c>
      <c r="F21" s="122">
        <v>5</v>
      </c>
      <c r="G21" s="113">
        <v>4</v>
      </c>
      <c r="H21" s="113">
        <v>10</v>
      </c>
      <c r="I21" s="136">
        <v>2</v>
      </c>
      <c r="J21" s="575">
        <f>0.97*1.091</f>
        <v>1.05827</v>
      </c>
      <c r="K21" s="576"/>
      <c r="L21" s="149">
        <f t="shared" si="2"/>
        <v>4.8089999999999993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535</v>
      </c>
      <c r="F22" s="122">
        <v>0</v>
      </c>
      <c r="G22" s="113">
        <v>0</v>
      </c>
      <c r="H22" s="113">
        <v>0</v>
      </c>
      <c r="I22" s="136" t="s">
        <v>535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21.962</v>
      </c>
      <c r="C23" s="113">
        <v>19.021000000000001</v>
      </c>
      <c r="D23" s="113">
        <v>15.196999999999999</v>
      </c>
      <c r="E23" s="134">
        <v>0.69196794463163647</v>
      </c>
      <c r="F23" s="122">
        <v>24</v>
      </c>
      <c r="G23" s="113">
        <v>20</v>
      </c>
      <c r="H23" s="113">
        <v>17</v>
      </c>
      <c r="I23" s="136">
        <v>0.70833333333333337</v>
      </c>
      <c r="J23" s="575">
        <f>0.97*1.096</f>
        <v>1.0631200000000001</v>
      </c>
      <c r="K23" s="576"/>
      <c r="L23" s="149">
        <f t="shared" si="2"/>
        <v>-6.7650000000000006</v>
      </c>
      <c r="M23" s="150">
        <f t="shared" si="3"/>
        <v>-7</v>
      </c>
    </row>
    <row r="24" spans="1:13" ht="14.4" hidden="1" customHeight="1" outlineLevel="1" x14ac:dyDescent="0.3">
      <c r="A24" s="119" t="s">
        <v>175</v>
      </c>
      <c r="B24" s="122">
        <v>0.97</v>
      </c>
      <c r="C24" s="113">
        <v>6.016</v>
      </c>
      <c r="D24" s="113">
        <v>5.6529999999999996</v>
      </c>
      <c r="E24" s="134">
        <v>5.8278350515463915</v>
      </c>
      <c r="F24" s="122">
        <v>1</v>
      </c>
      <c r="G24" s="113">
        <v>4</v>
      </c>
      <c r="H24" s="113">
        <v>7</v>
      </c>
      <c r="I24" s="136">
        <v>7</v>
      </c>
      <c r="J24" s="575">
        <f>0.97*0.989</f>
        <v>0.95933000000000002</v>
      </c>
      <c r="K24" s="576"/>
      <c r="L24" s="149">
        <f t="shared" si="2"/>
        <v>4.6829999999999998</v>
      </c>
      <c r="M24" s="150">
        <f t="shared" si="3"/>
        <v>6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1.377</v>
      </c>
      <c r="D25" s="246">
        <v>1.82</v>
      </c>
      <c r="E25" s="247"/>
      <c r="F25" s="245">
        <v>0</v>
      </c>
      <c r="G25" s="246">
        <v>1</v>
      </c>
      <c r="H25" s="246">
        <v>2</v>
      </c>
      <c r="I25" s="249"/>
      <c r="J25" s="365"/>
      <c r="K25" s="366"/>
      <c r="L25" s="252">
        <f>D25-B25</f>
        <v>1.82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176.93999999999997</v>
      </c>
      <c r="C26" s="153">
        <f>SUM(C18:C25)</f>
        <v>173.17400000000001</v>
      </c>
      <c r="D26" s="153">
        <f>SUM(D18:D25)</f>
        <v>145.93999999999997</v>
      </c>
      <c r="E26" s="154">
        <f>IF(OR(D26=0,B26=0),0,D26/B26)</f>
        <v>0.82479936701706791</v>
      </c>
      <c r="F26" s="152">
        <f>SUM(F18:F25)</f>
        <v>172</v>
      </c>
      <c r="G26" s="153">
        <f>SUM(G18:G25)</f>
        <v>177</v>
      </c>
      <c r="H26" s="153">
        <f>SUM(H18:H25)</f>
        <v>157</v>
      </c>
      <c r="I26" s="155">
        <f>IF(OR(H26=0,F26=0),0,H26/F26)</f>
        <v>0.91279069767441856</v>
      </c>
      <c r="J26" s="123"/>
      <c r="K26" s="123"/>
      <c r="L26" s="145">
        <f t="shared" si="2"/>
        <v>-31</v>
      </c>
      <c r="M26" s="156">
        <f t="shared" si="3"/>
        <v>-15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535</v>
      </c>
      <c r="F31" s="132">
        <v>0</v>
      </c>
      <c r="G31" s="114">
        <v>0</v>
      </c>
      <c r="H31" s="114">
        <v>0</v>
      </c>
      <c r="I31" s="133" t="s">
        <v>535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535</v>
      </c>
      <c r="F32" s="135">
        <v>0</v>
      </c>
      <c r="G32" s="113">
        <v>0</v>
      </c>
      <c r="H32" s="113">
        <v>0</v>
      </c>
      <c r="I32" s="136" t="s">
        <v>535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535</v>
      </c>
      <c r="F33" s="135">
        <v>0</v>
      </c>
      <c r="G33" s="113">
        <v>0</v>
      </c>
      <c r="H33" s="113">
        <v>0</v>
      </c>
      <c r="I33" s="136" t="s">
        <v>535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535</v>
      </c>
      <c r="F34" s="135">
        <v>0</v>
      </c>
      <c r="G34" s="113">
        <v>0</v>
      </c>
      <c r="H34" s="113">
        <v>0</v>
      </c>
      <c r="I34" s="136" t="s">
        <v>535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535</v>
      </c>
      <c r="F35" s="135">
        <v>0</v>
      </c>
      <c r="G35" s="113">
        <v>0</v>
      </c>
      <c r="H35" s="113">
        <v>0</v>
      </c>
      <c r="I35" s="136" t="s">
        <v>535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535</v>
      </c>
      <c r="F36" s="135">
        <v>0</v>
      </c>
      <c r="G36" s="113">
        <v>0</v>
      </c>
      <c r="H36" s="113">
        <v>0</v>
      </c>
      <c r="I36" s="136" t="s">
        <v>535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535</v>
      </c>
      <c r="F37" s="135">
        <v>0</v>
      </c>
      <c r="G37" s="113">
        <v>0</v>
      </c>
      <c r="H37" s="113">
        <v>0</v>
      </c>
      <c r="I37" s="136" t="s">
        <v>535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535</v>
      </c>
      <c r="F38" s="248">
        <v>0</v>
      </c>
      <c r="G38" s="246">
        <v>0</v>
      </c>
      <c r="H38" s="246">
        <v>0</v>
      </c>
      <c r="I38" s="249" t="s">
        <v>535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779.96</v>
      </c>
      <c r="C33" s="203">
        <v>855</v>
      </c>
      <c r="D33" s="84">
        <f>IF(C33="","",C33-B33)</f>
        <v>75.039999999999964</v>
      </c>
      <c r="E33" s="85">
        <f>IF(C33="","",C33/B33)</f>
        <v>1.0962100620544644</v>
      </c>
      <c r="F33" s="86">
        <v>262.70999999999998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1829.52</v>
      </c>
      <c r="C34" s="204">
        <v>2297</v>
      </c>
      <c r="D34" s="87">
        <f t="shared" ref="D34:D45" si="0">IF(C34="","",C34-B34)</f>
        <v>467.48</v>
      </c>
      <c r="E34" s="88">
        <f t="shared" ref="E34:E45" si="1">IF(C34="","",C34/B34)</f>
        <v>1.255520573702392</v>
      </c>
      <c r="F34" s="89">
        <v>914.37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2944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9" t="s">
        <v>2859</v>
      </c>
      <c r="B5" s="851">
        <v>2</v>
      </c>
      <c r="C5" s="852">
        <v>1.38</v>
      </c>
      <c r="D5" s="853">
        <v>19.5</v>
      </c>
      <c r="E5" s="854"/>
      <c r="F5" s="855"/>
      <c r="G5" s="856"/>
      <c r="H5" s="857"/>
      <c r="I5" s="855"/>
      <c r="J5" s="856"/>
      <c r="K5" s="858">
        <v>0.61</v>
      </c>
      <c r="L5" s="857">
        <v>2</v>
      </c>
      <c r="M5" s="857">
        <v>18</v>
      </c>
      <c r="N5" s="859">
        <v>5.88</v>
      </c>
      <c r="O5" s="857" t="s">
        <v>2860</v>
      </c>
      <c r="P5" s="860" t="s">
        <v>2861</v>
      </c>
      <c r="Q5" s="861">
        <f>H5-B5</f>
        <v>-2</v>
      </c>
      <c r="R5" s="861">
        <f>I5-C5</f>
        <v>-1.38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2862</v>
      </c>
      <c r="B6" s="865"/>
      <c r="C6" s="866"/>
      <c r="D6" s="821"/>
      <c r="E6" s="867">
        <v>1</v>
      </c>
      <c r="F6" s="868">
        <v>0.74</v>
      </c>
      <c r="G6" s="822">
        <v>21</v>
      </c>
      <c r="H6" s="869"/>
      <c r="I6" s="868"/>
      <c r="J6" s="822"/>
      <c r="K6" s="870">
        <v>0.74</v>
      </c>
      <c r="L6" s="869">
        <v>3</v>
      </c>
      <c r="M6" s="869">
        <v>24</v>
      </c>
      <c r="N6" s="871">
        <v>8.07</v>
      </c>
      <c r="O6" s="869" t="s">
        <v>2860</v>
      </c>
      <c r="P6" s="872" t="s">
        <v>2863</v>
      </c>
      <c r="Q6" s="873">
        <f t="shared" ref="Q6:R46" si="0">H6-B6</f>
        <v>0</v>
      </c>
      <c r="R6" s="873">
        <f t="shared" si="0"/>
        <v>0</v>
      </c>
      <c r="S6" s="874" t="str">
        <f t="shared" ref="S6:S46" si="1">IF(H6=0,"",H6*N6)</f>
        <v/>
      </c>
      <c r="T6" s="874" t="str">
        <f t="shared" ref="T6:T46" si="2">IF(H6=0,"",H6*J6)</f>
        <v/>
      </c>
      <c r="U6" s="874" t="str">
        <f t="shared" ref="U6:U46" si="3">IF(H6=0,"",T6-S6)</f>
        <v/>
      </c>
      <c r="V6" s="875" t="str">
        <f t="shared" ref="V6:V46" si="4">IF(H6=0,"",T6/S6)</f>
        <v/>
      </c>
      <c r="W6" s="823"/>
    </row>
    <row r="7" spans="1:23" ht="14.4" customHeight="1" x14ac:dyDescent="0.3">
      <c r="A7" s="881" t="s">
        <v>2864</v>
      </c>
      <c r="B7" s="832"/>
      <c r="C7" s="834"/>
      <c r="D7" s="835"/>
      <c r="E7" s="830"/>
      <c r="F7" s="814"/>
      <c r="G7" s="815"/>
      <c r="H7" s="824">
        <v>1</v>
      </c>
      <c r="I7" s="825">
        <v>0.49</v>
      </c>
      <c r="J7" s="826">
        <v>6</v>
      </c>
      <c r="K7" s="817">
        <v>0.49</v>
      </c>
      <c r="L7" s="816">
        <v>1</v>
      </c>
      <c r="M7" s="816">
        <v>11</v>
      </c>
      <c r="N7" s="818">
        <v>3.8</v>
      </c>
      <c r="O7" s="816" t="s">
        <v>2860</v>
      </c>
      <c r="P7" s="831" t="s">
        <v>2865</v>
      </c>
      <c r="Q7" s="819">
        <f t="shared" si="0"/>
        <v>1</v>
      </c>
      <c r="R7" s="819">
        <f t="shared" si="0"/>
        <v>0.49</v>
      </c>
      <c r="S7" s="832">
        <f t="shared" si="1"/>
        <v>3.8</v>
      </c>
      <c r="T7" s="832">
        <f t="shared" si="2"/>
        <v>6</v>
      </c>
      <c r="U7" s="832">
        <f t="shared" si="3"/>
        <v>2.2000000000000002</v>
      </c>
      <c r="V7" s="833">
        <f t="shared" si="4"/>
        <v>1.5789473684210527</v>
      </c>
      <c r="W7" s="820">
        <v>2.2000000000000002</v>
      </c>
    </row>
    <row r="8" spans="1:23" ht="14.4" customHeight="1" x14ac:dyDescent="0.3">
      <c r="A8" s="881" t="s">
        <v>2866</v>
      </c>
      <c r="B8" s="811">
        <v>3</v>
      </c>
      <c r="C8" s="812">
        <v>7.5</v>
      </c>
      <c r="D8" s="813">
        <v>26.7</v>
      </c>
      <c r="E8" s="830"/>
      <c r="F8" s="814"/>
      <c r="G8" s="815"/>
      <c r="H8" s="816"/>
      <c r="I8" s="814"/>
      <c r="J8" s="815"/>
      <c r="K8" s="817">
        <v>1.67</v>
      </c>
      <c r="L8" s="816">
        <v>3</v>
      </c>
      <c r="M8" s="816">
        <v>27</v>
      </c>
      <c r="N8" s="818">
        <v>8.92</v>
      </c>
      <c r="O8" s="816" t="s">
        <v>2860</v>
      </c>
      <c r="P8" s="831" t="s">
        <v>2867</v>
      </c>
      <c r="Q8" s="819">
        <f t="shared" si="0"/>
        <v>-3</v>
      </c>
      <c r="R8" s="819">
        <f t="shared" si="0"/>
        <v>-7.5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3" t="str">
        <f t="shared" si="4"/>
        <v/>
      </c>
      <c r="W8" s="820"/>
    </row>
    <row r="9" spans="1:23" ht="14.4" customHeight="1" x14ac:dyDescent="0.3">
      <c r="A9" s="881" t="s">
        <v>2868</v>
      </c>
      <c r="B9" s="832"/>
      <c r="C9" s="834"/>
      <c r="D9" s="835"/>
      <c r="E9" s="824">
        <v>2</v>
      </c>
      <c r="F9" s="825">
        <v>2.0299999999999998</v>
      </c>
      <c r="G9" s="827">
        <v>24</v>
      </c>
      <c r="H9" s="816"/>
      <c r="I9" s="814"/>
      <c r="J9" s="815"/>
      <c r="K9" s="817">
        <v>0.42</v>
      </c>
      <c r="L9" s="816">
        <v>2</v>
      </c>
      <c r="M9" s="816">
        <v>15</v>
      </c>
      <c r="N9" s="818">
        <v>4.93</v>
      </c>
      <c r="O9" s="816" t="s">
        <v>2860</v>
      </c>
      <c r="P9" s="831" t="s">
        <v>2869</v>
      </c>
      <c r="Q9" s="819">
        <f t="shared" si="0"/>
        <v>0</v>
      </c>
      <c r="R9" s="819">
        <f t="shared" si="0"/>
        <v>0</v>
      </c>
      <c r="S9" s="832" t="str">
        <f t="shared" si="1"/>
        <v/>
      </c>
      <c r="T9" s="832" t="str">
        <f t="shared" si="2"/>
        <v/>
      </c>
      <c r="U9" s="832" t="str">
        <f t="shared" si="3"/>
        <v/>
      </c>
      <c r="V9" s="833" t="str">
        <f t="shared" si="4"/>
        <v/>
      </c>
      <c r="W9" s="820"/>
    </row>
    <row r="10" spans="1:23" ht="14.4" customHeight="1" x14ac:dyDescent="0.3">
      <c r="A10" s="881" t="s">
        <v>2870</v>
      </c>
      <c r="B10" s="832"/>
      <c r="C10" s="834"/>
      <c r="D10" s="835"/>
      <c r="E10" s="824">
        <v>1</v>
      </c>
      <c r="F10" s="825">
        <v>2.4</v>
      </c>
      <c r="G10" s="827">
        <v>51</v>
      </c>
      <c r="H10" s="816"/>
      <c r="I10" s="814"/>
      <c r="J10" s="815"/>
      <c r="K10" s="817">
        <v>0.6</v>
      </c>
      <c r="L10" s="816">
        <v>2</v>
      </c>
      <c r="M10" s="816">
        <v>18</v>
      </c>
      <c r="N10" s="818">
        <v>6.04</v>
      </c>
      <c r="O10" s="816" t="s">
        <v>2860</v>
      </c>
      <c r="P10" s="831" t="s">
        <v>2871</v>
      </c>
      <c r="Q10" s="819">
        <f t="shared" si="0"/>
        <v>0</v>
      </c>
      <c r="R10" s="819">
        <f t="shared" si="0"/>
        <v>0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3" t="str">
        <f t="shared" si="4"/>
        <v/>
      </c>
      <c r="W10" s="820"/>
    </row>
    <row r="11" spans="1:23" ht="14.4" customHeight="1" x14ac:dyDescent="0.3">
      <c r="A11" s="881" t="s">
        <v>2872</v>
      </c>
      <c r="B11" s="832"/>
      <c r="C11" s="834"/>
      <c r="D11" s="835"/>
      <c r="E11" s="824">
        <v>1</v>
      </c>
      <c r="F11" s="825">
        <v>5.18</v>
      </c>
      <c r="G11" s="827">
        <v>7</v>
      </c>
      <c r="H11" s="816"/>
      <c r="I11" s="814"/>
      <c r="J11" s="815"/>
      <c r="K11" s="817">
        <v>5.18</v>
      </c>
      <c r="L11" s="816">
        <v>3</v>
      </c>
      <c r="M11" s="816">
        <v>28</v>
      </c>
      <c r="N11" s="818">
        <v>9.2899999999999991</v>
      </c>
      <c r="O11" s="816" t="s">
        <v>2860</v>
      </c>
      <c r="P11" s="831" t="s">
        <v>2873</v>
      </c>
      <c r="Q11" s="819">
        <f t="shared" si="0"/>
        <v>0</v>
      </c>
      <c r="R11" s="819">
        <f t="shared" si="0"/>
        <v>0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3" t="str">
        <f t="shared" si="4"/>
        <v/>
      </c>
      <c r="W11" s="820"/>
    </row>
    <row r="12" spans="1:23" ht="14.4" customHeight="1" x14ac:dyDescent="0.3">
      <c r="A12" s="881" t="s">
        <v>2874</v>
      </c>
      <c r="B12" s="832"/>
      <c r="C12" s="834"/>
      <c r="D12" s="835"/>
      <c r="E12" s="824">
        <v>1</v>
      </c>
      <c r="F12" s="825">
        <v>0.42</v>
      </c>
      <c r="G12" s="827">
        <v>7</v>
      </c>
      <c r="H12" s="816"/>
      <c r="I12" s="814"/>
      <c r="J12" s="815"/>
      <c r="K12" s="817">
        <v>0.42</v>
      </c>
      <c r="L12" s="816">
        <v>2</v>
      </c>
      <c r="M12" s="816">
        <v>15</v>
      </c>
      <c r="N12" s="818">
        <v>5.08</v>
      </c>
      <c r="O12" s="816" t="s">
        <v>2860</v>
      </c>
      <c r="P12" s="831" t="s">
        <v>2875</v>
      </c>
      <c r="Q12" s="819">
        <f t="shared" si="0"/>
        <v>0</v>
      </c>
      <c r="R12" s="819">
        <f t="shared" si="0"/>
        <v>0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3" t="str">
        <f t="shared" si="4"/>
        <v/>
      </c>
      <c r="W12" s="820"/>
    </row>
    <row r="13" spans="1:23" ht="14.4" customHeight="1" x14ac:dyDescent="0.3">
      <c r="A13" s="881" t="s">
        <v>2876</v>
      </c>
      <c r="B13" s="832"/>
      <c r="C13" s="834"/>
      <c r="D13" s="835"/>
      <c r="E13" s="830"/>
      <c r="F13" s="814"/>
      <c r="G13" s="815"/>
      <c r="H13" s="824">
        <v>1</v>
      </c>
      <c r="I13" s="825">
        <v>4.33</v>
      </c>
      <c r="J13" s="826">
        <v>41</v>
      </c>
      <c r="K13" s="817">
        <v>4.33</v>
      </c>
      <c r="L13" s="816">
        <v>6</v>
      </c>
      <c r="M13" s="816">
        <v>52</v>
      </c>
      <c r="N13" s="818">
        <v>17.170000000000002</v>
      </c>
      <c r="O13" s="816" t="s">
        <v>2860</v>
      </c>
      <c r="P13" s="831" t="s">
        <v>2877</v>
      </c>
      <c r="Q13" s="819">
        <f t="shared" si="0"/>
        <v>1</v>
      </c>
      <c r="R13" s="819">
        <f t="shared" si="0"/>
        <v>4.33</v>
      </c>
      <c r="S13" s="832">
        <f t="shared" si="1"/>
        <v>17.170000000000002</v>
      </c>
      <c r="T13" s="832">
        <f t="shared" si="2"/>
        <v>41</v>
      </c>
      <c r="U13" s="832">
        <f t="shared" si="3"/>
        <v>23.83</v>
      </c>
      <c r="V13" s="833">
        <f t="shared" si="4"/>
        <v>2.38788584740827</v>
      </c>
      <c r="W13" s="820">
        <v>23.83</v>
      </c>
    </row>
    <row r="14" spans="1:23" ht="14.4" customHeight="1" x14ac:dyDescent="0.3">
      <c r="A14" s="881" t="s">
        <v>2878</v>
      </c>
      <c r="B14" s="832">
        <v>13</v>
      </c>
      <c r="C14" s="834">
        <v>17.91</v>
      </c>
      <c r="D14" s="835">
        <v>21.9</v>
      </c>
      <c r="E14" s="830">
        <v>12</v>
      </c>
      <c r="F14" s="814">
        <v>15.61</v>
      </c>
      <c r="G14" s="815">
        <v>14.7</v>
      </c>
      <c r="H14" s="824">
        <v>17</v>
      </c>
      <c r="I14" s="825">
        <v>20.89</v>
      </c>
      <c r="J14" s="827">
        <v>11.2</v>
      </c>
      <c r="K14" s="817">
        <v>1.38</v>
      </c>
      <c r="L14" s="816">
        <v>6</v>
      </c>
      <c r="M14" s="816">
        <v>57</v>
      </c>
      <c r="N14" s="818">
        <v>18.920000000000002</v>
      </c>
      <c r="O14" s="816" t="s">
        <v>2860</v>
      </c>
      <c r="P14" s="831" t="s">
        <v>2879</v>
      </c>
      <c r="Q14" s="819">
        <f t="shared" si="0"/>
        <v>4</v>
      </c>
      <c r="R14" s="819">
        <f t="shared" si="0"/>
        <v>2.9800000000000004</v>
      </c>
      <c r="S14" s="832">
        <f t="shared" si="1"/>
        <v>321.64000000000004</v>
      </c>
      <c r="T14" s="832">
        <f t="shared" si="2"/>
        <v>190.39999999999998</v>
      </c>
      <c r="U14" s="832">
        <f t="shared" si="3"/>
        <v>-131.24000000000007</v>
      </c>
      <c r="V14" s="833">
        <f t="shared" si="4"/>
        <v>0.59196617336152202</v>
      </c>
      <c r="W14" s="820">
        <v>8.16</v>
      </c>
    </row>
    <row r="15" spans="1:23" ht="14.4" customHeight="1" x14ac:dyDescent="0.3">
      <c r="A15" s="880" t="s">
        <v>2880</v>
      </c>
      <c r="B15" s="874">
        <v>3</v>
      </c>
      <c r="C15" s="876">
        <v>4.25</v>
      </c>
      <c r="D15" s="836">
        <v>15.7</v>
      </c>
      <c r="E15" s="867"/>
      <c r="F15" s="868"/>
      <c r="G15" s="822"/>
      <c r="H15" s="877">
        <v>1</v>
      </c>
      <c r="I15" s="878">
        <v>1.42</v>
      </c>
      <c r="J15" s="828">
        <v>13</v>
      </c>
      <c r="K15" s="870">
        <v>1.42</v>
      </c>
      <c r="L15" s="869">
        <v>6</v>
      </c>
      <c r="M15" s="869">
        <v>54</v>
      </c>
      <c r="N15" s="871">
        <v>17.88</v>
      </c>
      <c r="O15" s="869" t="s">
        <v>2860</v>
      </c>
      <c r="P15" s="872" t="s">
        <v>2881</v>
      </c>
      <c r="Q15" s="873">
        <f t="shared" si="0"/>
        <v>-2</v>
      </c>
      <c r="R15" s="873">
        <f t="shared" si="0"/>
        <v>-2.83</v>
      </c>
      <c r="S15" s="874">
        <f t="shared" si="1"/>
        <v>17.88</v>
      </c>
      <c r="T15" s="874">
        <f t="shared" si="2"/>
        <v>13</v>
      </c>
      <c r="U15" s="874">
        <f t="shared" si="3"/>
        <v>-4.879999999999999</v>
      </c>
      <c r="V15" s="875">
        <f t="shared" si="4"/>
        <v>0.72706935123042504</v>
      </c>
      <c r="W15" s="823"/>
    </row>
    <row r="16" spans="1:23" ht="14.4" customHeight="1" x14ac:dyDescent="0.3">
      <c r="A16" s="880" t="s">
        <v>2882</v>
      </c>
      <c r="B16" s="874">
        <v>1</v>
      </c>
      <c r="C16" s="876">
        <v>1.64</v>
      </c>
      <c r="D16" s="836">
        <v>19</v>
      </c>
      <c r="E16" s="867">
        <v>1</v>
      </c>
      <c r="F16" s="868">
        <v>1.64</v>
      </c>
      <c r="G16" s="822">
        <v>40</v>
      </c>
      <c r="H16" s="877">
        <v>3</v>
      </c>
      <c r="I16" s="878">
        <v>4.93</v>
      </c>
      <c r="J16" s="828">
        <v>15</v>
      </c>
      <c r="K16" s="870">
        <v>1.64</v>
      </c>
      <c r="L16" s="869">
        <v>7</v>
      </c>
      <c r="M16" s="869">
        <v>62</v>
      </c>
      <c r="N16" s="871">
        <v>20.56</v>
      </c>
      <c r="O16" s="869" t="s">
        <v>2860</v>
      </c>
      <c r="P16" s="872" t="s">
        <v>2883</v>
      </c>
      <c r="Q16" s="873">
        <f t="shared" si="0"/>
        <v>2</v>
      </c>
      <c r="R16" s="873">
        <f t="shared" si="0"/>
        <v>3.29</v>
      </c>
      <c r="S16" s="874">
        <f t="shared" si="1"/>
        <v>61.679999999999993</v>
      </c>
      <c r="T16" s="874">
        <f t="shared" si="2"/>
        <v>45</v>
      </c>
      <c r="U16" s="874">
        <f t="shared" si="3"/>
        <v>-16.679999999999993</v>
      </c>
      <c r="V16" s="875">
        <f t="shared" si="4"/>
        <v>0.72957198443579774</v>
      </c>
      <c r="W16" s="823"/>
    </row>
    <row r="17" spans="1:23" ht="14.4" customHeight="1" x14ac:dyDescent="0.3">
      <c r="A17" s="881" t="s">
        <v>2884</v>
      </c>
      <c r="B17" s="832">
        <v>5</v>
      </c>
      <c r="C17" s="834">
        <v>5.92</v>
      </c>
      <c r="D17" s="835">
        <v>15.8</v>
      </c>
      <c r="E17" s="824">
        <v>6</v>
      </c>
      <c r="F17" s="825">
        <v>7.11</v>
      </c>
      <c r="G17" s="827">
        <v>18.2</v>
      </c>
      <c r="H17" s="816">
        <v>5</v>
      </c>
      <c r="I17" s="814">
        <v>5.21</v>
      </c>
      <c r="J17" s="826">
        <v>16.8</v>
      </c>
      <c r="K17" s="817">
        <v>1.18</v>
      </c>
      <c r="L17" s="816">
        <v>5</v>
      </c>
      <c r="M17" s="816">
        <v>49</v>
      </c>
      <c r="N17" s="818">
        <v>16.45</v>
      </c>
      <c r="O17" s="816" t="s">
        <v>2860</v>
      </c>
      <c r="P17" s="831" t="s">
        <v>2885</v>
      </c>
      <c r="Q17" s="819">
        <f t="shared" si="0"/>
        <v>0</v>
      </c>
      <c r="R17" s="819">
        <f t="shared" si="0"/>
        <v>-0.71</v>
      </c>
      <c r="S17" s="832">
        <f t="shared" si="1"/>
        <v>82.25</v>
      </c>
      <c r="T17" s="832">
        <f t="shared" si="2"/>
        <v>84</v>
      </c>
      <c r="U17" s="832">
        <f t="shared" si="3"/>
        <v>1.75</v>
      </c>
      <c r="V17" s="833">
        <f t="shared" si="4"/>
        <v>1.0212765957446808</v>
      </c>
      <c r="W17" s="820">
        <v>26.1</v>
      </c>
    </row>
    <row r="18" spans="1:23" ht="14.4" customHeight="1" x14ac:dyDescent="0.3">
      <c r="A18" s="880" t="s">
        <v>2886</v>
      </c>
      <c r="B18" s="874">
        <v>2</v>
      </c>
      <c r="C18" s="876">
        <v>2.37</v>
      </c>
      <c r="D18" s="836">
        <v>14</v>
      </c>
      <c r="E18" s="877">
        <v>4</v>
      </c>
      <c r="F18" s="878">
        <v>4.2699999999999996</v>
      </c>
      <c r="G18" s="828">
        <v>15</v>
      </c>
      <c r="H18" s="869">
        <v>2</v>
      </c>
      <c r="I18" s="868">
        <v>2.37</v>
      </c>
      <c r="J18" s="822">
        <v>12.5</v>
      </c>
      <c r="K18" s="870">
        <v>1.18</v>
      </c>
      <c r="L18" s="869">
        <v>5</v>
      </c>
      <c r="M18" s="869">
        <v>49</v>
      </c>
      <c r="N18" s="871">
        <v>16.45</v>
      </c>
      <c r="O18" s="869" t="s">
        <v>2860</v>
      </c>
      <c r="P18" s="872" t="s">
        <v>2887</v>
      </c>
      <c r="Q18" s="873">
        <f t="shared" si="0"/>
        <v>0</v>
      </c>
      <c r="R18" s="873">
        <f t="shared" si="0"/>
        <v>0</v>
      </c>
      <c r="S18" s="874">
        <f t="shared" si="1"/>
        <v>32.9</v>
      </c>
      <c r="T18" s="874">
        <f t="shared" si="2"/>
        <v>25</v>
      </c>
      <c r="U18" s="874">
        <f t="shared" si="3"/>
        <v>-7.8999999999999986</v>
      </c>
      <c r="V18" s="875">
        <f t="shared" si="4"/>
        <v>0.75987841945288759</v>
      </c>
      <c r="W18" s="823"/>
    </row>
    <row r="19" spans="1:23" ht="14.4" customHeight="1" x14ac:dyDescent="0.3">
      <c r="A19" s="880" t="s">
        <v>2888</v>
      </c>
      <c r="B19" s="874">
        <v>3</v>
      </c>
      <c r="C19" s="876">
        <v>3.81</v>
      </c>
      <c r="D19" s="836">
        <v>22</v>
      </c>
      <c r="E19" s="877">
        <v>1</v>
      </c>
      <c r="F19" s="878">
        <v>1.27</v>
      </c>
      <c r="G19" s="828">
        <v>38</v>
      </c>
      <c r="H19" s="869">
        <v>1</v>
      </c>
      <c r="I19" s="868">
        <v>1.27</v>
      </c>
      <c r="J19" s="829">
        <v>24</v>
      </c>
      <c r="K19" s="870">
        <v>1.27</v>
      </c>
      <c r="L19" s="869">
        <v>5</v>
      </c>
      <c r="M19" s="869">
        <v>43</v>
      </c>
      <c r="N19" s="871">
        <v>14.23</v>
      </c>
      <c r="O19" s="869" t="s">
        <v>2860</v>
      </c>
      <c r="P19" s="872" t="s">
        <v>2889</v>
      </c>
      <c r="Q19" s="873">
        <f t="shared" si="0"/>
        <v>-2</v>
      </c>
      <c r="R19" s="873">
        <f t="shared" si="0"/>
        <v>-2.54</v>
      </c>
      <c r="S19" s="874">
        <f t="shared" si="1"/>
        <v>14.23</v>
      </c>
      <c r="T19" s="874">
        <f t="shared" si="2"/>
        <v>24</v>
      </c>
      <c r="U19" s="874">
        <f t="shared" si="3"/>
        <v>9.77</v>
      </c>
      <c r="V19" s="875">
        <f t="shared" si="4"/>
        <v>1.6865776528460998</v>
      </c>
      <c r="W19" s="823">
        <v>9.77</v>
      </c>
    </row>
    <row r="20" spans="1:23" ht="14.4" customHeight="1" x14ac:dyDescent="0.3">
      <c r="A20" s="881" t="s">
        <v>2890</v>
      </c>
      <c r="B20" s="832">
        <v>6</v>
      </c>
      <c r="C20" s="834">
        <v>5.18</v>
      </c>
      <c r="D20" s="835">
        <v>22.8</v>
      </c>
      <c r="E20" s="830">
        <v>5</v>
      </c>
      <c r="F20" s="814">
        <v>4.63</v>
      </c>
      <c r="G20" s="815">
        <v>21.8</v>
      </c>
      <c r="H20" s="824">
        <v>6</v>
      </c>
      <c r="I20" s="825">
        <v>4.63</v>
      </c>
      <c r="J20" s="827">
        <v>9</v>
      </c>
      <c r="K20" s="817">
        <v>0.93</v>
      </c>
      <c r="L20" s="816">
        <v>5</v>
      </c>
      <c r="M20" s="816">
        <v>42</v>
      </c>
      <c r="N20" s="818">
        <v>14.01</v>
      </c>
      <c r="O20" s="816" t="s">
        <v>2860</v>
      </c>
      <c r="P20" s="831" t="s">
        <v>2891</v>
      </c>
      <c r="Q20" s="819">
        <f t="shared" si="0"/>
        <v>0</v>
      </c>
      <c r="R20" s="819">
        <f t="shared" si="0"/>
        <v>-0.54999999999999982</v>
      </c>
      <c r="S20" s="832">
        <f t="shared" si="1"/>
        <v>84.06</v>
      </c>
      <c r="T20" s="832">
        <f t="shared" si="2"/>
        <v>54</v>
      </c>
      <c r="U20" s="832">
        <f t="shared" si="3"/>
        <v>-30.060000000000002</v>
      </c>
      <c r="V20" s="833">
        <f t="shared" si="4"/>
        <v>0.64239828693790146</v>
      </c>
      <c r="W20" s="820">
        <v>4.99</v>
      </c>
    </row>
    <row r="21" spans="1:23" ht="14.4" customHeight="1" x14ac:dyDescent="0.3">
      <c r="A21" s="880" t="s">
        <v>2892</v>
      </c>
      <c r="B21" s="874"/>
      <c r="C21" s="876"/>
      <c r="D21" s="836"/>
      <c r="E21" s="867">
        <v>2</v>
      </c>
      <c r="F21" s="868">
        <v>1.96</v>
      </c>
      <c r="G21" s="822">
        <v>24.5</v>
      </c>
      <c r="H21" s="877">
        <v>1</v>
      </c>
      <c r="I21" s="878">
        <v>0.96</v>
      </c>
      <c r="J21" s="829">
        <v>23</v>
      </c>
      <c r="K21" s="870">
        <v>0.96</v>
      </c>
      <c r="L21" s="869">
        <v>4</v>
      </c>
      <c r="M21" s="869">
        <v>38</v>
      </c>
      <c r="N21" s="871">
        <v>12.54</v>
      </c>
      <c r="O21" s="869" t="s">
        <v>2860</v>
      </c>
      <c r="P21" s="872" t="s">
        <v>2893</v>
      </c>
      <c r="Q21" s="873">
        <f t="shared" si="0"/>
        <v>1</v>
      </c>
      <c r="R21" s="873">
        <f t="shared" si="0"/>
        <v>0.96</v>
      </c>
      <c r="S21" s="874">
        <f t="shared" si="1"/>
        <v>12.54</v>
      </c>
      <c r="T21" s="874">
        <f t="shared" si="2"/>
        <v>23</v>
      </c>
      <c r="U21" s="874">
        <f t="shared" si="3"/>
        <v>10.46</v>
      </c>
      <c r="V21" s="875">
        <f t="shared" si="4"/>
        <v>1.8341307814992027</v>
      </c>
      <c r="W21" s="823">
        <v>10.46</v>
      </c>
    </row>
    <row r="22" spans="1:23" ht="14.4" customHeight="1" x14ac:dyDescent="0.3">
      <c r="A22" s="880" t="s">
        <v>2894</v>
      </c>
      <c r="B22" s="874">
        <v>1</v>
      </c>
      <c r="C22" s="876">
        <v>1.79</v>
      </c>
      <c r="D22" s="836">
        <v>37</v>
      </c>
      <c r="E22" s="867"/>
      <c r="F22" s="868"/>
      <c r="G22" s="822"/>
      <c r="H22" s="877"/>
      <c r="I22" s="878"/>
      <c r="J22" s="828"/>
      <c r="K22" s="870">
        <v>1.79</v>
      </c>
      <c r="L22" s="869">
        <v>6</v>
      </c>
      <c r="M22" s="869">
        <v>55</v>
      </c>
      <c r="N22" s="871">
        <v>18.25</v>
      </c>
      <c r="O22" s="869" t="s">
        <v>2860</v>
      </c>
      <c r="P22" s="872" t="s">
        <v>2895</v>
      </c>
      <c r="Q22" s="873">
        <f t="shared" si="0"/>
        <v>-1</v>
      </c>
      <c r="R22" s="873">
        <f t="shared" si="0"/>
        <v>-1.79</v>
      </c>
      <c r="S22" s="874" t="str">
        <f t="shared" si="1"/>
        <v/>
      </c>
      <c r="T22" s="874" t="str">
        <f t="shared" si="2"/>
        <v/>
      </c>
      <c r="U22" s="874" t="str">
        <f t="shared" si="3"/>
        <v/>
      </c>
      <c r="V22" s="875" t="str">
        <f t="shared" si="4"/>
        <v/>
      </c>
      <c r="W22" s="823"/>
    </row>
    <row r="23" spans="1:23" ht="14.4" customHeight="1" x14ac:dyDescent="0.3">
      <c r="A23" s="881" t="s">
        <v>2896</v>
      </c>
      <c r="B23" s="832">
        <v>5</v>
      </c>
      <c r="C23" s="834">
        <v>7.55</v>
      </c>
      <c r="D23" s="835">
        <v>19.399999999999999</v>
      </c>
      <c r="E23" s="824">
        <v>14</v>
      </c>
      <c r="F23" s="825">
        <v>21.14</v>
      </c>
      <c r="G23" s="827">
        <v>22.2</v>
      </c>
      <c r="H23" s="816">
        <v>8</v>
      </c>
      <c r="I23" s="814">
        <v>10.79</v>
      </c>
      <c r="J23" s="815">
        <v>10.8</v>
      </c>
      <c r="K23" s="817">
        <v>1.51</v>
      </c>
      <c r="L23" s="816">
        <v>7</v>
      </c>
      <c r="M23" s="816">
        <v>65</v>
      </c>
      <c r="N23" s="818">
        <v>21.57</v>
      </c>
      <c r="O23" s="816" t="s">
        <v>2860</v>
      </c>
      <c r="P23" s="831" t="s">
        <v>2897</v>
      </c>
      <c r="Q23" s="819">
        <f t="shared" si="0"/>
        <v>3</v>
      </c>
      <c r="R23" s="819">
        <f t="shared" si="0"/>
        <v>3.2399999999999993</v>
      </c>
      <c r="S23" s="832">
        <f t="shared" si="1"/>
        <v>172.56</v>
      </c>
      <c r="T23" s="832">
        <f t="shared" si="2"/>
        <v>86.4</v>
      </c>
      <c r="U23" s="832">
        <f t="shared" si="3"/>
        <v>-86.16</v>
      </c>
      <c r="V23" s="833">
        <f t="shared" si="4"/>
        <v>0.50069541029207232</v>
      </c>
      <c r="W23" s="820"/>
    </row>
    <row r="24" spans="1:23" ht="14.4" customHeight="1" x14ac:dyDescent="0.3">
      <c r="A24" s="880" t="s">
        <v>2898</v>
      </c>
      <c r="B24" s="874">
        <v>1</v>
      </c>
      <c r="C24" s="876">
        <v>1.51</v>
      </c>
      <c r="D24" s="836">
        <v>14</v>
      </c>
      <c r="E24" s="877">
        <v>2</v>
      </c>
      <c r="F24" s="878">
        <v>2.16</v>
      </c>
      <c r="G24" s="828">
        <v>13.5</v>
      </c>
      <c r="H24" s="869">
        <v>1</v>
      </c>
      <c r="I24" s="868">
        <v>1.51</v>
      </c>
      <c r="J24" s="829">
        <v>25</v>
      </c>
      <c r="K24" s="870">
        <v>1.51</v>
      </c>
      <c r="L24" s="869">
        <v>7</v>
      </c>
      <c r="M24" s="869">
        <v>65</v>
      </c>
      <c r="N24" s="871">
        <v>21.57</v>
      </c>
      <c r="O24" s="869" t="s">
        <v>2860</v>
      </c>
      <c r="P24" s="872" t="s">
        <v>2899</v>
      </c>
      <c r="Q24" s="873">
        <f t="shared" si="0"/>
        <v>0</v>
      </c>
      <c r="R24" s="873">
        <f t="shared" si="0"/>
        <v>0</v>
      </c>
      <c r="S24" s="874">
        <f t="shared" si="1"/>
        <v>21.57</v>
      </c>
      <c r="T24" s="874">
        <f t="shared" si="2"/>
        <v>25</v>
      </c>
      <c r="U24" s="874">
        <f t="shared" si="3"/>
        <v>3.4299999999999997</v>
      </c>
      <c r="V24" s="875">
        <f t="shared" si="4"/>
        <v>1.1590171534538711</v>
      </c>
      <c r="W24" s="823">
        <v>3.43</v>
      </c>
    </row>
    <row r="25" spans="1:23" ht="14.4" customHeight="1" x14ac:dyDescent="0.3">
      <c r="A25" s="880" t="s">
        <v>2900</v>
      </c>
      <c r="B25" s="874">
        <v>2</v>
      </c>
      <c r="C25" s="876">
        <v>3.02</v>
      </c>
      <c r="D25" s="836">
        <v>33.5</v>
      </c>
      <c r="E25" s="877">
        <v>3</v>
      </c>
      <c r="F25" s="878">
        <v>4.53</v>
      </c>
      <c r="G25" s="828">
        <v>29</v>
      </c>
      <c r="H25" s="869">
        <v>1</v>
      </c>
      <c r="I25" s="868">
        <v>1.51</v>
      </c>
      <c r="J25" s="822">
        <v>19</v>
      </c>
      <c r="K25" s="870">
        <v>1.51</v>
      </c>
      <c r="L25" s="869">
        <v>7</v>
      </c>
      <c r="M25" s="869">
        <v>65</v>
      </c>
      <c r="N25" s="871">
        <v>21.57</v>
      </c>
      <c r="O25" s="869" t="s">
        <v>2860</v>
      </c>
      <c r="P25" s="872" t="s">
        <v>2901</v>
      </c>
      <c r="Q25" s="873">
        <f t="shared" si="0"/>
        <v>-1</v>
      </c>
      <c r="R25" s="873">
        <f t="shared" si="0"/>
        <v>-1.51</v>
      </c>
      <c r="S25" s="874">
        <f t="shared" si="1"/>
        <v>21.57</v>
      </c>
      <c r="T25" s="874">
        <f t="shared" si="2"/>
        <v>19</v>
      </c>
      <c r="U25" s="874">
        <f t="shared" si="3"/>
        <v>-2.5700000000000003</v>
      </c>
      <c r="V25" s="875">
        <f t="shared" si="4"/>
        <v>0.88085303662494208</v>
      </c>
      <c r="W25" s="823"/>
    </row>
    <row r="26" spans="1:23" ht="14.4" customHeight="1" x14ac:dyDescent="0.3">
      <c r="A26" s="881" t="s">
        <v>2902</v>
      </c>
      <c r="B26" s="811">
        <v>34</v>
      </c>
      <c r="C26" s="812">
        <v>32.19</v>
      </c>
      <c r="D26" s="813">
        <v>16.5</v>
      </c>
      <c r="E26" s="830">
        <v>25</v>
      </c>
      <c r="F26" s="814">
        <v>23.77</v>
      </c>
      <c r="G26" s="815">
        <v>17.600000000000001</v>
      </c>
      <c r="H26" s="816">
        <v>26</v>
      </c>
      <c r="I26" s="814">
        <v>23.77</v>
      </c>
      <c r="J26" s="826">
        <v>19.3</v>
      </c>
      <c r="K26" s="817">
        <v>0.97</v>
      </c>
      <c r="L26" s="816">
        <v>4</v>
      </c>
      <c r="M26" s="816">
        <v>40</v>
      </c>
      <c r="N26" s="818">
        <v>13.25</v>
      </c>
      <c r="O26" s="816" t="s">
        <v>2860</v>
      </c>
      <c r="P26" s="831" t="s">
        <v>2903</v>
      </c>
      <c r="Q26" s="819">
        <f t="shared" si="0"/>
        <v>-8</v>
      </c>
      <c r="R26" s="819">
        <f t="shared" si="0"/>
        <v>-8.4199999999999982</v>
      </c>
      <c r="S26" s="832">
        <f t="shared" si="1"/>
        <v>344.5</v>
      </c>
      <c r="T26" s="832">
        <f t="shared" si="2"/>
        <v>501.8</v>
      </c>
      <c r="U26" s="832">
        <f t="shared" si="3"/>
        <v>157.30000000000001</v>
      </c>
      <c r="V26" s="833">
        <f t="shared" si="4"/>
        <v>1.4566037735849058</v>
      </c>
      <c r="W26" s="820">
        <v>235</v>
      </c>
    </row>
    <row r="27" spans="1:23" ht="14.4" customHeight="1" x14ac:dyDescent="0.3">
      <c r="A27" s="880" t="s">
        <v>2904</v>
      </c>
      <c r="B27" s="865">
        <v>13</v>
      </c>
      <c r="C27" s="866">
        <v>12.37</v>
      </c>
      <c r="D27" s="821">
        <v>14.4</v>
      </c>
      <c r="E27" s="867">
        <v>6</v>
      </c>
      <c r="F27" s="868">
        <v>5.82</v>
      </c>
      <c r="G27" s="822">
        <v>21</v>
      </c>
      <c r="H27" s="869">
        <v>5</v>
      </c>
      <c r="I27" s="868">
        <v>4.8499999999999996</v>
      </c>
      <c r="J27" s="829">
        <v>16.8</v>
      </c>
      <c r="K27" s="870">
        <v>0.97</v>
      </c>
      <c r="L27" s="869">
        <v>4</v>
      </c>
      <c r="M27" s="869">
        <v>40</v>
      </c>
      <c r="N27" s="871">
        <v>13.25</v>
      </c>
      <c r="O27" s="869" t="s">
        <v>2860</v>
      </c>
      <c r="P27" s="872" t="s">
        <v>2905</v>
      </c>
      <c r="Q27" s="873">
        <f t="shared" si="0"/>
        <v>-8</v>
      </c>
      <c r="R27" s="873">
        <f t="shared" si="0"/>
        <v>-7.52</v>
      </c>
      <c r="S27" s="874">
        <f t="shared" si="1"/>
        <v>66.25</v>
      </c>
      <c r="T27" s="874">
        <f t="shared" si="2"/>
        <v>84</v>
      </c>
      <c r="U27" s="874">
        <f t="shared" si="3"/>
        <v>17.75</v>
      </c>
      <c r="V27" s="875">
        <f t="shared" si="4"/>
        <v>1.2679245283018867</v>
      </c>
      <c r="W27" s="823">
        <v>27.25</v>
      </c>
    </row>
    <row r="28" spans="1:23" ht="14.4" customHeight="1" x14ac:dyDescent="0.3">
      <c r="A28" s="880" t="s">
        <v>2906</v>
      </c>
      <c r="B28" s="865">
        <v>2</v>
      </c>
      <c r="C28" s="866">
        <v>1.92</v>
      </c>
      <c r="D28" s="821">
        <v>4</v>
      </c>
      <c r="E28" s="867"/>
      <c r="F28" s="868"/>
      <c r="G28" s="822"/>
      <c r="H28" s="869">
        <v>1</v>
      </c>
      <c r="I28" s="868">
        <v>1.37</v>
      </c>
      <c r="J28" s="822">
        <v>15</v>
      </c>
      <c r="K28" s="870">
        <v>1.37</v>
      </c>
      <c r="L28" s="869">
        <v>5</v>
      </c>
      <c r="M28" s="869">
        <v>47</v>
      </c>
      <c r="N28" s="871">
        <v>15.67</v>
      </c>
      <c r="O28" s="869" t="s">
        <v>2860</v>
      </c>
      <c r="P28" s="872" t="s">
        <v>2907</v>
      </c>
      <c r="Q28" s="873">
        <f t="shared" si="0"/>
        <v>-1</v>
      </c>
      <c r="R28" s="873">
        <f t="shared" si="0"/>
        <v>-0.54999999999999982</v>
      </c>
      <c r="S28" s="874">
        <f t="shared" si="1"/>
        <v>15.67</v>
      </c>
      <c r="T28" s="874">
        <f t="shared" si="2"/>
        <v>15</v>
      </c>
      <c r="U28" s="874">
        <f t="shared" si="3"/>
        <v>-0.66999999999999993</v>
      </c>
      <c r="V28" s="875">
        <f t="shared" si="4"/>
        <v>0.95724313975749842</v>
      </c>
      <c r="W28" s="823"/>
    </row>
    <row r="29" spans="1:23" ht="14.4" customHeight="1" x14ac:dyDescent="0.3">
      <c r="A29" s="881" t="s">
        <v>2908</v>
      </c>
      <c r="B29" s="832">
        <v>21</v>
      </c>
      <c r="C29" s="834">
        <v>14.16</v>
      </c>
      <c r="D29" s="835">
        <v>16.3</v>
      </c>
      <c r="E29" s="824">
        <v>20</v>
      </c>
      <c r="F29" s="825">
        <v>19.64</v>
      </c>
      <c r="G29" s="827">
        <v>24.9</v>
      </c>
      <c r="H29" s="816">
        <v>13</v>
      </c>
      <c r="I29" s="814">
        <v>13.09</v>
      </c>
      <c r="J29" s="826">
        <v>24.7</v>
      </c>
      <c r="K29" s="817">
        <v>0.56000000000000005</v>
      </c>
      <c r="L29" s="816">
        <v>2</v>
      </c>
      <c r="M29" s="816">
        <v>20</v>
      </c>
      <c r="N29" s="818">
        <v>6.77</v>
      </c>
      <c r="O29" s="816" t="s">
        <v>2860</v>
      </c>
      <c r="P29" s="831" t="s">
        <v>2909</v>
      </c>
      <c r="Q29" s="819">
        <f t="shared" si="0"/>
        <v>-8</v>
      </c>
      <c r="R29" s="819">
        <f t="shared" si="0"/>
        <v>-1.0700000000000003</v>
      </c>
      <c r="S29" s="832">
        <f t="shared" si="1"/>
        <v>88.009999999999991</v>
      </c>
      <c r="T29" s="832">
        <f t="shared" si="2"/>
        <v>321.09999999999997</v>
      </c>
      <c r="U29" s="832">
        <f t="shared" si="3"/>
        <v>233.08999999999997</v>
      </c>
      <c r="V29" s="833">
        <f t="shared" si="4"/>
        <v>3.6484490398818314</v>
      </c>
      <c r="W29" s="820">
        <v>241.53</v>
      </c>
    </row>
    <row r="30" spans="1:23" ht="14.4" customHeight="1" x14ac:dyDescent="0.3">
      <c r="A30" s="880" t="s">
        <v>2910</v>
      </c>
      <c r="B30" s="874">
        <v>2</v>
      </c>
      <c r="C30" s="876">
        <v>1.1499999999999999</v>
      </c>
      <c r="D30" s="836">
        <v>11.5</v>
      </c>
      <c r="E30" s="877">
        <v>4</v>
      </c>
      <c r="F30" s="878">
        <v>3.4</v>
      </c>
      <c r="G30" s="828">
        <v>14.5</v>
      </c>
      <c r="H30" s="869">
        <v>2</v>
      </c>
      <c r="I30" s="868">
        <v>1.1499999999999999</v>
      </c>
      <c r="J30" s="829">
        <v>11</v>
      </c>
      <c r="K30" s="870">
        <v>0.57999999999999996</v>
      </c>
      <c r="L30" s="869">
        <v>2</v>
      </c>
      <c r="M30" s="869">
        <v>19</v>
      </c>
      <c r="N30" s="871">
        <v>6.29</v>
      </c>
      <c r="O30" s="869" t="s">
        <v>2860</v>
      </c>
      <c r="P30" s="872" t="s">
        <v>2911</v>
      </c>
      <c r="Q30" s="873">
        <f t="shared" si="0"/>
        <v>0</v>
      </c>
      <c r="R30" s="873">
        <f t="shared" si="0"/>
        <v>0</v>
      </c>
      <c r="S30" s="874">
        <f t="shared" si="1"/>
        <v>12.58</v>
      </c>
      <c r="T30" s="874">
        <f t="shared" si="2"/>
        <v>22</v>
      </c>
      <c r="U30" s="874">
        <f t="shared" si="3"/>
        <v>9.42</v>
      </c>
      <c r="V30" s="875">
        <f t="shared" si="4"/>
        <v>1.7488076311605723</v>
      </c>
      <c r="W30" s="823">
        <v>10.71</v>
      </c>
    </row>
    <row r="31" spans="1:23" ht="14.4" customHeight="1" x14ac:dyDescent="0.3">
      <c r="A31" s="880" t="s">
        <v>2912</v>
      </c>
      <c r="B31" s="874"/>
      <c r="C31" s="876"/>
      <c r="D31" s="836"/>
      <c r="E31" s="877"/>
      <c r="F31" s="878"/>
      <c r="G31" s="828"/>
      <c r="H31" s="869">
        <v>2</v>
      </c>
      <c r="I31" s="868">
        <v>1.72</v>
      </c>
      <c r="J31" s="829">
        <v>19.5</v>
      </c>
      <c r="K31" s="870">
        <v>0.7</v>
      </c>
      <c r="L31" s="869">
        <v>2</v>
      </c>
      <c r="M31" s="869">
        <v>22</v>
      </c>
      <c r="N31" s="871">
        <v>7.42</v>
      </c>
      <c r="O31" s="869" t="s">
        <v>2860</v>
      </c>
      <c r="P31" s="872" t="s">
        <v>2913</v>
      </c>
      <c r="Q31" s="873">
        <f t="shared" si="0"/>
        <v>2</v>
      </c>
      <c r="R31" s="873">
        <f t="shared" si="0"/>
        <v>1.72</v>
      </c>
      <c r="S31" s="874">
        <f t="shared" si="1"/>
        <v>14.84</v>
      </c>
      <c r="T31" s="874">
        <f t="shared" si="2"/>
        <v>39</v>
      </c>
      <c r="U31" s="874">
        <f t="shared" si="3"/>
        <v>24.16</v>
      </c>
      <c r="V31" s="875">
        <f t="shared" si="4"/>
        <v>2.628032345013477</v>
      </c>
      <c r="W31" s="823">
        <v>24.16</v>
      </c>
    </row>
    <row r="32" spans="1:23" ht="14.4" customHeight="1" x14ac:dyDescent="0.3">
      <c r="A32" s="881" t="s">
        <v>2914</v>
      </c>
      <c r="B32" s="832">
        <v>10</v>
      </c>
      <c r="C32" s="834">
        <v>7.48</v>
      </c>
      <c r="D32" s="835">
        <v>12.4</v>
      </c>
      <c r="E32" s="824">
        <v>14</v>
      </c>
      <c r="F32" s="825">
        <v>11.11</v>
      </c>
      <c r="G32" s="827">
        <v>14.9</v>
      </c>
      <c r="H32" s="816">
        <v>6</v>
      </c>
      <c r="I32" s="814">
        <v>4.49</v>
      </c>
      <c r="J32" s="826">
        <v>11</v>
      </c>
      <c r="K32" s="817">
        <v>0.75</v>
      </c>
      <c r="L32" s="816">
        <v>3</v>
      </c>
      <c r="M32" s="816">
        <v>29</v>
      </c>
      <c r="N32" s="818">
        <v>9.74</v>
      </c>
      <c r="O32" s="816" t="s">
        <v>2860</v>
      </c>
      <c r="P32" s="831" t="s">
        <v>2915</v>
      </c>
      <c r="Q32" s="819">
        <f t="shared" si="0"/>
        <v>-4</v>
      </c>
      <c r="R32" s="819">
        <f t="shared" si="0"/>
        <v>-2.99</v>
      </c>
      <c r="S32" s="832">
        <f t="shared" si="1"/>
        <v>58.44</v>
      </c>
      <c r="T32" s="832">
        <f t="shared" si="2"/>
        <v>66</v>
      </c>
      <c r="U32" s="832">
        <f t="shared" si="3"/>
        <v>7.5600000000000023</v>
      </c>
      <c r="V32" s="833">
        <f t="shared" si="4"/>
        <v>1.1293634496919918</v>
      </c>
      <c r="W32" s="820">
        <v>11.78</v>
      </c>
    </row>
    <row r="33" spans="1:23" ht="14.4" customHeight="1" x14ac:dyDescent="0.3">
      <c r="A33" s="880" t="s">
        <v>2916</v>
      </c>
      <c r="B33" s="874">
        <v>3</v>
      </c>
      <c r="C33" s="876">
        <v>2.2400000000000002</v>
      </c>
      <c r="D33" s="836">
        <v>8.6999999999999993</v>
      </c>
      <c r="E33" s="877">
        <v>2</v>
      </c>
      <c r="F33" s="878">
        <v>1.5</v>
      </c>
      <c r="G33" s="828">
        <v>15</v>
      </c>
      <c r="H33" s="869">
        <v>4</v>
      </c>
      <c r="I33" s="868">
        <v>3.54</v>
      </c>
      <c r="J33" s="829">
        <v>16.8</v>
      </c>
      <c r="K33" s="870">
        <v>0.75</v>
      </c>
      <c r="L33" s="869">
        <v>3</v>
      </c>
      <c r="M33" s="869">
        <v>29</v>
      </c>
      <c r="N33" s="871">
        <v>9.74</v>
      </c>
      <c r="O33" s="869" t="s">
        <v>2860</v>
      </c>
      <c r="P33" s="872" t="s">
        <v>2917</v>
      </c>
      <c r="Q33" s="873">
        <f t="shared" si="0"/>
        <v>1</v>
      </c>
      <c r="R33" s="873">
        <f t="shared" si="0"/>
        <v>1.2999999999999998</v>
      </c>
      <c r="S33" s="874">
        <f t="shared" si="1"/>
        <v>38.96</v>
      </c>
      <c r="T33" s="874">
        <f t="shared" si="2"/>
        <v>67.2</v>
      </c>
      <c r="U33" s="874">
        <f t="shared" si="3"/>
        <v>28.240000000000002</v>
      </c>
      <c r="V33" s="875">
        <f t="shared" si="4"/>
        <v>1.7248459958932238</v>
      </c>
      <c r="W33" s="823">
        <v>32.520000000000003</v>
      </c>
    </row>
    <row r="34" spans="1:23" ht="14.4" customHeight="1" x14ac:dyDescent="0.3">
      <c r="A34" s="880" t="s">
        <v>2918</v>
      </c>
      <c r="B34" s="874">
        <v>3</v>
      </c>
      <c r="C34" s="876">
        <v>2.57</v>
      </c>
      <c r="D34" s="836">
        <v>17.7</v>
      </c>
      <c r="E34" s="877">
        <v>2</v>
      </c>
      <c r="F34" s="878">
        <v>1.69</v>
      </c>
      <c r="G34" s="828">
        <v>13</v>
      </c>
      <c r="H34" s="869">
        <v>2</v>
      </c>
      <c r="I34" s="868">
        <v>1.27</v>
      </c>
      <c r="J34" s="822">
        <v>7.5</v>
      </c>
      <c r="K34" s="870">
        <v>0.84</v>
      </c>
      <c r="L34" s="869">
        <v>4</v>
      </c>
      <c r="M34" s="869">
        <v>35</v>
      </c>
      <c r="N34" s="871">
        <v>11.72</v>
      </c>
      <c r="O34" s="869" t="s">
        <v>2860</v>
      </c>
      <c r="P34" s="872" t="s">
        <v>2919</v>
      </c>
      <c r="Q34" s="873">
        <f t="shared" si="0"/>
        <v>-1</v>
      </c>
      <c r="R34" s="873">
        <f t="shared" si="0"/>
        <v>-1.2999999999999998</v>
      </c>
      <c r="S34" s="874">
        <f t="shared" si="1"/>
        <v>23.44</v>
      </c>
      <c r="T34" s="874">
        <f t="shared" si="2"/>
        <v>15</v>
      </c>
      <c r="U34" s="874">
        <f t="shared" si="3"/>
        <v>-8.4400000000000013</v>
      </c>
      <c r="V34" s="875">
        <f t="shared" si="4"/>
        <v>0.63993174061433444</v>
      </c>
      <c r="W34" s="823">
        <v>1.28</v>
      </c>
    </row>
    <row r="35" spans="1:23" ht="14.4" customHeight="1" x14ac:dyDescent="0.3">
      <c r="A35" s="881" t="s">
        <v>2920</v>
      </c>
      <c r="B35" s="811">
        <v>2</v>
      </c>
      <c r="C35" s="812">
        <v>1.51</v>
      </c>
      <c r="D35" s="813">
        <v>2.5</v>
      </c>
      <c r="E35" s="830"/>
      <c r="F35" s="814"/>
      <c r="G35" s="815"/>
      <c r="H35" s="816">
        <v>1</v>
      </c>
      <c r="I35" s="814">
        <v>0.91</v>
      </c>
      <c r="J35" s="815">
        <v>3</v>
      </c>
      <c r="K35" s="817">
        <v>0.91</v>
      </c>
      <c r="L35" s="816">
        <v>3</v>
      </c>
      <c r="M35" s="816">
        <v>25</v>
      </c>
      <c r="N35" s="818">
        <v>8.4600000000000009</v>
      </c>
      <c r="O35" s="816" t="s">
        <v>2860</v>
      </c>
      <c r="P35" s="831" t="s">
        <v>2921</v>
      </c>
      <c r="Q35" s="819">
        <f t="shared" si="0"/>
        <v>-1</v>
      </c>
      <c r="R35" s="819">
        <f t="shared" si="0"/>
        <v>-0.6</v>
      </c>
      <c r="S35" s="832">
        <f t="shared" si="1"/>
        <v>8.4600000000000009</v>
      </c>
      <c r="T35" s="832">
        <f t="shared" si="2"/>
        <v>3</v>
      </c>
      <c r="U35" s="832">
        <f t="shared" si="3"/>
        <v>-5.4600000000000009</v>
      </c>
      <c r="V35" s="833">
        <f t="shared" si="4"/>
        <v>0.35460992907801414</v>
      </c>
      <c r="W35" s="820"/>
    </row>
    <row r="36" spans="1:23" ht="14.4" customHeight="1" x14ac:dyDescent="0.3">
      <c r="A36" s="881" t="s">
        <v>2922</v>
      </c>
      <c r="B36" s="832">
        <v>2</v>
      </c>
      <c r="C36" s="834">
        <v>1.78</v>
      </c>
      <c r="D36" s="835">
        <v>15</v>
      </c>
      <c r="E36" s="830">
        <v>2</v>
      </c>
      <c r="F36" s="814">
        <v>2.2599999999999998</v>
      </c>
      <c r="G36" s="815">
        <v>18</v>
      </c>
      <c r="H36" s="824">
        <v>2</v>
      </c>
      <c r="I36" s="825">
        <v>0.97</v>
      </c>
      <c r="J36" s="826">
        <v>8.5</v>
      </c>
      <c r="K36" s="817">
        <v>0.4</v>
      </c>
      <c r="L36" s="816">
        <v>1</v>
      </c>
      <c r="M36" s="816">
        <v>9</v>
      </c>
      <c r="N36" s="818">
        <v>3</v>
      </c>
      <c r="O36" s="816" t="s">
        <v>2860</v>
      </c>
      <c r="P36" s="831" t="s">
        <v>2923</v>
      </c>
      <c r="Q36" s="819">
        <f t="shared" si="0"/>
        <v>0</v>
      </c>
      <c r="R36" s="819">
        <f t="shared" si="0"/>
        <v>-0.81</v>
      </c>
      <c r="S36" s="832">
        <f t="shared" si="1"/>
        <v>6</v>
      </c>
      <c r="T36" s="832">
        <f t="shared" si="2"/>
        <v>17</v>
      </c>
      <c r="U36" s="832">
        <f t="shared" si="3"/>
        <v>11</v>
      </c>
      <c r="V36" s="833">
        <f t="shared" si="4"/>
        <v>2.8333333333333335</v>
      </c>
      <c r="W36" s="820">
        <v>11</v>
      </c>
    </row>
    <row r="37" spans="1:23" ht="14.4" customHeight="1" x14ac:dyDescent="0.3">
      <c r="A37" s="881" t="s">
        <v>2924</v>
      </c>
      <c r="B37" s="811">
        <v>7</v>
      </c>
      <c r="C37" s="812">
        <v>21.17</v>
      </c>
      <c r="D37" s="813">
        <v>40.9</v>
      </c>
      <c r="E37" s="830">
        <v>2</v>
      </c>
      <c r="F37" s="814">
        <v>6.05</v>
      </c>
      <c r="G37" s="815">
        <v>36</v>
      </c>
      <c r="H37" s="816">
        <v>3</v>
      </c>
      <c r="I37" s="814">
        <v>9.07</v>
      </c>
      <c r="J37" s="826">
        <v>41.3</v>
      </c>
      <c r="K37" s="817">
        <v>3.02</v>
      </c>
      <c r="L37" s="816">
        <v>13</v>
      </c>
      <c r="M37" s="816">
        <v>114</v>
      </c>
      <c r="N37" s="818">
        <v>38.020000000000003</v>
      </c>
      <c r="O37" s="816" t="s">
        <v>2860</v>
      </c>
      <c r="P37" s="831" t="s">
        <v>2925</v>
      </c>
      <c r="Q37" s="819">
        <f t="shared" si="0"/>
        <v>-4</v>
      </c>
      <c r="R37" s="819">
        <f t="shared" si="0"/>
        <v>-12.100000000000001</v>
      </c>
      <c r="S37" s="832">
        <f t="shared" si="1"/>
        <v>114.06</v>
      </c>
      <c r="T37" s="832">
        <f t="shared" si="2"/>
        <v>123.89999999999999</v>
      </c>
      <c r="U37" s="832">
        <f t="shared" si="3"/>
        <v>9.8399999999999892</v>
      </c>
      <c r="V37" s="833">
        <f t="shared" si="4"/>
        <v>1.0862703840084165</v>
      </c>
      <c r="W37" s="820">
        <v>14.96</v>
      </c>
    </row>
    <row r="38" spans="1:23" ht="14.4" customHeight="1" x14ac:dyDescent="0.3">
      <c r="A38" s="881" t="s">
        <v>2926</v>
      </c>
      <c r="B38" s="832">
        <v>1</v>
      </c>
      <c r="C38" s="834">
        <v>0.56000000000000005</v>
      </c>
      <c r="D38" s="835">
        <v>11</v>
      </c>
      <c r="E38" s="830">
        <v>1</v>
      </c>
      <c r="F38" s="814">
        <v>0.56000000000000005</v>
      </c>
      <c r="G38" s="815">
        <v>2</v>
      </c>
      <c r="H38" s="824">
        <v>1</v>
      </c>
      <c r="I38" s="825">
        <v>1.25</v>
      </c>
      <c r="J38" s="826">
        <v>22</v>
      </c>
      <c r="K38" s="817">
        <v>0.56000000000000005</v>
      </c>
      <c r="L38" s="816">
        <v>1</v>
      </c>
      <c r="M38" s="816">
        <v>13</v>
      </c>
      <c r="N38" s="818">
        <v>4.41</v>
      </c>
      <c r="O38" s="816" t="s">
        <v>2860</v>
      </c>
      <c r="P38" s="831" t="s">
        <v>2927</v>
      </c>
      <c r="Q38" s="819">
        <f t="shared" si="0"/>
        <v>0</v>
      </c>
      <c r="R38" s="819">
        <f t="shared" si="0"/>
        <v>0.69</v>
      </c>
      <c r="S38" s="832">
        <f t="shared" si="1"/>
        <v>4.41</v>
      </c>
      <c r="T38" s="832">
        <f t="shared" si="2"/>
        <v>22</v>
      </c>
      <c r="U38" s="832">
        <f t="shared" si="3"/>
        <v>17.59</v>
      </c>
      <c r="V38" s="833">
        <f t="shared" si="4"/>
        <v>4.9886621315192743</v>
      </c>
      <c r="W38" s="820">
        <v>17.59</v>
      </c>
    </row>
    <row r="39" spans="1:23" ht="14.4" customHeight="1" x14ac:dyDescent="0.3">
      <c r="A39" s="880" t="s">
        <v>2928</v>
      </c>
      <c r="B39" s="874"/>
      <c r="C39" s="876"/>
      <c r="D39" s="836"/>
      <c r="E39" s="867"/>
      <c r="F39" s="868"/>
      <c r="G39" s="822"/>
      <c r="H39" s="877">
        <v>1</v>
      </c>
      <c r="I39" s="878">
        <v>0.6</v>
      </c>
      <c r="J39" s="829">
        <v>16</v>
      </c>
      <c r="K39" s="870">
        <v>0.6</v>
      </c>
      <c r="L39" s="869">
        <v>2</v>
      </c>
      <c r="M39" s="869">
        <v>19</v>
      </c>
      <c r="N39" s="871">
        <v>6.19</v>
      </c>
      <c r="O39" s="869" t="s">
        <v>2860</v>
      </c>
      <c r="P39" s="872" t="s">
        <v>2929</v>
      </c>
      <c r="Q39" s="873">
        <f t="shared" si="0"/>
        <v>1</v>
      </c>
      <c r="R39" s="873">
        <f t="shared" si="0"/>
        <v>0.6</v>
      </c>
      <c r="S39" s="874">
        <f t="shared" si="1"/>
        <v>6.19</v>
      </c>
      <c r="T39" s="874">
        <f t="shared" si="2"/>
        <v>16</v>
      </c>
      <c r="U39" s="874">
        <f t="shared" si="3"/>
        <v>9.8099999999999987</v>
      </c>
      <c r="V39" s="875">
        <f t="shared" si="4"/>
        <v>2.5848142164781907</v>
      </c>
      <c r="W39" s="823">
        <v>9.81</v>
      </c>
    </row>
    <row r="40" spans="1:23" ht="14.4" customHeight="1" x14ac:dyDescent="0.3">
      <c r="A40" s="881" t="s">
        <v>2930</v>
      </c>
      <c r="B40" s="832">
        <v>12</v>
      </c>
      <c r="C40" s="834">
        <v>4.7300000000000004</v>
      </c>
      <c r="D40" s="835">
        <v>7.9</v>
      </c>
      <c r="E40" s="824">
        <v>19</v>
      </c>
      <c r="F40" s="825">
        <v>7.08</v>
      </c>
      <c r="G40" s="827">
        <v>8.1</v>
      </c>
      <c r="H40" s="816">
        <v>20</v>
      </c>
      <c r="I40" s="814">
        <v>7.69</v>
      </c>
      <c r="J40" s="826">
        <v>8.9</v>
      </c>
      <c r="K40" s="817">
        <v>0.31</v>
      </c>
      <c r="L40" s="816">
        <v>1</v>
      </c>
      <c r="M40" s="816">
        <v>9</v>
      </c>
      <c r="N40" s="818">
        <v>3.14</v>
      </c>
      <c r="O40" s="816" t="s">
        <v>2860</v>
      </c>
      <c r="P40" s="831" t="s">
        <v>2931</v>
      </c>
      <c r="Q40" s="819">
        <f t="shared" si="0"/>
        <v>8</v>
      </c>
      <c r="R40" s="819">
        <f t="shared" si="0"/>
        <v>2.96</v>
      </c>
      <c r="S40" s="832">
        <f t="shared" si="1"/>
        <v>62.800000000000004</v>
      </c>
      <c r="T40" s="832">
        <f t="shared" si="2"/>
        <v>178</v>
      </c>
      <c r="U40" s="832">
        <f t="shared" si="3"/>
        <v>115.19999999999999</v>
      </c>
      <c r="V40" s="833">
        <f t="shared" si="4"/>
        <v>2.8343949044585983</v>
      </c>
      <c r="W40" s="820">
        <v>115.34</v>
      </c>
    </row>
    <row r="41" spans="1:23" ht="14.4" customHeight="1" x14ac:dyDescent="0.3">
      <c r="A41" s="880" t="s">
        <v>2932</v>
      </c>
      <c r="B41" s="874">
        <v>4</v>
      </c>
      <c r="C41" s="876">
        <v>1.56</v>
      </c>
      <c r="D41" s="836">
        <v>8.8000000000000007</v>
      </c>
      <c r="E41" s="877">
        <v>10</v>
      </c>
      <c r="F41" s="878">
        <v>3.9</v>
      </c>
      <c r="G41" s="828">
        <v>8.1</v>
      </c>
      <c r="H41" s="869">
        <v>6</v>
      </c>
      <c r="I41" s="868">
        <v>2.34</v>
      </c>
      <c r="J41" s="829">
        <v>7.5</v>
      </c>
      <c r="K41" s="870">
        <v>0.39</v>
      </c>
      <c r="L41" s="869">
        <v>1</v>
      </c>
      <c r="M41" s="869">
        <v>13</v>
      </c>
      <c r="N41" s="871">
        <v>4.4000000000000004</v>
      </c>
      <c r="O41" s="869" t="s">
        <v>2860</v>
      </c>
      <c r="P41" s="872" t="s">
        <v>2933</v>
      </c>
      <c r="Q41" s="873">
        <f t="shared" si="0"/>
        <v>2</v>
      </c>
      <c r="R41" s="873">
        <f t="shared" si="0"/>
        <v>0.7799999999999998</v>
      </c>
      <c r="S41" s="874">
        <f t="shared" si="1"/>
        <v>26.400000000000002</v>
      </c>
      <c r="T41" s="874">
        <f t="shared" si="2"/>
        <v>45</v>
      </c>
      <c r="U41" s="874">
        <f t="shared" si="3"/>
        <v>18.599999999999998</v>
      </c>
      <c r="V41" s="875">
        <f t="shared" si="4"/>
        <v>1.7045454545454544</v>
      </c>
      <c r="W41" s="823">
        <v>18.600000000000001</v>
      </c>
    </row>
    <row r="42" spans="1:23" ht="14.4" customHeight="1" x14ac:dyDescent="0.3">
      <c r="A42" s="880" t="s">
        <v>2934</v>
      </c>
      <c r="B42" s="874"/>
      <c r="C42" s="876"/>
      <c r="D42" s="836"/>
      <c r="E42" s="877"/>
      <c r="F42" s="878"/>
      <c r="G42" s="828"/>
      <c r="H42" s="869">
        <v>2</v>
      </c>
      <c r="I42" s="868">
        <v>1.27</v>
      </c>
      <c r="J42" s="829">
        <v>6</v>
      </c>
      <c r="K42" s="870">
        <v>0.64</v>
      </c>
      <c r="L42" s="869">
        <v>1</v>
      </c>
      <c r="M42" s="869">
        <v>12</v>
      </c>
      <c r="N42" s="871">
        <v>3.97</v>
      </c>
      <c r="O42" s="869" t="s">
        <v>2860</v>
      </c>
      <c r="P42" s="872" t="s">
        <v>2935</v>
      </c>
      <c r="Q42" s="873">
        <f t="shared" si="0"/>
        <v>2</v>
      </c>
      <c r="R42" s="873">
        <f t="shared" si="0"/>
        <v>1.27</v>
      </c>
      <c r="S42" s="874">
        <f t="shared" si="1"/>
        <v>7.94</v>
      </c>
      <c r="T42" s="874">
        <f t="shared" si="2"/>
        <v>12</v>
      </c>
      <c r="U42" s="874">
        <f t="shared" si="3"/>
        <v>4.0599999999999996</v>
      </c>
      <c r="V42" s="875">
        <f t="shared" si="4"/>
        <v>1.5113350125944585</v>
      </c>
      <c r="W42" s="823">
        <v>4.0599999999999996</v>
      </c>
    </row>
    <row r="43" spans="1:23" ht="14.4" customHeight="1" x14ac:dyDescent="0.3">
      <c r="A43" s="881" t="s">
        <v>2936</v>
      </c>
      <c r="B43" s="832">
        <v>4</v>
      </c>
      <c r="C43" s="834">
        <v>2.54</v>
      </c>
      <c r="D43" s="835">
        <v>13.8</v>
      </c>
      <c r="E43" s="824">
        <v>8</v>
      </c>
      <c r="F43" s="825">
        <v>4.1100000000000003</v>
      </c>
      <c r="G43" s="827">
        <v>8.8000000000000007</v>
      </c>
      <c r="H43" s="816">
        <v>12</v>
      </c>
      <c r="I43" s="814">
        <v>6.28</v>
      </c>
      <c r="J43" s="826">
        <v>9.5</v>
      </c>
      <c r="K43" s="817">
        <v>0.5</v>
      </c>
      <c r="L43" s="816">
        <v>2</v>
      </c>
      <c r="M43" s="816">
        <v>17</v>
      </c>
      <c r="N43" s="818">
        <v>5.56</v>
      </c>
      <c r="O43" s="816" t="s">
        <v>2860</v>
      </c>
      <c r="P43" s="831" t="s">
        <v>2937</v>
      </c>
      <c r="Q43" s="819">
        <f t="shared" si="0"/>
        <v>8</v>
      </c>
      <c r="R43" s="819">
        <f t="shared" si="0"/>
        <v>3.74</v>
      </c>
      <c r="S43" s="832">
        <f t="shared" si="1"/>
        <v>66.72</v>
      </c>
      <c r="T43" s="832">
        <f t="shared" si="2"/>
        <v>114</v>
      </c>
      <c r="U43" s="832">
        <f t="shared" si="3"/>
        <v>47.28</v>
      </c>
      <c r="V43" s="833">
        <f t="shared" si="4"/>
        <v>1.7086330935251799</v>
      </c>
      <c r="W43" s="820">
        <v>49.84</v>
      </c>
    </row>
    <row r="44" spans="1:23" ht="14.4" customHeight="1" x14ac:dyDescent="0.3">
      <c r="A44" s="880" t="s">
        <v>2938</v>
      </c>
      <c r="B44" s="874">
        <v>2</v>
      </c>
      <c r="C44" s="876">
        <v>1.89</v>
      </c>
      <c r="D44" s="836">
        <v>16.5</v>
      </c>
      <c r="E44" s="877">
        <v>4</v>
      </c>
      <c r="F44" s="878">
        <v>2.44</v>
      </c>
      <c r="G44" s="828">
        <v>8.3000000000000007</v>
      </c>
      <c r="H44" s="869"/>
      <c r="I44" s="868"/>
      <c r="J44" s="822"/>
      <c r="K44" s="870">
        <v>0.61</v>
      </c>
      <c r="L44" s="869">
        <v>2</v>
      </c>
      <c r="M44" s="869">
        <v>18</v>
      </c>
      <c r="N44" s="871">
        <v>5.98</v>
      </c>
      <c r="O44" s="869" t="s">
        <v>2860</v>
      </c>
      <c r="P44" s="872" t="s">
        <v>2939</v>
      </c>
      <c r="Q44" s="873">
        <f t="shared" si="0"/>
        <v>-2</v>
      </c>
      <c r="R44" s="873">
        <f t="shared" si="0"/>
        <v>-1.89</v>
      </c>
      <c r="S44" s="874" t="str">
        <f t="shared" si="1"/>
        <v/>
      </c>
      <c r="T44" s="874" t="str">
        <f t="shared" si="2"/>
        <v/>
      </c>
      <c r="U44" s="874" t="str">
        <f t="shared" si="3"/>
        <v/>
      </c>
      <c r="V44" s="875" t="str">
        <f t="shared" si="4"/>
        <v/>
      </c>
      <c r="W44" s="823"/>
    </row>
    <row r="45" spans="1:23" ht="14.4" customHeight="1" x14ac:dyDescent="0.3">
      <c r="A45" s="880" t="s">
        <v>2940</v>
      </c>
      <c r="B45" s="874">
        <v>3</v>
      </c>
      <c r="C45" s="876">
        <v>3.28</v>
      </c>
      <c r="D45" s="836">
        <v>10</v>
      </c>
      <c r="E45" s="877">
        <v>1</v>
      </c>
      <c r="F45" s="878">
        <v>3.29</v>
      </c>
      <c r="G45" s="828">
        <v>51</v>
      </c>
      <c r="H45" s="869"/>
      <c r="I45" s="868"/>
      <c r="J45" s="822"/>
      <c r="K45" s="870">
        <v>1.0900000000000001</v>
      </c>
      <c r="L45" s="869">
        <v>3</v>
      </c>
      <c r="M45" s="869">
        <v>24</v>
      </c>
      <c r="N45" s="871">
        <v>7.91</v>
      </c>
      <c r="O45" s="869" t="s">
        <v>2860</v>
      </c>
      <c r="P45" s="872" t="s">
        <v>2941</v>
      </c>
      <c r="Q45" s="873">
        <f t="shared" si="0"/>
        <v>-3</v>
      </c>
      <c r="R45" s="873">
        <f t="shared" si="0"/>
        <v>-3.28</v>
      </c>
      <c r="S45" s="874" t="str">
        <f t="shared" si="1"/>
        <v/>
      </c>
      <c r="T45" s="874" t="str">
        <f t="shared" si="2"/>
        <v/>
      </c>
      <c r="U45" s="874" t="str">
        <f t="shared" si="3"/>
        <v/>
      </c>
      <c r="V45" s="875" t="str">
        <f t="shared" si="4"/>
        <v/>
      </c>
      <c r="W45" s="823"/>
    </row>
    <row r="46" spans="1:23" ht="14.4" customHeight="1" thickBot="1" x14ac:dyDescent="0.35">
      <c r="A46" s="882" t="s">
        <v>2942</v>
      </c>
      <c r="B46" s="883"/>
      <c r="C46" s="884"/>
      <c r="D46" s="885"/>
      <c r="E46" s="886">
        <v>1</v>
      </c>
      <c r="F46" s="887">
        <v>1.46</v>
      </c>
      <c r="G46" s="888">
        <v>32</v>
      </c>
      <c r="H46" s="889"/>
      <c r="I46" s="890"/>
      <c r="J46" s="891"/>
      <c r="K46" s="892">
        <v>0.26</v>
      </c>
      <c r="L46" s="889">
        <v>1</v>
      </c>
      <c r="M46" s="889">
        <v>9</v>
      </c>
      <c r="N46" s="893">
        <v>2.83</v>
      </c>
      <c r="O46" s="889" t="s">
        <v>2860</v>
      </c>
      <c r="P46" s="894" t="s">
        <v>2943</v>
      </c>
      <c r="Q46" s="895">
        <f t="shared" si="0"/>
        <v>0</v>
      </c>
      <c r="R46" s="895">
        <f t="shared" si="0"/>
        <v>0</v>
      </c>
      <c r="S46" s="883" t="str">
        <f t="shared" si="1"/>
        <v/>
      </c>
      <c r="T46" s="883" t="str">
        <f t="shared" si="2"/>
        <v/>
      </c>
      <c r="U46" s="883" t="str">
        <f t="shared" si="3"/>
        <v/>
      </c>
      <c r="V46" s="896" t="str">
        <f t="shared" si="4"/>
        <v/>
      </c>
      <c r="W46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7:Q1048576">
    <cfRule type="cellIs" dxfId="12" priority="9" stopIfTrue="1" operator="lessThan">
      <formula>0</formula>
    </cfRule>
  </conditionalFormatting>
  <conditionalFormatting sqref="U47:U1048576">
    <cfRule type="cellIs" dxfId="11" priority="8" stopIfTrue="1" operator="greaterThan">
      <formula>0</formula>
    </cfRule>
  </conditionalFormatting>
  <conditionalFormatting sqref="V47:V1048576">
    <cfRule type="cellIs" dxfId="10" priority="7" stopIfTrue="1" operator="greaterThan">
      <formula>1</formula>
    </cfRule>
  </conditionalFormatting>
  <conditionalFormatting sqref="V47:V1048576">
    <cfRule type="cellIs" dxfId="9" priority="4" stopIfTrue="1" operator="greaterThan">
      <formula>1</formula>
    </cfRule>
  </conditionalFormatting>
  <conditionalFormatting sqref="U47:U1048576">
    <cfRule type="cellIs" dxfId="8" priority="5" stopIfTrue="1" operator="greaterThan">
      <formula>0</formula>
    </cfRule>
  </conditionalFormatting>
  <conditionalFormatting sqref="Q47:Q1048576">
    <cfRule type="cellIs" dxfId="7" priority="6" stopIfTrue="1" operator="lessThan">
      <formula>0</formula>
    </cfRule>
  </conditionalFormatting>
  <conditionalFormatting sqref="V5:V46">
    <cfRule type="cellIs" dxfId="6" priority="1" stopIfTrue="1" operator="greaterThan">
      <formula>1</formula>
    </cfRule>
  </conditionalFormatting>
  <conditionalFormatting sqref="U5:U46">
    <cfRule type="cellIs" dxfId="5" priority="2" stopIfTrue="1" operator="greaterThan">
      <formula>0</formula>
    </cfRule>
  </conditionalFormatting>
  <conditionalFormatting sqref="Q5:Q4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87009</v>
      </c>
      <c r="C3" s="352">
        <f t="shared" ref="C3:L3" si="0">SUBTOTAL(9,C6:C1048576)</f>
        <v>7</v>
      </c>
      <c r="D3" s="352">
        <f t="shared" si="0"/>
        <v>106717</v>
      </c>
      <c r="E3" s="352">
        <f t="shared" si="0"/>
        <v>4.2607295659778739</v>
      </c>
      <c r="F3" s="352">
        <f t="shared" si="0"/>
        <v>125749</v>
      </c>
      <c r="G3" s="355">
        <f>IF(B3&lt;&gt;0,F3/B3,"")</f>
        <v>1.4452412968773345</v>
      </c>
      <c r="H3" s="351">
        <f t="shared" si="0"/>
        <v>7101.54</v>
      </c>
      <c r="I3" s="352">
        <f t="shared" si="0"/>
        <v>2</v>
      </c>
      <c r="J3" s="352">
        <f t="shared" si="0"/>
        <v>0</v>
      </c>
      <c r="K3" s="352">
        <f t="shared" si="0"/>
        <v>0</v>
      </c>
      <c r="L3" s="352">
        <f t="shared" si="0"/>
        <v>460.41</v>
      </c>
      <c r="M3" s="353">
        <f>IF(H3&lt;&gt;0,L3/H3,"")</f>
        <v>6.4832416630758963E-2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2013</v>
      </c>
      <c r="C5" s="900"/>
      <c r="D5" s="900">
        <v>2014</v>
      </c>
      <c r="E5" s="900"/>
      <c r="F5" s="900">
        <v>2015</v>
      </c>
      <c r="G5" s="786" t="s">
        <v>2</v>
      </c>
      <c r="H5" s="899">
        <v>2013</v>
      </c>
      <c r="I5" s="900"/>
      <c r="J5" s="900">
        <v>2014</v>
      </c>
      <c r="K5" s="900"/>
      <c r="L5" s="900">
        <v>2015</v>
      </c>
      <c r="M5" s="786" t="s">
        <v>2</v>
      </c>
    </row>
    <row r="6" spans="1:13" ht="14.4" customHeight="1" x14ac:dyDescent="0.3">
      <c r="A6" s="748" t="s">
        <v>2945</v>
      </c>
      <c r="B6" s="787">
        <v>1014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2793</v>
      </c>
      <c r="B7" s="788">
        <v>2547</v>
      </c>
      <c r="C7" s="661">
        <v>1</v>
      </c>
      <c r="D7" s="788"/>
      <c r="E7" s="661"/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2797</v>
      </c>
      <c r="B8" s="788">
        <v>1141</v>
      </c>
      <c r="C8" s="661">
        <v>1</v>
      </c>
      <c r="D8" s="788"/>
      <c r="E8" s="661"/>
      <c r="F8" s="788"/>
      <c r="G8" s="677"/>
      <c r="H8" s="788">
        <v>2960.84</v>
      </c>
      <c r="I8" s="661">
        <v>1</v>
      </c>
      <c r="J8" s="788"/>
      <c r="K8" s="661"/>
      <c r="L8" s="788"/>
      <c r="M8" s="700"/>
    </row>
    <row r="9" spans="1:13" ht="14.4" customHeight="1" x14ac:dyDescent="0.3">
      <c r="A9" s="687" t="s">
        <v>2802</v>
      </c>
      <c r="B9" s="788">
        <v>10672</v>
      </c>
      <c r="C9" s="661">
        <v>1</v>
      </c>
      <c r="D9" s="788">
        <v>13398</v>
      </c>
      <c r="E9" s="661">
        <v>1.2554347826086956</v>
      </c>
      <c r="F9" s="788">
        <v>12513</v>
      </c>
      <c r="G9" s="677">
        <v>1.172507496251874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2946</v>
      </c>
      <c r="B10" s="788">
        <v>37036</v>
      </c>
      <c r="C10" s="661">
        <v>1</v>
      </c>
      <c r="D10" s="788">
        <v>55446</v>
      </c>
      <c r="E10" s="661">
        <v>1.4970839183497138</v>
      </c>
      <c r="F10" s="788">
        <v>59824</v>
      </c>
      <c r="G10" s="677">
        <v>1.6152932282103898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2947</v>
      </c>
      <c r="B11" s="788">
        <v>25785</v>
      </c>
      <c r="C11" s="661">
        <v>1</v>
      </c>
      <c r="D11" s="788">
        <v>33050</v>
      </c>
      <c r="E11" s="661">
        <v>1.2817529571456272</v>
      </c>
      <c r="F11" s="788">
        <v>26963</v>
      </c>
      <c r="G11" s="677">
        <v>1.0456854760519683</v>
      </c>
      <c r="H11" s="788">
        <v>4140.7</v>
      </c>
      <c r="I11" s="661">
        <v>1</v>
      </c>
      <c r="J11" s="788"/>
      <c r="K11" s="661"/>
      <c r="L11" s="788">
        <v>460.41</v>
      </c>
      <c r="M11" s="700">
        <v>0.11119134445866642</v>
      </c>
    </row>
    <row r="12" spans="1:13" ht="14.4" customHeight="1" x14ac:dyDescent="0.3">
      <c r="A12" s="687" t="s">
        <v>2948</v>
      </c>
      <c r="B12" s="788"/>
      <c r="C12" s="661"/>
      <c r="D12" s="788">
        <v>2827</v>
      </c>
      <c r="E12" s="661"/>
      <c r="F12" s="788"/>
      <c r="G12" s="677"/>
      <c r="H12" s="788"/>
      <c r="I12" s="661"/>
      <c r="J12" s="788"/>
      <c r="K12" s="661"/>
      <c r="L12" s="788"/>
      <c r="M12" s="700"/>
    </row>
    <row r="13" spans="1:13" ht="14.4" customHeight="1" thickBot="1" x14ac:dyDescent="0.35">
      <c r="A13" s="790" t="s">
        <v>2949</v>
      </c>
      <c r="B13" s="789">
        <v>8814</v>
      </c>
      <c r="C13" s="667">
        <v>1</v>
      </c>
      <c r="D13" s="789">
        <v>1996</v>
      </c>
      <c r="E13" s="667">
        <v>0.22645790787383707</v>
      </c>
      <c r="F13" s="789">
        <v>26449</v>
      </c>
      <c r="G13" s="678">
        <v>3.0007941910596778</v>
      </c>
      <c r="H13" s="789"/>
      <c r="I13" s="667"/>
      <c r="J13" s="789"/>
      <c r="K13" s="667"/>
      <c r="L13" s="789"/>
      <c r="M13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3222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693.63</v>
      </c>
      <c r="G3" s="215">
        <f t="shared" si="0"/>
        <v>94110.540000000008</v>
      </c>
      <c r="H3" s="216"/>
      <c r="I3" s="216"/>
      <c r="J3" s="211">
        <f t="shared" si="0"/>
        <v>837</v>
      </c>
      <c r="K3" s="215">
        <f t="shared" si="0"/>
        <v>106717</v>
      </c>
      <c r="L3" s="216"/>
      <c r="M3" s="216"/>
      <c r="N3" s="211">
        <f t="shared" si="0"/>
        <v>833.01</v>
      </c>
      <c r="O3" s="215">
        <f t="shared" si="0"/>
        <v>126209.41</v>
      </c>
      <c r="P3" s="181">
        <f>IF(G3=0,"",O3/G3)</f>
        <v>1.341076249270273</v>
      </c>
      <c r="Q3" s="213">
        <f>IF(N3=0,"",O3/N3)</f>
        <v>151.51007791022917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2950</v>
      </c>
      <c r="B6" s="734" t="s">
        <v>2951</v>
      </c>
      <c r="C6" s="734" t="s">
        <v>2696</v>
      </c>
      <c r="D6" s="734" t="s">
        <v>2952</v>
      </c>
      <c r="E6" s="734" t="s">
        <v>2953</v>
      </c>
      <c r="F6" s="229">
        <v>1</v>
      </c>
      <c r="G6" s="229">
        <v>1014</v>
      </c>
      <c r="H6" s="229">
        <v>1</v>
      </c>
      <c r="I6" s="229">
        <v>1014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2817</v>
      </c>
      <c r="B7" s="661" t="s">
        <v>2954</v>
      </c>
      <c r="C7" s="661" t="s">
        <v>2696</v>
      </c>
      <c r="D7" s="661" t="s">
        <v>2955</v>
      </c>
      <c r="E7" s="661" t="s">
        <v>2956</v>
      </c>
      <c r="F7" s="664">
        <v>1</v>
      </c>
      <c r="G7" s="664">
        <v>127</v>
      </c>
      <c r="H7" s="664">
        <v>1</v>
      </c>
      <c r="I7" s="664">
        <v>127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2817</v>
      </c>
      <c r="B8" s="661" t="s">
        <v>2954</v>
      </c>
      <c r="C8" s="661" t="s">
        <v>2696</v>
      </c>
      <c r="D8" s="661" t="s">
        <v>2957</v>
      </c>
      <c r="E8" s="661" t="s">
        <v>2958</v>
      </c>
      <c r="F8" s="664">
        <v>1</v>
      </c>
      <c r="G8" s="664">
        <v>664</v>
      </c>
      <c r="H8" s="664">
        <v>1</v>
      </c>
      <c r="I8" s="664">
        <v>664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2817</v>
      </c>
      <c r="B9" s="661" t="s">
        <v>2954</v>
      </c>
      <c r="C9" s="661" t="s">
        <v>2696</v>
      </c>
      <c r="D9" s="661" t="s">
        <v>2959</v>
      </c>
      <c r="E9" s="661" t="s">
        <v>2960</v>
      </c>
      <c r="F9" s="664">
        <v>2</v>
      </c>
      <c r="G9" s="664">
        <v>652</v>
      </c>
      <c r="H9" s="664">
        <v>1</v>
      </c>
      <c r="I9" s="664">
        <v>326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2817</v>
      </c>
      <c r="B10" s="661" t="s">
        <v>2954</v>
      </c>
      <c r="C10" s="661" t="s">
        <v>2696</v>
      </c>
      <c r="D10" s="661" t="s">
        <v>2961</v>
      </c>
      <c r="E10" s="661" t="s">
        <v>2962</v>
      </c>
      <c r="F10" s="664">
        <v>1</v>
      </c>
      <c r="G10" s="664">
        <v>457</v>
      </c>
      <c r="H10" s="664">
        <v>1</v>
      </c>
      <c r="I10" s="664">
        <v>457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2817</v>
      </c>
      <c r="B11" s="661" t="s">
        <v>2954</v>
      </c>
      <c r="C11" s="661" t="s">
        <v>2696</v>
      </c>
      <c r="D11" s="661" t="s">
        <v>2963</v>
      </c>
      <c r="E11" s="661" t="s">
        <v>2964</v>
      </c>
      <c r="F11" s="664">
        <v>4</v>
      </c>
      <c r="G11" s="664">
        <v>316</v>
      </c>
      <c r="H11" s="664">
        <v>1</v>
      </c>
      <c r="I11" s="664">
        <v>79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2817</v>
      </c>
      <c r="B12" s="661" t="s">
        <v>2954</v>
      </c>
      <c r="C12" s="661" t="s">
        <v>2696</v>
      </c>
      <c r="D12" s="661" t="s">
        <v>2965</v>
      </c>
      <c r="E12" s="661" t="s">
        <v>2966</v>
      </c>
      <c r="F12" s="664">
        <v>1</v>
      </c>
      <c r="G12" s="664">
        <v>164</v>
      </c>
      <c r="H12" s="664">
        <v>1</v>
      </c>
      <c r="I12" s="664">
        <v>164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2817</v>
      </c>
      <c r="B13" s="661" t="s">
        <v>2954</v>
      </c>
      <c r="C13" s="661" t="s">
        <v>2696</v>
      </c>
      <c r="D13" s="661" t="s">
        <v>2967</v>
      </c>
      <c r="E13" s="661" t="s">
        <v>2968</v>
      </c>
      <c r="F13" s="664">
        <v>1</v>
      </c>
      <c r="G13" s="664">
        <v>167</v>
      </c>
      <c r="H13" s="664">
        <v>1</v>
      </c>
      <c r="I13" s="664">
        <v>167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2850</v>
      </c>
      <c r="B14" s="661" t="s">
        <v>2969</v>
      </c>
      <c r="C14" s="661" t="s">
        <v>2970</v>
      </c>
      <c r="D14" s="661" t="s">
        <v>2971</v>
      </c>
      <c r="E14" s="661" t="s">
        <v>2972</v>
      </c>
      <c r="F14" s="664">
        <v>150</v>
      </c>
      <c r="G14" s="664">
        <v>699</v>
      </c>
      <c r="H14" s="664">
        <v>1</v>
      </c>
      <c r="I14" s="664">
        <v>4.66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2850</v>
      </c>
      <c r="B15" s="661" t="s">
        <v>2969</v>
      </c>
      <c r="C15" s="661" t="s">
        <v>2970</v>
      </c>
      <c r="D15" s="661" t="s">
        <v>2973</v>
      </c>
      <c r="E15" s="661" t="s">
        <v>2974</v>
      </c>
      <c r="F15" s="664">
        <v>1</v>
      </c>
      <c r="G15" s="664">
        <v>2261.84</v>
      </c>
      <c r="H15" s="664">
        <v>1</v>
      </c>
      <c r="I15" s="664">
        <v>2261.84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2850</v>
      </c>
      <c r="B16" s="661" t="s">
        <v>2969</v>
      </c>
      <c r="C16" s="661" t="s">
        <v>2696</v>
      </c>
      <c r="D16" s="661" t="s">
        <v>2975</v>
      </c>
      <c r="E16" s="661" t="s">
        <v>2976</v>
      </c>
      <c r="F16" s="664">
        <v>1</v>
      </c>
      <c r="G16" s="664">
        <v>654</v>
      </c>
      <c r="H16" s="664">
        <v>1</v>
      </c>
      <c r="I16" s="664">
        <v>654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2850</v>
      </c>
      <c r="B17" s="661" t="s">
        <v>2969</v>
      </c>
      <c r="C17" s="661" t="s">
        <v>2696</v>
      </c>
      <c r="D17" s="661" t="s">
        <v>2977</v>
      </c>
      <c r="E17" s="661" t="s">
        <v>2978</v>
      </c>
      <c r="F17" s="664">
        <v>1</v>
      </c>
      <c r="G17" s="664">
        <v>487</v>
      </c>
      <c r="H17" s="664">
        <v>1</v>
      </c>
      <c r="I17" s="664">
        <v>487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2855</v>
      </c>
      <c r="B18" s="661" t="s">
        <v>2979</v>
      </c>
      <c r="C18" s="661" t="s">
        <v>2696</v>
      </c>
      <c r="D18" s="661" t="s">
        <v>2980</v>
      </c>
      <c r="E18" s="661" t="s">
        <v>2981</v>
      </c>
      <c r="F18" s="664">
        <v>102</v>
      </c>
      <c r="G18" s="664">
        <v>6630</v>
      </c>
      <c r="H18" s="664">
        <v>1</v>
      </c>
      <c r="I18" s="664">
        <v>65</v>
      </c>
      <c r="J18" s="664">
        <v>114</v>
      </c>
      <c r="K18" s="664">
        <v>7410</v>
      </c>
      <c r="L18" s="664">
        <v>1.1176470588235294</v>
      </c>
      <c r="M18" s="664">
        <v>65</v>
      </c>
      <c r="N18" s="664">
        <v>138</v>
      </c>
      <c r="O18" s="664">
        <v>8970</v>
      </c>
      <c r="P18" s="677">
        <v>1.3529411764705883</v>
      </c>
      <c r="Q18" s="665">
        <v>65</v>
      </c>
    </row>
    <row r="19" spans="1:17" ht="14.4" customHeight="1" x14ac:dyDescent="0.3">
      <c r="A19" s="660" t="s">
        <v>2855</v>
      </c>
      <c r="B19" s="661" t="s">
        <v>2979</v>
      </c>
      <c r="C19" s="661" t="s">
        <v>2696</v>
      </c>
      <c r="D19" s="661" t="s">
        <v>2982</v>
      </c>
      <c r="E19" s="661" t="s">
        <v>2983</v>
      </c>
      <c r="F19" s="664">
        <v>1</v>
      </c>
      <c r="G19" s="664">
        <v>23</v>
      </c>
      <c r="H19" s="664">
        <v>1</v>
      </c>
      <c r="I19" s="664">
        <v>23</v>
      </c>
      <c r="J19" s="664">
        <v>4</v>
      </c>
      <c r="K19" s="664">
        <v>92</v>
      </c>
      <c r="L19" s="664">
        <v>4</v>
      </c>
      <c r="M19" s="664">
        <v>23</v>
      </c>
      <c r="N19" s="664">
        <v>3</v>
      </c>
      <c r="O19" s="664">
        <v>72</v>
      </c>
      <c r="P19" s="677">
        <v>3.1304347826086958</v>
      </c>
      <c r="Q19" s="665">
        <v>24</v>
      </c>
    </row>
    <row r="20" spans="1:17" ht="14.4" customHeight="1" x14ac:dyDescent="0.3">
      <c r="A20" s="660" t="s">
        <v>2855</v>
      </c>
      <c r="B20" s="661" t="s">
        <v>2979</v>
      </c>
      <c r="C20" s="661" t="s">
        <v>2696</v>
      </c>
      <c r="D20" s="661" t="s">
        <v>2984</v>
      </c>
      <c r="E20" s="661" t="s">
        <v>2985</v>
      </c>
      <c r="F20" s="664">
        <v>1</v>
      </c>
      <c r="G20" s="664">
        <v>54</v>
      </c>
      <c r="H20" s="664">
        <v>1</v>
      </c>
      <c r="I20" s="664">
        <v>54</v>
      </c>
      <c r="J20" s="664">
        <v>1</v>
      </c>
      <c r="K20" s="664">
        <v>54</v>
      </c>
      <c r="L20" s="664">
        <v>1</v>
      </c>
      <c r="M20" s="664">
        <v>54</v>
      </c>
      <c r="N20" s="664"/>
      <c r="O20" s="664"/>
      <c r="P20" s="677"/>
      <c r="Q20" s="665"/>
    </row>
    <row r="21" spans="1:17" ht="14.4" customHeight="1" x14ac:dyDescent="0.3">
      <c r="A21" s="660" t="s">
        <v>2855</v>
      </c>
      <c r="B21" s="661" t="s">
        <v>2979</v>
      </c>
      <c r="C21" s="661" t="s">
        <v>2696</v>
      </c>
      <c r="D21" s="661" t="s">
        <v>2986</v>
      </c>
      <c r="E21" s="661" t="s">
        <v>2987</v>
      </c>
      <c r="F21" s="664">
        <v>19</v>
      </c>
      <c r="G21" s="664">
        <v>1463</v>
      </c>
      <c r="H21" s="664">
        <v>1</v>
      </c>
      <c r="I21" s="664">
        <v>77</v>
      </c>
      <c r="J21" s="664">
        <v>31</v>
      </c>
      <c r="K21" s="664">
        <v>2387</v>
      </c>
      <c r="L21" s="664">
        <v>1.631578947368421</v>
      </c>
      <c r="M21" s="664">
        <v>77</v>
      </c>
      <c r="N21" s="664">
        <v>13</v>
      </c>
      <c r="O21" s="664">
        <v>1001</v>
      </c>
      <c r="P21" s="677">
        <v>0.68421052631578949</v>
      </c>
      <c r="Q21" s="665">
        <v>77</v>
      </c>
    </row>
    <row r="22" spans="1:17" ht="14.4" customHeight="1" x14ac:dyDescent="0.3">
      <c r="A22" s="660" t="s">
        <v>2855</v>
      </c>
      <c r="B22" s="661" t="s">
        <v>2979</v>
      </c>
      <c r="C22" s="661" t="s">
        <v>2696</v>
      </c>
      <c r="D22" s="661" t="s">
        <v>2988</v>
      </c>
      <c r="E22" s="661" t="s">
        <v>2989</v>
      </c>
      <c r="F22" s="664">
        <v>9</v>
      </c>
      <c r="G22" s="664">
        <v>198</v>
      </c>
      <c r="H22" s="664">
        <v>1</v>
      </c>
      <c r="I22" s="664">
        <v>22</v>
      </c>
      <c r="J22" s="664">
        <v>12</v>
      </c>
      <c r="K22" s="664">
        <v>264</v>
      </c>
      <c r="L22" s="664">
        <v>1.3333333333333333</v>
      </c>
      <c r="M22" s="664">
        <v>22</v>
      </c>
      <c r="N22" s="664">
        <v>15</v>
      </c>
      <c r="O22" s="664">
        <v>345</v>
      </c>
      <c r="P22" s="677">
        <v>1.7424242424242424</v>
      </c>
      <c r="Q22" s="665">
        <v>23</v>
      </c>
    </row>
    <row r="23" spans="1:17" ht="14.4" customHeight="1" x14ac:dyDescent="0.3">
      <c r="A23" s="660" t="s">
        <v>2855</v>
      </c>
      <c r="B23" s="661" t="s">
        <v>2979</v>
      </c>
      <c r="C23" s="661" t="s">
        <v>2696</v>
      </c>
      <c r="D23" s="661" t="s">
        <v>2990</v>
      </c>
      <c r="E23" s="661" t="s">
        <v>2991</v>
      </c>
      <c r="F23" s="664">
        <v>6</v>
      </c>
      <c r="G23" s="664">
        <v>1254</v>
      </c>
      <c r="H23" s="664">
        <v>1</v>
      </c>
      <c r="I23" s="664">
        <v>209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2855</v>
      </c>
      <c r="B24" s="661" t="s">
        <v>2979</v>
      </c>
      <c r="C24" s="661" t="s">
        <v>2696</v>
      </c>
      <c r="D24" s="661" t="s">
        <v>2992</v>
      </c>
      <c r="E24" s="661" t="s">
        <v>2993</v>
      </c>
      <c r="F24" s="664">
        <v>1</v>
      </c>
      <c r="G24" s="664">
        <v>66</v>
      </c>
      <c r="H24" s="664">
        <v>1</v>
      </c>
      <c r="I24" s="664">
        <v>66</v>
      </c>
      <c r="J24" s="664"/>
      <c r="K24" s="664"/>
      <c r="L24" s="664"/>
      <c r="M24" s="664"/>
      <c r="N24" s="664">
        <v>1</v>
      </c>
      <c r="O24" s="664">
        <v>66</v>
      </c>
      <c r="P24" s="677">
        <v>1</v>
      </c>
      <c r="Q24" s="665">
        <v>66</v>
      </c>
    </row>
    <row r="25" spans="1:17" ht="14.4" customHeight="1" x14ac:dyDescent="0.3">
      <c r="A25" s="660" t="s">
        <v>2855</v>
      </c>
      <c r="B25" s="661" t="s">
        <v>2979</v>
      </c>
      <c r="C25" s="661" t="s">
        <v>2696</v>
      </c>
      <c r="D25" s="661" t="s">
        <v>2994</v>
      </c>
      <c r="E25" s="661" t="s">
        <v>2995</v>
      </c>
      <c r="F25" s="664">
        <v>8</v>
      </c>
      <c r="G25" s="664">
        <v>192</v>
      </c>
      <c r="H25" s="664">
        <v>1</v>
      </c>
      <c r="I25" s="664">
        <v>24</v>
      </c>
      <c r="J25" s="664">
        <v>8</v>
      </c>
      <c r="K25" s="664">
        <v>192</v>
      </c>
      <c r="L25" s="664">
        <v>1</v>
      </c>
      <c r="M25" s="664">
        <v>24</v>
      </c>
      <c r="N25" s="664">
        <v>12</v>
      </c>
      <c r="O25" s="664">
        <v>288</v>
      </c>
      <c r="P25" s="677">
        <v>1.5</v>
      </c>
      <c r="Q25" s="665">
        <v>24</v>
      </c>
    </row>
    <row r="26" spans="1:17" ht="14.4" customHeight="1" x14ac:dyDescent="0.3">
      <c r="A26" s="660" t="s">
        <v>2855</v>
      </c>
      <c r="B26" s="661" t="s">
        <v>2979</v>
      </c>
      <c r="C26" s="661" t="s">
        <v>2696</v>
      </c>
      <c r="D26" s="661" t="s">
        <v>2996</v>
      </c>
      <c r="E26" s="661" t="s">
        <v>2997</v>
      </c>
      <c r="F26" s="664">
        <v>2</v>
      </c>
      <c r="G26" s="664">
        <v>360</v>
      </c>
      <c r="H26" s="664">
        <v>1</v>
      </c>
      <c r="I26" s="664">
        <v>180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2855</v>
      </c>
      <c r="B27" s="661" t="s">
        <v>2979</v>
      </c>
      <c r="C27" s="661" t="s">
        <v>2696</v>
      </c>
      <c r="D27" s="661" t="s">
        <v>2998</v>
      </c>
      <c r="E27" s="661" t="s">
        <v>2999</v>
      </c>
      <c r="F27" s="664"/>
      <c r="G27" s="664"/>
      <c r="H27" s="664"/>
      <c r="I27" s="664"/>
      <c r="J27" s="664">
        <v>11</v>
      </c>
      <c r="K27" s="664">
        <v>2783</v>
      </c>
      <c r="L27" s="664"/>
      <c r="M27" s="664">
        <v>253</v>
      </c>
      <c r="N27" s="664">
        <v>7</v>
      </c>
      <c r="O27" s="664">
        <v>1771</v>
      </c>
      <c r="P27" s="677"/>
      <c r="Q27" s="665">
        <v>253</v>
      </c>
    </row>
    <row r="28" spans="1:17" ht="14.4" customHeight="1" x14ac:dyDescent="0.3">
      <c r="A28" s="660" t="s">
        <v>2855</v>
      </c>
      <c r="B28" s="661" t="s">
        <v>2979</v>
      </c>
      <c r="C28" s="661" t="s">
        <v>2696</v>
      </c>
      <c r="D28" s="661" t="s">
        <v>3000</v>
      </c>
      <c r="E28" s="661" t="s">
        <v>3001</v>
      </c>
      <c r="F28" s="664">
        <v>2</v>
      </c>
      <c r="G28" s="664">
        <v>432</v>
      </c>
      <c r="H28" s="664">
        <v>1</v>
      </c>
      <c r="I28" s="664">
        <v>216</v>
      </c>
      <c r="J28" s="664">
        <v>1</v>
      </c>
      <c r="K28" s="664">
        <v>216</v>
      </c>
      <c r="L28" s="664">
        <v>0.5</v>
      </c>
      <c r="M28" s="664">
        <v>216</v>
      </c>
      <c r="N28" s="664"/>
      <c r="O28" s="664"/>
      <c r="P28" s="677"/>
      <c r="Q28" s="665"/>
    </row>
    <row r="29" spans="1:17" ht="14.4" customHeight="1" x14ac:dyDescent="0.3">
      <c r="A29" s="660" t="s">
        <v>3002</v>
      </c>
      <c r="B29" s="661" t="s">
        <v>3003</v>
      </c>
      <c r="C29" s="661" t="s">
        <v>2696</v>
      </c>
      <c r="D29" s="661" t="s">
        <v>3004</v>
      </c>
      <c r="E29" s="661" t="s">
        <v>3005</v>
      </c>
      <c r="F29" s="664">
        <v>6</v>
      </c>
      <c r="G29" s="664">
        <v>162</v>
      </c>
      <c r="H29" s="664">
        <v>1</v>
      </c>
      <c r="I29" s="664">
        <v>27</v>
      </c>
      <c r="J29" s="664">
        <v>22</v>
      </c>
      <c r="K29" s="664">
        <v>594</v>
      </c>
      <c r="L29" s="664">
        <v>3.6666666666666665</v>
      </c>
      <c r="M29" s="664">
        <v>27</v>
      </c>
      <c r="N29" s="664">
        <v>16</v>
      </c>
      <c r="O29" s="664">
        <v>432</v>
      </c>
      <c r="P29" s="677">
        <v>2.6666666666666665</v>
      </c>
      <c r="Q29" s="665">
        <v>27</v>
      </c>
    </row>
    <row r="30" spans="1:17" ht="14.4" customHeight="1" x14ac:dyDescent="0.3">
      <c r="A30" s="660" t="s">
        <v>3002</v>
      </c>
      <c r="B30" s="661" t="s">
        <v>3003</v>
      </c>
      <c r="C30" s="661" t="s">
        <v>2696</v>
      </c>
      <c r="D30" s="661" t="s">
        <v>3006</v>
      </c>
      <c r="E30" s="661" t="s">
        <v>3007</v>
      </c>
      <c r="F30" s="664">
        <v>3</v>
      </c>
      <c r="G30" s="664">
        <v>162</v>
      </c>
      <c r="H30" s="664">
        <v>1</v>
      </c>
      <c r="I30" s="664">
        <v>54</v>
      </c>
      <c r="J30" s="664">
        <v>8</v>
      </c>
      <c r="K30" s="664">
        <v>432</v>
      </c>
      <c r="L30" s="664">
        <v>2.6666666666666665</v>
      </c>
      <c r="M30" s="664">
        <v>54</v>
      </c>
      <c r="N30" s="664">
        <v>6</v>
      </c>
      <c r="O30" s="664">
        <v>324</v>
      </c>
      <c r="P30" s="677">
        <v>2</v>
      </c>
      <c r="Q30" s="665">
        <v>54</v>
      </c>
    </row>
    <row r="31" spans="1:17" ht="14.4" customHeight="1" x14ac:dyDescent="0.3">
      <c r="A31" s="660" t="s">
        <v>3002</v>
      </c>
      <c r="B31" s="661" t="s">
        <v>3003</v>
      </c>
      <c r="C31" s="661" t="s">
        <v>2696</v>
      </c>
      <c r="D31" s="661" t="s">
        <v>3008</v>
      </c>
      <c r="E31" s="661" t="s">
        <v>3009</v>
      </c>
      <c r="F31" s="664">
        <v>4</v>
      </c>
      <c r="G31" s="664">
        <v>96</v>
      </c>
      <c r="H31" s="664">
        <v>1</v>
      </c>
      <c r="I31" s="664">
        <v>24</v>
      </c>
      <c r="J31" s="664">
        <v>20</v>
      </c>
      <c r="K31" s="664">
        <v>480</v>
      </c>
      <c r="L31" s="664">
        <v>5</v>
      </c>
      <c r="M31" s="664">
        <v>24</v>
      </c>
      <c r="N31" s="664">
        <v>12</v>
      </c>
      <c r="O31" s="664">
        <v>288</v>
      </c>
      <c r="P31" s="677">
        <v>3</v>
      </c>
      <c r="Q31" s="665">
        <v>24</v>
      </c>
    </row>
    <row r="32" spans="1:17" ht="14.4" customHeight="1" x14ac:dyDescent="0.3">
      <c r="A32" s="660" t="s">
        <v>3002</v>
      </c>
      <c r="B32" s="661" t="s">
        <v>3003</v>
      </c>
      <c r="C32" s="661" t="s">
        <v>2696</v>
      </c>
      <c r="D32" s="661" t="s">
        <v>3010</v>
      </c>
      <c r="E32" s="661" t="s">
        <v>3011</v>
      </c>
      <c r="F32" s="664">
        <v>7</v>
      </c>
      <c r="G32" s="664">
        <v>189</v>
      </c>
      <c r="H32" s="664">
        <v>1</v>
      </c>
      <c r="I32" s="664">
        <v>27</v>
      </c>
      <c r="J32" s="664">
        <v>23</v>
      </c>
      <c r="K32" s="664">
        <v>621</v>
      </c>
      <c r="L32" s="664">
        <v>3.2857142857142856</v>
      </c>
      <c r="M32" s="664">
        <v>27</v>
      </c>
      <c r="N32" s="664">
        <v>15</v>
      </c>
      <c r="O32" s="664">
        <v>405</v>
      </c>
      <c r="P32" s="677">
        <v>2.1428571428571428</v>
      </c>
      <c r="Q32" s="665">
        <v>27</v>
      </c>
    </row>
    <row r="33" spans="1:17" ht="14.4" customHeight="1" x14ac:dyDescent="0.3">
      <c r="A33" s="660" t="s">
        <v>3002</v>
      </c>
      <c r="B33" s="661" t="s">
        <v>3003</v>
      </c>
      <c r="C33" s="661" t="s">
        <v>2696</v>
      </c>
      <c r="D33" s="661" t="s">
        <v>3012</v>
      </c>
      <c r="E33" s="661" t="s">
        <v>3013</v>
      </c>
      <c r="F33" s="664"/>
      <c r="G33" s="664"/>
      <c r="H33" s="664"/>
      <c r="I33" s="664"/>
      <c r="J33" s="664">
        <v>4</v>
      </c>
      <c r="K33" s="664">
        <v>224</v>
      </c>
      <c r="L33" s="664"/>
      <c r="M33" s="664">
        <v>56</v>
      </c>
      <c r="N33" s="664"/>
      <c r="O33" s="664"/>
      <c r="P33" s="677"/>
      <c r="Q33" s="665"/>
    </row>
    <row r="34" spans="1:17" ht="14.4" customHeight="1" x14ac:dyDescent="0.3">
      <c r="A34" s="660" t="s">
        <v>3002</v>
      </c>
      <c r="B34" s="661" t="s">
        <v>3003</v>
      </c>
      <c r="C34" s="661" t="s">
        <v>2696</v>
      </c>
      <c r="D34" s="661" t="s">
        <v>3014</v>
      </c>
      <c r="E34" s="661" t="s">
        <v>3015</v>
      </c>
      <c r="F34" s="664">
        <v>4</v>
      </c>
      <c r="G34" s="664">
        <v>108</v>
      </c>
      <c r="H34" s="664">
        <v>1</v>
      </c>
      <c r="I34" s="664">
        <v>27</v>
      </c>
      <c r="J34" s="664">
        <v>18</v>
      </c>
      <c r="K34" s="664">
        <v>486</v>
      </c>
      <c r="L34" s="664">
        <v>4.5</v>
      </c>
      <c r="M34" s="664">
        <v>27</v>
      </c>
      <c r="N34" s="664">
        <v>8</v>
      </c>
      <c r="O34" s="664">
        <v>216</v>
      </c>
      <c r="P34" s="677">
        <v>2</v>
      </c>
      <c r="Q34" s="665">
        <v>27</v>
      </c>
    </row>
    <row r="35" spans="1:17" ht="14.4" customHeight="1" x14ac:dyDescent="0.3">
      <c r="A35" s="660" t="s">
        <v>3002</v>
      </c>
      <c r="B35" s="661" t="s">
        <v>3003</v>
      </c>
      <c r="C35" s="661" t="s">
        <v>2696</v>
      </c>
      <c r="D35" s="661" t="s">
        <v>3016</v>
      </c>
      <c r="E35" s="661" t="s">
        <v>3017</v>
      </c>
      <c r="F35" s="664">
        <v>10</v>
      </c>
      <c r="G35" s="664">
        <v>220</v>
      </c>
      <c r="H35" s="664">
        <v>1</v>
      </c>
      <c r="I35" s="664">
        <v>22</v>
      </c>
      <c r="J35" s="664">
        <v>25</v>
      </c>
      <c r="K35" s="664">
        <v>550</v>
      </c>
      <c r="L35" s="664">
        <v>2.5</v>
      </c>
      <c r="M35" s="664">
        <v>22</v>
      </c>
      <c r="N35" s="664">
        <v>22</v>
      </c>
      <c r="O35" s="664">
        <v>484</v>
      </c>
      <c r="P35" s="677">
        <v>2.2000000000000002</v>
      </c>
      <c r="Q35" s="665">
        <v>22</v>
      </c>
    </row>
    <row r="36" spans="1:17" ht="14.4" customHeight="1" x14ac:dyDescent="0.3">
      <c r="A36" s="660" t="s">
        <v>3002</v>
      </c>
      <c r="B36" s="661" t="s">
        <v>3003</v>
      </c>
      <c r="C36" s="661" t="s">
        <v>2696</v>
      </c>
      <c r="D36" s="661" t="s">
        <v>3018</v>
      </c>
      <c r="E36" s="661" t="s">
        <v>3019</v>
      </c>
      <c r="F36" s="664"/>
      <c r="G36" s="664"/>
      <c r="H36" s="664"/>
      <c r="I36" s="664"/>
      <c r="J36" s="664">
        <v>1</v>
      </c>
      <c r="K36" s="664">
        <v>68</v>
      </c>
      <c r="L36" s="664"/>
      <c r="M36" s="664">
        <v>68</v>
      </c>
      <c r="N36" s="664">
        <v>2</v>
      </c>
      <c r="O36" s="664">
        <v>136</v>
      </c>
      <c r="P36" s="677"/>
      <c r="Q36" s="665">
        <v>68</v>
      </c>
    </row>
    <row r="37" spans="1:17" ht="14.4" customHeight="1" x14ac:dyDescent="0.3">
      <c r="A37" s="660" t="s">
        <v>3002</v>
      </c>
      <c r="B37" s="661" t="s">
        <v>3003</v>
      </c>
      <c r="C37" s="661" t="s">
        <v>2696</v>
      </c>
      <c r="D37" s="661" t="s">
        <v>3020</v>
      </c>
      <c r="E37" s="661" t="s">
        <v>3021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62</v>
      </c>
      <c r="P37" s="677"/>
      <c r="Q37" s="665">
        <v>62</v>
      </c>
    </row>
    <row r="38" spans="1:17" ht="14.4" customHeight="1" x14ac:dyDescent="0.3">
      <c r="A38" s="660" t="s">
        <v>3002</v>
      </c>
      <c r="B38" s="661" t="s">
        <v>3003</v>
      </c>
      <c r="C38" s="661" t="s">
        <v>2696</v>
      </c>
      <c r="D38" s="661" t="s">
        <v>3022</v>
      </c>
      <c r="E38" s="661" t="s">
        <v>3023</v>
      </c>
      <c r="F38" s="664">
        <v>2</v>
      </c>
      <c r="G38" s="664">
        <v>122</v>
      </c>
      <c r="H38" s="664">
        <v>1</v>
      </c>
      <c r="I38" s="664">
        <v>61</v>
      </c>
      <c r="J38" s="664">
        <v>4</v>
      </c>
      <c r="K38" s="664">
        <v>244</v>
      </c>
      <c r="L38" s="664">
        <v>2</v>
      </c>
      <c r="M38" s="664">
        <v>61</v>
      </c>
      <c r="N38" s="664">
        <v>3</v>
      </c>
      <c r="O38" s="664">
        <v>186</v>
      </c>
      <c r="P38" s="677">
        <v>1.5245901639344261</v>
      </c>
      <c r="Q38" s="665">
        <v>62</v>
      </c>
    </row>
    <row r="39" spans="1:17" ht="14.4" customHeight="1" x14ac:dyDescent="0.3">
      <c r="A39" s="660" t="s">
        <v>3002</v>
      </c>
      <c r="B39" s="661" t="s">
        <v>3003</v>
      </c>
      <c r="C39" s="661" t="s">
        <v>2696</v>
      </c>
      <c r="D39" s="661" t="s">
        <v>3024</v>
      </c>
      <c r="E39" s="661" t="s">
        <v>3025</v>
      </c>
      <c r="F39" s="664"/>
      <c r="G39" s="664"/>
      <c r="H39" s="664"/>
      <c r="I39" s="664"/>
      <c r="J39" s="664">
        <v>3</v>
      </c>
      <c r="K39" s="664">
        <v>243</v>
      </c>
      <c r="L39" s="664"/>
      <c r="M39" s="664">
        <v>81</v>
      </c>
      <c r="N39" s="664"/>
      <c r="O39" s="664"/>
      <c r="P39" s="677"/>
      <c r="Q39" s="665"/>
    </row>
    <row r="40" spans="1:17" ht="14.4" customHeight="1" x14ac:dyDescent="0.3">
      <c r="A40" s="660" t="s">
        <v>3002</v>
      </c>
      <c r="B40" s="661" t="s">
        <v>3003</v>
      </c>
      <c r="C40" s="661" t="s">
        <v>2696</v>
      </c>
      <c r="D40" s="661" t="s">
        <v>3026</v>
      </c>
      <c r="E40" s="661" t="s">
        <v>3027</v>
      </c>
      <c r="F40" s="664">
        <v>1</v>
      </c>
      <c r="G40" s="664">
        <v>987</v>
      </c>
      <c r="H40" s="664">
        <v>1</v>
      </c>
      <c r="I40" s="664">
        <v>987</v>
      </c>
      <c r="J40" s="664">
        <v>4</v>
      </c>
      <c r="K40" s="664">
        <v>3948</v>
      </c>
      <c r="L40" s="664">
        <v>4</v>
      </c>
      <c r="M40" s="664">
        <v>987</v>
      </c>
      <c r="N40" s="664">
        <v>6</v>
      </c>
      <c r="O40" s="664">
        <v>5922</v>
      </c>
      <c r="P40" s="677">
        <v>6</v>
      </c>
      <c r="Q40" s="665">
        <v>987</v>
      </c>
    </row>
    <row r="41" spans="1:17" ht="14.4" customHeight="1" x14ac:dyDescent="0.3">
      <c r="A41" s="660" t="s">
        <v>3002</v>
      </c>
      <c r="B41" s="661" t="s">
        <v>3003</v>
      </c>
      <c r="C41" s="661" t="s">
        <v>2696</v>
      </c>
      <c r="D41" s="661" t="s">
        <v>3028</v>
      </c>
      <c r="E41" s="661" t="s">
        <v>3029</v>
      </c>
      <c r="F41" s="664">
        <v>1</v>
      </c>
      <c r="G41" s="664">
        <v>191</v>
      </c>
      <c r="H41" s="664">
        <v>1</v>
      </c>
      <c r="I41" s="664">
        <v>191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3002</v>
      </c>
      <c r="B42" s="661" t="s">
        <v>3003</v>
      </c>
      <c r="C42" s="661" t="s">
        <v>2696</v>
      </c>
      <c r="D42" s="661" t="s">
        <v>3030</v>
      </c>
      <c r="E42" s="661" t="s">
        <v>3031</v>
      </c>
      <c r="F42" s="664">
        <v>1</v>
      </c>
      <c r="G42" s="664">
        <v>63</v>
      </c>
      <c r="H42" s="664">
        <v>1</v>
      </c>
      <c r="I42" s="664">
        <v>63</v>
      </c>
      <c r="J42" s="664">
        <v>1</v>
      </c>
      <c r="K42" s="664">
        <v>63</v>
      </c>
      <c r="L42" s="664">
        <v>1</v>
      </c>
      <c r="M42" s="664">
        <v>63</v>
      </c>
      <c r="N42" s="664"/>
      <c r="O42" s="664"/>
      <c r="P42" s="677"/>
      <c r="Q42" s="665"/>
    </row>
    <row r="43" spans="1:17" ht="14.4" customHeight="1" x14ac:dyDescent="0.3">
      <c r="A43" s="660" t="s">
        <v>3002</v>
      </c>
      <c r="B43" s="661" t="s">
        <v>3003</v>
      </c>
      <c r="C43" s="661" t="s">
        <v>2696</v>
      </c>
      <c r="D43" s="661" t="s">
        <v>2169</v>
      </c>
      <c r="E43" s="661" t="s">
        <v>3032</v>
      </c>
      <c r="F43" s="664">
        <v>2</v>
      </c>
      <c r="G43" s="664">
        <v>34</v>
      </c>
      <c r="H43" s="664">
        <v>1</v>
      </c>
      <c r="I43" s="664">
        <v>17</v>
      </c>
      <c r="J43" s="664"/>
      <c r="K43" s="664"/>
      <c r="L43" s="664"/>
      <c r="M43" s="664"/>
      <c r="N43" s="664">
        <v>2</v>
      </c>
      <c r="O43" s="664">
        <v>34</v>
      </c>
      <c r="P43" s="677">
        <v>1</v>
      </c>
      <c r="Q43" s="665">
        <v>17</v>
      </c>
    </row>
    <row r="44" spans="1:17" ht="14.4" customHeight="1" x14ac:dyDescent="0.3">
      <c r="A44" s="660" t="s">
        <v>3002</v>
      </c>
      <c r="B44" s="661" t="s">
        <v>3003</v>
      </c>
      <c r="C44" s="661" t="s">
        <v>2696</v>
      </c>
      <c r="D44" s="661" t="s">
        <v>3033</v>
      </c>
      <c r="E44" s="661" t="s">
        <v>3034</v>
      </c>
      <c r="F44" s="664">
        <v>1</v>
      </c>
      <c r="G44" s="664">
        <v>47</v>
      </c>
      <c r="H44" s="664">
        <v>1</v>
      </c>
      <c r="I44" s="664">
        <v>47</v>
      </c>
      <c r="J44" s="664">
        <v>1</v>
      </c>
      <c r="K44" s="664">
        <v>47</v>
      </c>
      <c r="L44" s="664">
        <v>1</v>
      </c>
      <c r="M44" s="664">
        <v>47</v>
      </c>
      <c r="N44" s="664">
        <v>2</v>
      </c>
      <c r="O44" s="664">
        <v>94</v>
      </c>
      <c r="P44" s="677">
        <v>2</v>
      </c>
      <c r="Q44" s="665">
        <v>47</v>
      </c>
    </row>
    <row r="45" spans="1:17" ht="14.4" customHeight="1" x14ac:dyDescent="0.3">
      <c r="A45" s="660" t="s">
        <v>3002</v>
      </c>
      <c r="B45" s="661" t="s">
        <v>3003</v>
      </c>
      <c r="C45" s="661" t="s">
        <v>2696</v>
      </c>
      <c r="D45" s="661" t="s">
        <v>3035</v>
      </c>
      <c r="E45" s="661" t="s">
        <v>3036</v>
      </c>
      <c r="F45" s="664"/>
      <c r="G45" s="664"/>
      <c r="H45" s="664"/>
      <c r="I45" s="664"/>
      <c r="J45" s="664">
        <v>1</v>
      </c>
      <c r="K45" s="664">
        <v>60</v>
      </c>
      <c r="L45" s="664"/>
      <c r="M45" s="664">
        <v>60</v>
      </c>
      <c r="N45" s="664">
        <v>1</v>
      </c>
      <c r="O45" s="664">
        <v>60</v>
      </c>
      <c r="P45" s="677"/>
      <c r="Q45" s="665">
        <v>60</v>
      </c>
    </row>
    <row r="46" spans="1:17" ht="14.4" customHeight="1" x14ac:dyDescent="0.3">
      <c r="A46" s="660" t="s">
        <v>3002</v>
      </c>
      <c r="B46" s="661" t="s">
        <v>3003</v>
      </c>
      <c r="C46" s="661" t="s">
        <v>2696</v>
      </c>
      <c r="D46" s="661" t="s">
        <v>3037</v>
      </c>
      <c r="E46" s="661" t="s">
        <v>3038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19</v>
      </c>
      <c r="P46" s="677"/>
      <c r="Q46" s="665">
        <v>19</v>
      </c>
    </row>
    <row r="47" spans="1:17" ht="14.4" customHeight="1" x14ac:dyDescent="0.3">
      <c r="A47" s="660" t="s">
        <v>3002</v>
      </c>
      <c r="B47" s="661" t="s">
        <v>3003</v>
      </c>
      <c r="C47" s="661" t="s">
        <v>2696</v>
      </c>
      <c r="D47" s="661" t="s">
        <v>3039</v>
      </c>
      <c r="E47" s="661" t="s">
        <v>3040</v>
      </c>
      <c r="F47" s="664">
        <v>2</v>
      </c>
      <c r="G47" s="664">
        <v>1702</v>
      </c>
      <c r="H47" s="664">
        <v>1</v>
      </c>
      <c r="I47" s="664">
        <v>851</v>
      </c>
      <c r="J47" s="664">
        <v>2</v>
      </c>
      <c r="K47" s="664">
        <v>1702</v>
      </c>
      <c r="L47" s="664">
        <v>1</v>
      </c>
      <c r="M47" s="664">
        <v>851</v>
      </c>
      <c r="N47" s="664">
        <v>1</v>
      </c>
      <c r="O47" s="664">
        <v>852</v>
      </c>
      <c r="P47" s="677">
        <v>0.50058754406580497</v>
      </c>
      <c r="Q47" s="665">
        <v>852</v>
      </c>
    </row>
    <row r="48" spans="1:17" ht="14.4" customHeight="1" x14ac:dyDescent="0.3">
      <c r="A48" s="660" t="s">
        <v>3002</v>
      </c>
      <c r="B48" s="661" t="s">
        <v>3003</v>
      </c>
      <c r="C48" s="661" t="s">
        <v>2696</v>
      </c>
      <c r="D48" s="661" t="s">
        <v>3041</v>
      </c>
      <c r="E48" s="661" t="s">
        <v>3042</v>
      </c>
      <c r="F48" s="664"/>
      <c r="G48" s="664"/>
      <c r="H48" s="664"/>
      <c r="I48" s="664"/>
      <c r="J48" s="664">
        <v>1</v>
      </c>
      <c r="K48" s="664">
        <v>165</v>
      </c>
      <c r="L48" s="664"/>
      <c r="M48" s="664">
        <v>165</v>
      </c>
      <c r="N48" s="664"/>
      <c r="O48" s="664"/>
      <c r="P48" s="677"/>
      <c r="Q48" s="665"/>
    </row>
    <row r="49" spans="1:17" ht="14.4" customHeight="1" x14ac:dyDescent="0.3">
      <c r="A49" s="660" t="s">
        <v>3002</v>
      </c>
      <c r="B49" s="661" t="s">
        <v>3003</v>
      </c>
      <c r="C49" s="661" t="s">
        <v>2696</v>
      </c>
      <c r="D49" s="661" t="s">
        <v>3043</v>
      </c>
      <c r="E49" s="661" t="s">
        <v>3044</v>
      </c>
      <c r="F49" s="664">
        <v>1</v>
      </c>
      <c r="G49" s="664">
        <v>308</v>
      </c>
      <c r="H49" s="664">
        <v>1</v>
      </c>
      <c r="I49" s="664">
        <v>308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3002</v>
      </c>
      <c r="B50" s="661" t="s">
        <v>3003</v>
      </c>
      <c r="C50" s="661" t="s">
        <v>2696</v>
      </c>
      <c r="D50" s="661" t="s">
        <v>3045</v>
      </c>
      <c r="E50" s="661" t="s">
        <v>3046</v>
      </c>
      <c r="F50" s="664"/>
      <c r="G50" s="664"/>
      <c r="H50" s="664"/>
      <c r="I50" s="664"/>
      <c r="J50" s="664">
        <v>1</v>
      </c>
      <c r="K50" s="664">
        <v>227</v>
      </c>
      <c r="L50" s="664"/>
      <c r="M50" s="664">
        <v>227</v>
      </c>
      <c r="N50" s="664"/>
      <c r="O50" s="664"/>
      <c r="P50" s="677"/>
      <c r="Q50" s="665"/>
    </row>
    <row r="51" spans="1:17" ht="14.4" customHeight="1" x14ac:dyDescent="0.3">
      <c r="A51" s="660" t="s">
        <v>3002</v>
      </c>
      <c r="B51" s="661" t="s">
        <v>3003</v>
      </c>
      <c r="C51" s="661" t="s">
        <v>2696</v>
      </c>
      <c r="D51" s="661" t="s">
        <v>3047</v>
      </c>
      <c r="E51" s="661" t="s">
        <v>3048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561</v>
      </c>
      <c r="P51" s="677"/>
      <c r="Q51" s="665">
        <v>561</v>
      </c>
    </row>
    <row r="52" spans="1:17" ht="14.4" customHeight="1" x14ac:dyDescent="0.3">
      <c r="A52" s="660" t="s">
        <v>3002</v>
      </c>
      <c r="B52" s="661" t="s">
        <v>3003</v>
      </c>
      <c r="C52" s="661" t="s">
        <v>2696</v>
      </c>
      <c r="D52" s="661" t="s">
        <v>3049</v>
      </c>
      <c r="E52" s="661" t="s">
        <v>3050</v>
      </c>
      <c r="F52" s="664">
        <v>1</v>
      </c>
      <c r="G52" s="664">
        <v>170</v>
      </c>
      <c r="H52" s="664">
        <v>1</v>
      </c>
      <c r="I52" s="664">
        <v>170</v>
      </c>
      <c r="J52" s="664">
        <v>3</v>
      </c>
      <c r="K52" s="664">
        <v>510</v>
      </c>
      <c r="L52" s="664">
        <v>3</v>
      </c>
      <c r="M52" s="664">
        <v>170</v>
      </c>
      <c r="N52" s="664"/>
      <c r="O52" s="664"/>
      <c r="P52" s="677"/>
      <c r="Q52" s="665"/>
    </row>
    <row r="53" spans="1:17" ht="14.4" customHeight="1" x14ac:dyDescent="0.3">
      <c r="A53" s="660" t="s">
        <v>3002</v>
      </c>
      <c r="B53" s="661" t="s">
        <v>3003</v>
      </c>
      <c r="C53" s="661" t="s">
        <v>2696</v>
      </c>
      <c r="D53" s="661" t="s">
        <v>3051</v>
      </c>
      <c r="E53" s="661" t="s">
        <v>3052</v>
      </c>
      <c r="F53" s="664">
        <v>2</v>
      </c>
      <c r="G53" s="664">
        <v>262</v>
      </c>
      <c r="H53" s="664">
        <v>1</v>
      </c>
      <c r="I53" s="664">
        <v>131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3002</v>
      </c>
      <c r="B54" s="661" t="s">
        <v>3003</v>
      </c>
      <c r="C54" s="661" t="s">
        <v>2696</v>
      </c>
      <c r="D54" s="661" t="s">
        <v>3053</v>
      </c>
      <c r="E54" s="661" t="s">
        <v>3054</v>
      </c>
      <c r="F54" s="664">
        <v>3</v>
      </c>
      <c r="G54" s="664">
        <v>1236</v>
      </c>
      <c r="H54" s="664">
        <v>1</v>
      </c>
      <c r="I54" s="664">
        <v>412</v>
      </c>
      <c r="J54" s="664">
        <v>1</v>
      </c>
      <c r="K54" s="664">
        <v>412</v>
      </c>
      <c r="L54" s="664">
        <v>0.33333333333333331</v>
      </c>
      <c r="M54" s="664">
        <v>412</v>
      </c>
      <c r="N54" s="664"/>
      <c r="O54" s="664"/>
      <c r="P54" s="677"/>
      <c r="Q54" s="665"/>
    </row>
    <row r="55" spans="1:17" ht="14.4" customHeight="1" x14ac:dyDescent="0.3">
      <c r="A55" s="660" t="s">
        <v>3002</v>
      </c>
      <c r="B55" s="661" t="s">
        <v>3003</v>
      </c>
      <c r="C55" s="661" t="s">
        <v>2696</v>
      </c>
      <c r="D55" s="661" t="s">
        <v>3055</v>
      </c>
      <c r="E55" s="661" t="s">
        <v>3056</v>
      </c>
      <c r="F55" s="664"/>
      <c r="G55" s="664"/>
      <c r="H55" s="664"/>
      <c r="I55" s="664"/>
      <c r="J55" s="664">
        <v>1</v>
      </c>
      <c r="K55" s="664">
        <v>394</v>
      </c>
      <c r="L55" s="664"/>
      <c r="M55" s="664">
        <v>394</v>
      </c>
      <c r="N55" s="664"/>
      <c r="O55" s="664"/>
      <c r="P55" s="677"/>
      <c r="Q55" s="665"/>
    </row>
    <row r="56" spans="1:17" ht="14.4" customHeight="1" x14ac:dyDescent="0.3">
      <c r="A56" s="660" t="s">
        <v>3002</v>
      </c>
      <c r="B56" s="661" t="s">
        <v>3003</v>
      </c>
      <c r="C56" s="661" t="s">
        <v>2696</v>
      </c>
      <c r="D56" s="661" t="s">
        <v>3057</v>
      </c>
      <c r="E56" s="661" t="s">
        <v>3058</v>
      </c>
      <c r="F56" s="664">
        <v>1</v>
      </c>
      <c r="G56" s="664">
        <v>88</v>
      </c>
      <c r="H56" s="664">
        <v>1</v>
      </c>
      <c r="I56" s="664">
        <v>88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3002</v>
      </c>
      <c r="B57" s="661" t="s">
        <v>3003</v>
      </c>
      <c r="C57" s="661" t="s">
        <v>2696</v>
      </c>
      <c r="D57" s="661" t="s">
        <v>3059</v>
      </c>
      <c r="E57" s="661" t="s">
        <v>3060</v>
      </c>
      <c r="F57" s="664">
        <v>8</v>
      </c>
      <c r="G57" s="664">
        <v>232</v>
      </c>
      <c r="H57" s="664">
        <v>1</v>
      </c>
      <c r="I57" s="664">
        <v>29</v>
      </c>
      <c r="J57" s="664">
        <v>27</v>
      </c>
      <c r="K57" s="664">
        <v>783</v>
      </c>
      <c r="L57" s="664">
        <v>3.375</v>
      </c>
      <c r="M57" s="664">
        <v>29</v>
      </c>
      <c r="N57" s="664">
        <v>22</v>
      </c>
      <c r="O57" s="664">
        <v>660</v>
      </c>
      <c r="P57" s="677">
        <v>2.8448275862068964</v>
      </c>
      <c r="Q57" s="665">
        <v>30</v>
      </c>
    </row>
    <row r="58" spans="1:17" ht="14.4" customHeight="1" x14ac:dyDescent="0.3">
      <c r="A58" s="660" t="s">
        <v>3002</v>
      </c>
      <c r="B58" s="661" t="s">
        <v>3003</v>
      </c>
      <c r="C58" s="661" t="s">
        <v>2696</v>
      </c>
      <c r="D58" s="661" t="s">
        <v>3061</v>
      </c>
      <c r="E58" s="661" t="s">
        <v>3062</v>
      </c>
      <c r="F58" s="664"/>
      <c r="G58" s="664"/>
      <c r="H58" s="664"/>
      <c r="I58" s="664"/>
      <c r="J58" s="664">
        <v>1</v>
      </c>
      <c r="K58" s="664">
        <v>50</v>
      </c>
      <c r="L58" s="664"/>
      <c r="M58" s="664">
        <v>50</v>
      </c>
      <c r="N58" s="664">
        <v>1</v>
      </c>
      <c r="O58" s="664">
        <v>50</v>
      </c>
      <c r="P58" s="677"/>
      <c r="Q58" s="665">
        <v>50</v>
      </c>
    </row>
    <row r="59" spans="1:17" ht="14.4" customHeight="1" x14ac:dyDescent="0.3">
      <c r="A59" s="660" t="s">
        <v>3002</v>
      </c>
      <c r="B59" s="661" t="s">
        <v>3003</v>
      </c>
      <c r="C59" s="661" t="s">
        <v>2696</v>
      </c>
      <c r="D59" s="661" t="s">
        <v>3063</v>
      </c>
      <c r="E59" s="661" t="s">
        <v>3064</v>
      </c>
      <c r="F59" s="664">
        <v>5</v>
      </c>
      <c r="G59" s="664">
        <v>60</v>
      </c>
      <c r="H59" s="664">
        <v>1</v>
      </c>
      <c r="I59" s="664">
        <v>12</v>
      </c>
      <c r="J59" s="664">
        <v>11</v>
      </c>
      <c r="K59" s="664">
        <v>132</v>
      </c>
      <c r="L59" s="664">
        <v>2.2000000000000002</v>
      </c>
      <c r="M59" s="664">
        <v>12</v>
      </c>
      <c r="N59" s="664">
        <v>11</v>
      </c>
      <c r="O59" s="664">
        <v>132</v>
      </c>
      <c r="P59" s="677">
        <v>2.2000000000000002</v>
      </c>
      <c r="Q59" s="665">
        <v>12</v>
      </c>
    </row>
    <row r="60" spans="1:17" ht="14.4" customHeight="1" x14ac:dyDescent="0.3">
      <c r="A60" s="660" t="s">
        <v>3002</v>
      </c>
      <c r="B60" s="661" t="s">
        <v>3003</v>
      </c>
      <c r="C60" s="661" t="s">
        <v>2696</v>
      </c>
      <c r="D60" s="661" t="s">
        <v>3065</v>
      </c>
      <c r="E60" s="661" t="s">
        <v>3066</v>
      </c>
      <c r="F60" s="664">
        <v>15</v>
      </c>
      <c r="G60" s="664">
        <v>2715</v>
      </c>
      <c r="H60" s="664">
        <v>1</v>
      </c>
      <c r="I60" s="664">
        <v>181</v>
      </c>
      <c r="J60" s="664">
        <v>40</v>
      </c>
      <c r="K60" s="664">
        <v>7240</v>
      </c>
      <c r="L60" s="664">
        <v>2.6666666666666665</v>
      </c>
      <c r="M60" s="664">
        <v>181</v>
      </c>
      <c r="N60" s="664">
        <v>52</v>
      </c>
      <c r="O60" s="664">
        <v>9464</v>
      </c>
      <c r="P60" s="677">
        <v>3.4858195211786374</v>
      </c>
      <c r="Q60" s="665">
        <v>182</v>
      </c>
    </row>
    <row r="61" spans="1:17" ht="14.4" customHeight="1" x14ac:dyDescent="0.3">
      <c r="A61" s="660" t="s">
        <v>3002</v>
      </c>
      <c r="B61" s="661" t="s">
        <v>3003</v>
      </c>
      <c r="C61" s="661" t="s">
        <v>2696</v>
      </c>
      <c r="D61" s="661" t="s">
        <v>3067</v>
      </c>
      <c r="E61" s="661" t="s">
        <v>3068</v>
      </c>
      <c r="F61" s="664">
        <v>1</v>
      </c>
      <c r="G61" s="664">
        <v>71</v>
      </c>
      <c r="H61" s="664">
        <v>1</v>
      </c>
      <c r="I61" s="664">
        <v>71</v>
      </c>
      <c r="J61" s="664">
        <v>4</v>
      </c>
      <c r="K61" s="664">
        <v>284</v>
      </c>
      <c r="L61" s="664">
        <v>4</v>
      </c>
      <c r="M61" s="664">
        <v>71</v>
      </c>
      <c r="N61" s="664">
        <v>1</v>
      </c>
      <c r="O61" s="664">
        <v>72</v>
      </c>
      <c r="P61" s="677">
        <v>1.0140845070422535</v>
      </c>
      <c r="Q61" s="665">
        <v>72</v>
      </c>
    </row>
    <row r="62" spans="1:17" ht="14.4" customHeight="1" x14ac:dyDescent="0.3">
      <c r="A62" s="660" t="s">
        <v>3002</v>
      </c>
      <c r="B62" s="661" t="s">
        <v>3003</v>
      </c>
      <c r="C62" s="661" t="s">
        <v>2696</v>
      </c>
      <c r="D62" s="661" t="s">
        <v>3069</v>
      </c>
      <c r="E62" s="661" t="s">
        <v>3070</v>
      </c>
      <c r="F62" s="664">
        <v>35</v>
      </c>
      <c r="G62" s="664">
        <v>6370</v>
      </c>
      <c r="H62" s="664">
        <v>1</v>
      </c>
      <c r="I62" s="664">
        <v>182</v>
      </c>
      <c r="J62" s="664">
        <v>40</v>
      </c>
      <c r="K62" s="664">
        <v>7280</v>
      </c>
      <c r="L62" s="664">
        <v>1.1428571428571428</v>
      </c>
      <c r="M62" s="664">
        <v>182</v>
      </c>
      <c r="N62" s="664">
        <v>51</v>
      </c>
      <c r="O62" s="664">
        <v>9333</v>
      </c>
      <c r="P62" s="677">
        <v>1.4651491365777081</v>
      </c>
      <c r="Q62" s="665">
        <v>183</v>
      </c>
    </row>
    <row r="63" spans="1:17" ht="14.4" customHeight="1" x14ac:dyDescent="0.3">
      <c r="A63" s="660" t="s">
        <v>3002</v>
      </c>
      <c r="B63" s="661" t="s">
        <v>3003</v>
      </c>
      <c r="C63" s="661" t="s">
        <v>2696</v>
      </c>
      <c r="D63" s="661" t="s">
        <v>3071</v>
      </c>
      <c r="E63" s="661" t="s">
        <v>3072</v>
      </c>
      <c r="F63" s="664">
        <v>74</v>
      </c>
      <c r="G63" s="664">
        <v>10878</v>
      </c>
      <c r="H63" s="664">
        <v>1</v>
      </c>
      <c r="I63" s="664">
        <v>147</v>
      </c>
      <c r="J63" s="664">
        <v>93</v>
      </c>
      <c r="K63" s="664">
        <v>13671</v>
      </c>
      <c r="L63" s="664">
        <v>1.2567567567567568</v>
      </c>
      <c r="M63" s="664">
        <v>147</v>
      </c>
      <c r="N63" s="664">
        <v>98</v>
      </c>
      <c r="O63" s="664">
        <v>14504</v>
      </c>
      <c r="P63" s="677">
        <v>1.3333333333333333</v>
      </c>
      <c r="Q63" s="665">
        <v>148</v>
      </c>
    </row>
    <row r="64" spans="1:17" ht="14.4" customHeight="1" x14ac:dyDescent="0.3">
      <c r="A64" s="660" t="s">
        <v>3002</v>
      </c>
      <c r="B64" s="661" t="s">
        <v>3003</v>
      </c>
      <c r="C64" s="661" t="s">
        <v>2696</v>
      </c>
      <c r="D64" s="661" t="s">
        <v>3073</v>
      </c>
      <c r="E64" s="661" t="s">
        <v>3074</v>
      </c>
      <c r="F64" s="664">
        <v>9</v>
      </c>
      <c r="G64" s="664">
        <v>261</v>
      </c>
      <c r="H64" s="664">
        <v>1</v>
      </c>
      <c r="I64" s="664">
        <v>29</v>
      </c>
      <c r="J64" s="664">
        <v>30</v>
      </c>
      <c r="K64" s="664">
        <v>870</v>
      </c>
      <c r="L64" s="664">
        <v>3.3333333333333335</v>
      </c>
      <c r="M64" s="664">
        <v>29</v>
      </c>
      <c r="N64" s="664">
        <v>22</v>
      </c>
      <c r="O64" s="664">
        <v>660</v>
      </c>
      <c r="P64" s="677">
        <v>2.5287356321839081</v>
      </c>
      <c r="Q64" s="665">
        <v>30</v>
      </c>
    </row>
    <row r="65" spans="1:17" ht="14.4" customHeight="1" x14ac:dyDescent="0.3">
      <c r="A65" s="660" t="s">
        <v>3002</v>
      </c>
      <c r="B65" s="661" t="s">
        <v>3003</v>
      </c>
      <c r="C65" s="661" t="s">
        <v>2696</v>
      </c>
      <c r="D65" s="661" t="s">
        <v>3075</v>
      </c>
      <c r="E65" s="661" t="s">
        <v>3076</v>
      </c>
      <c r="F65" s="664">
        <v>5</v>
      </c>
      <c r="G65" s="664">
        <v>155</v>
      </c>
      <c r="H65" s="664">
        <v>1</v>
      </c>
      <c r="I65" s="664">
        <v>31</v>
      </c>
      <c r="J65" s="664">
        <v>21</v>
      </c>
      <c r="K65" s="664">
        <v>651</v>
      </c>
      <c r="L65" s="664">
        <v>4.2</v>
      </c>
      <c r="M65" s="664">
        <v>31</v>
      </c>
      <c r="N65" s="664">
        <v>12</v>
      </c>
      <c r="O65" s="664">
        <v>372</v>
      </c>
      <c r="P65" s="677">
        <v>2.4</v>
      </c>
      <c r="Q65" s="665">
        <v>31</v>
      </c>
    </row>
    <row r="66" spans="1:17" ht="14.4" customHeight="1" x14ac:dyDescent="0.3">
      <c r="A66" s="660" t="s">
        <v>3002</v>
      </c>
      <c r="B66" s="661" t="s">
        <v>3003</v>
      </c>
      <c r="C66" s="661" t="s">
        <v>2696</v>
      </c>
      <c r="D66" s="661" t="s">
        <v>3077</v>
      </c>
      <c r="E66" s="661" t="s">
        <v>3078</v>
      </c>
      <c r="F66" s="664">
        <v>6</v>
      </c>
      <c r="G66" s="664">
        <v>162</v>
      </c>
      <c r="H66" s="664">
        <v>1</v>
      </c>
      <c r="I66" s="664">
        <v>27</v>
      </c>
      <c r="J66" s="664">
        <v>22</v>
      </c>
      <c r="K66" s="664">
        <v>594</v>
      </c>
      <c r="L66" s="664">
        <v>3.6666666666666665</v>
      </c>
      <c r="M66" s="664">
        <v>27</v>
      </c>
      <c r="N66" s="664">
        <v>16</v>
      </c>
      <c r="O66" s="664">
        <v>432</v>
      </c>
      <c r="P66" s="677">
        <v>2.6666666666666665</v>
      </c>
      <c r="Q66" s="665">
        <v>27</v>
      </c>
    </row>
    <row r="67" spans="1:17" ht="14.4" customHeight="1" x14ac:dyDescent="0.3">
      <c r="A67" s="660" t="s">
        <v>3002</v>
      </c>
      <c r="B67" s="661" t="s">
        <v>3003</v>
      </c>
      <c r="C67" s="661" t="s">
        <v>2696</v>
      </c>
      <c r="D67" s="661" t="s">
        <v>3079</v>
      </c>
      <c r="E67" s="661" t="s">
        <v>3080</v>
      </c>
      <c r="F67" s="664">
        <v>2</v>
      </c>
      <c r="G67" s="664">
        <v>44</v>
      </c>
      <c r="H67" s="664">
        <v>1</v>
      </c>
      <c r="I67" s="664">
        <v>22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3002</v>
      </c>
      <c r="B68" s="661" t="s">
        <v>3003</v>
      </c>
      <c r="C68" s="661" t="s">
        <v>2696</v>
      </c>
      <c r="D68" s="661" t="s">
        <v>3081</v>
      </c>
      <c r="E68" s="661" t="s">
        <v>3082</v>
      </c>
      <c r="F68" s="664">
        <v>7</v>
      </c>
      <c r="G68" s="664">
        <v>175</v>
      </c>
      <c r="H68" s="664">
        <v>1</v>
      </c>
      <c r="I68" s="664">
        <v>25</v>
      </c>
      <c r="J68" s="664">
        <v>23</v>
      </c>
      <c r="K68" s="664">
        <v>575</v>
      </c>
      <c r="L68" s="664">
        <v>3.2857142857142856</v>
      </c>
      <c r="M68" s="664">
        <v>25</v>
      </c>
      <c r="N68" s="664">
        <v>15</v>
      </c>
      <c r="O68" s="664">
        <v>375</v>
      </c>
      <c r="P68" s="677">
        <v>2.1428571428571428</v>
      </c>
      <c r="Q68" s="665">
        <v>25</v>
      </c>
    </row>
    <row r="69" spans="1:17" ht="14.4" customHeight="1" x14ac:dyDescent="0.3">
      <c r="A69" s="660" t="s">
        <v>3002</v>
      </c>
      <c r="B69" s="661" t="s">
        <v>3003</v>
      </c>
      <c r="C69" s="661" t="s">
        <v>2696</v>
      </c>
      <c r="D69" s="661" t="s">
        <v>3083</v>
      </c>
      <c r="E69" s="661" t="s">
        <v>3084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33</v>
      </c>
      <c r="P69" s="677"/>
      <c r="Q69" s="665">
        <v>33</v>
      </c>
    </row>
    <row r="70" spans="1:17" ht="14.4" customHeight="1" x14ac:dyDescent="0.3">
      <c r="A70" s="660" t="s">
        <v>3002</v>
      </c>
      <c r="B70" s="661" t="s">
        <v>3003</v>
      </c>
      <c r="C70" s="661" t="s">
        <v>2696</v>
      </c>
      <c r="D70" s="661" t="s">
        <v>3085</v>
      </c>
      <c r="E70" s="661" t="s">
        <v>3086</v>
      </c>
      <c r="F70" s="664"/>
      <c r="G70" s="664"/>
      <c r="H70" s="664"/>
      <c r="I70" s="664"/>
      <c r="J70" s="664">
        <v>3</v>
      </c>
      <c r="K70" s="664">
        <v>90</v>
      </c>
      <c r="L70" s="664"/>
      <c r="M70" s="664">
        <v>30</v>
      </c>
      <c r="N70" s="664"/>
      <c r="O70" s="664"/>
      <c r="P70" s="677"/>
      <c r="Q70" s="665"/>
    </row>
    <row r="71" spans="1:17" ht="14.4" customHeight="1" x14ac:dyDescent="0.3">
      <c r="A71" s="660" t="s">
        <v>3002</v>
      </c>
      <c r="B71" s="661" t="s">
        <v>3003</v>
      </c>
      <c r="C71" s="661" t="s">
        <v>2696</v>
      </c>
      <c r="D71" s="661" t="s">
        <v>3087</v>
      </c>
      <c r="E71" s="661" t="s">
        <v>3088</v>
      </c>
      <c r="F71" s="664">
        <v>1</v>
      </c>
      <c r="G71" s="664">
        <v>79</v>
      </c>
      <c r="H71" s="664">
        <v>1</v>
      </c>
      <c r="I71" s="664">
        <v>79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3002</v>
      </c>
      <c r="B72" s="661" t="s">
        <v>3003</v>
      </c>
      <c r="C72" s="661" t="s">
        <v>2696</v>
      </c>
      <c r="D72" s="661" t="s">
        <v>3089</v>
      </c>
      <c r="E72" s="661" t="s">
        <v>3090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204</v>
      </c>
      <c r="P72" s="677"/>
      <c r="Q72" s="665">
        <v>204</v>
      </c>
    </row>
    <row r="73" spans="1:17" ht="14.4" customHeight="1" x14ac:dyDescent="0.3">
      <c r="A73" s="660" t="s">
        <v>3002</v>
      </c>
      <c r="B73" s="661" t="s">
        <v>3003</v>
      </c>
      <c r="C73" s="661" t="s">
        <v>2696</v>
      </c>
      <c r="D73" s="661" t="s">
        <v>3091</v>
      </c>
      <c r="E73" s="661" t="s">
        <v>3092</v>
      </c>
      <c r="F73" s="664">
        <v>2</v>
      </c>
      <c r="G73" s="664">
        <v>168</v>
      </c>
      <c r="H73" s="664">
        <v>1</v>
      </c>
      <c r="I73" s="664">
        <v>84</v>
      </c>
      <c r="J73" s="664">
        <v>7</v>
      </c>
      <c r="K73" s="664">
        <v>588</v>
      </c>
      <c r="L73" s="664">
        <v>3.5</v>
      </c>
      <c r="M73" s="664">
        <v>84</v>
      </c>
      <c r="N73" s="664">
        <v>4</v>
      </c>
      <c r="O73" s="664">
        <v>336</v>
      </c>
      <c r="P73" s="677">
        <v>2</v>
      </c>
      <c r="Q73" s="665">
        <v>84</v>
      </c>
    </row>
    <row r="74" spans="1:17" ht="14.4" customHeight="1" x14ac:dyDescent="0.3">
      <c r="A74" s="660" t="s">
        <v>3002</v>
      </c>
      <c r="B74" s="661" t="s">
        <v>3003</v>
      </c>
      <c r="C74" s="661" t="s">
        <v>2696</v>
      </c>
      <c r="D74" s="661" t="s">
        <v>3093</v>
      </c>
      <c r="E74" s="661" t="s">
        <v>3094</v>
      </c>
      <c r="F74" s="664">
        <v>36</v>
      </c>
      <c r="G74" s="664">
        <v>6264</v>
      </c>
      <c r="H74" s="664">
        <v>1</v>
      </c>
      <c r="I74" s="664">
        <v>174</v>
      </c>
      <c r="J74" s="664">
        <v>40</v>
      </c>
      <c r="K74" s="664">
        <v>6960</v>
      </c>
      <c r="L74" s="664">
        <v>1.1111111111111112</v>
      </c>
      <c r="M74" s="664">
        <v>174</v>
      </c>
      <c r="N74" s="664">
        <v>52</v>
      </c>
      <c r="O74" s="664">
        <v>9100</v>
      </c>
      <c r="P74" s="677">
        <v>1.4527458492975733</v>
      </c>
      <c r="Q74" s="665">
        <v>175</v>
      </c>
    </row>
    <row r="75" spans="1:17" ht="14.4" customHeight="1" x14ac:dyDescent="0.3">
      <c r="A75" s="660" t="s">
        <v>3002</v>
      </c>
      <c r="B75" s="661" t="s">
        <v>3003</v>
      </c>
      <c r="C75" s="661" t="s">
        <v>2696</v>
      </c>
      <c r="D75" s="661" t="s">
        <v>3095</v>
      </c>
      <c r="E75" s="661" t="s">
        <v>3096</v>
      </c>
      <c r="F75" s="664"/>
      <c r="G75" s="664"/>
      <c r="H75" s="664"/>
      <c r="I75" s="664"/>
      <c r="J75" s="664">
        <v>1</v>
      </c>
      <c r="K75" s="664">
        <v>250</v>
      </c>
      <c r="L75" s="664"/>
      <c r="M75" s="664">
        <v>250</v>
      </c>
      <c r="N75" s="664">
        <v>2</v>
      </c>
      <c r="O75" s="664">
        <v>504</v>
      </c>
      <c r="P75" s="677"/>
      <c r="Q75" s="665">
        <v>252</v>
      </c>
    </row>
    <row r="76" spans="1:17" ht="14.4" customHeight="1" x14ac:dyDescent="0.3">
      <c r="A76" s="660" t="s">
        <v>3002</v>
      </c>
      <c r="B76" s="661" t="s">
        <v>3003</v>
      </c>
      <c r="C76" s="661" t="s">
        <v>2696</v>
      </c>
      <c r="D76" s="661" t="s">
        <v>3097</v>
      </c>
      <c r="E76" s="661" t="s">
        <v>3098</v>
      </c>
      <c r="F76" s="664">
        <v>31</v>
      </c>
      <c r="G76" s="664">
        <v>465</v>
      </c>
      <c r="H76" s="664">
        <v>1</v>
      </c>
      <c r="I76" s="664">
        <v>15</v>
      </c>
      <c r="J76" s="664">
        <v>28</v>
      </c>
      <c r="K76" s="664">
        <v>420</v>
      </c>
      <c r="L76" s="664">
        <v>0.90322580645161288</v>
      </c>
      <c r="M76" s="664">
        <v>15</v>
      </c>
      <c r="N76" s="664">
        <v>40</v>
      </c>
      <c r="O76" s="664">
        <v>600</v>
      </c>
      <c r="P76" s="677">
        <v>1.2903225806451613</v>
      </c>
      <c r="Q76" s="665">
        <v>15</v>
      </c>
    </row>
    <row r="77" spans="1:17" ht="14.4" customHeight="1" x14ac:dyDescent="0.3">
      <c r="A77" s="660" t="s">
        <v>3002</v>
      </c>
      <c r="B77" s="661" t="s">
        <v>3003</v>
      </c>
      <c r="C77" s="661" t="s">
        <v>2696</v>
      </c>
      <c r="D77" s="661" t="s">
        <v>3099</v>
      </c>
      <c r="E77" s="661" t="s">
        <v>3100</v>
      </c>
      <c r="F77" s="664">
        <v>1</v>
      </c>
      <c r="G77" s="664">
        <v>23</v>
      </c>
      <c r="H77" s="664">
        <v>1</v>
      </c>
      <c r="I77" s="664">
        <v>23</v>
      </c>
      <c r="J77" s="664">
        <v>2</v>
      </c>
      <c r="K77" s="664">
        <v>46</v>
      </c>
      <c r="L77" s="664">
        <v>2</v>
      </c>
      <c r="M77" s="664">
        <v>23</v>
      </c>
      <c r="N77" s="664">
        <v>1</v>
      </c>
      <c r="O77" s="664">
        <v>23</v>
      </c>
      <c r="P77" s="677">
        <v>1</v>
      </c>
      <c r="Q77" s="665">
        <v>23</v>
      </c>
    </row>
    <row r="78" spans="1:17" ht="14.4" customHeight="1" x14ac:dyDescent="0.3">
      <c r="A78" s="660" t="s">
        <v>3002</v>
      </c>
      <c r="B78" s="661" t="s">
        <v>3003</v>
      </c>
      <c r="C78" s="661" t="s">
        <v>2696</v>
      </c>
      <c r="D78" s="661" t="s">
        <v>3101</v>
      </c>
      <c r="E78" s="661" t="s">
        <v>3102</v>
      </c>
      <c r="F78" s="664"/>
      <c r="G78" s="664"/>
      <c r="H78" s="664"/>
      <c r="I78" s="664"/>
      <c r="J78" s="664">
        <v>1</v>
      </c>
      <c r="K78" s="664">
        <v>249</v>
      </c>
      <c r="L78" s="664"/>
      <c r="M78" s="664">
        <v>249</v>
      </c>
      <c r="N78" s="664">
        <v>1</v>
      </c>
      <c r="O78" s="664">
        <v>251</v>
      </c>
      <c r="P78" s="677"/>
      <c r="Q78" s="665">
        <v>251</v>
      </c>
    </row>
    <row r="79" spans="1:17" ht="14.4" customHeight="1" x14ac:dyDescent="0.3">
      <c r="A79" s="660" t="s">
        <v>3002</v>
      </c>
      <c r="B79" s="661" t="s">
        <v>3003</v>
      </c>
      <c r="C79" s="661" t="s">
        <v>2696</v>
      </c>
      <c r="D79" s="661" t="s">
        <v>3103</v>
      </c>
      <c r="E79" s="661" t="s">
        <v>3104</v>
      </c>
      <c r="F79" s="664"/>
      <c r="G79" s="664"/>
      <c r="H79" s="664"/>
      <c r="I79" s="664"/>
      <c r="J79" s="664">
        <v>1</v>
      </c>
      <c r="K79" s="664">
        <v>37</v>
      </c>
      <c r="L79" s="664"/>
      <c r="M79" s="664">
        <v>37</v>
      </c>
      <c r="N79" s="664">
        <v>2</v>
      </c>
      <c r="O79" s="664">
        <v>74</v>
      </c>
      <c r="P79" s="677"/>
      <c r="Q79" s="665">
        <v>37</v>
      </c>
    </row>
    <row r="80" spans="1:17" ht="14.4" customHeight="1" x14ac:dyDescent="0.3">
      <c r="A80" s="660" t="s">
        <v>3002</v>
      </c>
      <c r="B80" s="661" t="s">
        <v>3003</v>
      </c>
      <c r="C80" s="661" t="s">
        <v>2696</v>
      </c>
      <c r="D80" s="661" t="s">
        <v>3105</v>
      </c>
      <c r="E80" s="661" t="s">
        <v>3106</v>
      </c>
      <c r="F80" s="664">
        <v>8</v>
      </c>
      <c r="G80" s="664">
        <v>184</v>
      </c>
      <c r="H80" s="664">
        <v>1</v>
      </c>
      <c r="I80" s="664">
        <v>23</v>
      </c>
      <c r="J80" s="664">
        <v>20</v>
      </c>
      <c r="K80" s="664">
        <v>460</v>
      </c>
      <c r="L80" s="664">
        <v>2.5</v>
      </c>
      <c r="M80" s="664">
        <v>23</v>
      </c>
      <c r="N80" s="664">
        <v>20</v>
      </c>
      <c r="O80" s="664">
        <v>460</v>
      </c>
      <c r="P80" s="677">
        <v>2.5</v>
      </c>
      <c r="Q80" s="665">
        <v>23</v>
      </c>
    </row>
    <row r="81" spans="1:17" ht="14.4" customHeight="1" x14ac:dyDescent="0.3">
      <c r="A81" s="660" t="s">
        <v>3002</v>
      </c>
      <c r="B81" s="661" t="s">
        <v>3003</v>
      </c>
      <c r="C81" s="661" t="s">
        <v>2696</v>
      </c>
      <c r="D81" s="661" t="s">
        <v>3107</v>
      </c>
      <c r="E81" s="661" t="s">
        <v>3108</v>
      </c>
      <c r="F81" s="664"/>
      <c r="G81" s="664"/>
      <c r="H81" s="664"/>
      <c r="I81" s="664"/>
      <c r="J81" s="664">
        <v>1</v>
      </c>
      <c r="K81" s="664">
        <v>586</v>
      </c>
      <c r="L81" s="664"/>
      <c r="M81" s="664">
        <v>586</v>
      </c>
      <c r="N81" s="664"/>
      <c r="O81" s="664"/>
      <c r="P81" s="677"/>
      <c r="Q81" s="665"/>
    </row>
    <row r="82" spans="1:17" ht="14.4" customHeight="1" x14ac:dyDescent="0.3">
      <c r="A82" s="660" t="s">
        <v>3002</v>
      </c>
      <c r="B82" s="661" t="s">
        <v>3003</v>
      </c>
      <c r="C82" s="661" t="s">
        <v>2696</v>
      </c>
      <c r="D82" s="661" t="s">
        <v>3109</v>
      </c>
      <c r="E82" s="661" t="s">
        <v>3110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277</v>
      </c>
      <c r="P82" s="677"/>
      <c r="Q82" s="665">
        <v>277</v>
      </c>
    </row>
    <row r="83" spans="1:17" ht="14.4" customHeight="1" x14ac:dyDescent="0.3">
      <c r="A83" s="660" t="s">
        <v>3002</v>
      </c>
      <c r="B83" s="661" t="s">
        <v>3003</v>
      </c>
      <c r="C83" s="661" t="s">
        <v>2696</v>
      </c>
      <c r="D83" s="661" t="s">
        <v>3111</v>
      </c>
      <c r="E83" s="661" t="s">
        <v>3112</v>
      </c>
      <c r="F83" s="664">
        <v>1</v>
      </c>
      <c r="G83" s="664">
        <v>29</v>
      </c>
      <c r="H83" s="664">
        <v>1</v>
      </c>
      <c r="I83" s="664">
        <v>29</v>
      </c>
      <c r="J83" s="664"/>
      <c r="K83" s="664"/>
      <c r="L83" s="664"/>
      <c r="M83" s="664"/>
      <c r="N83" s="664">
        <v>1</v>
      </c>
      <c r="O83" s="664">
        <v>29</v>
      </c>
      <c r="P83" s="677">
        <v>1</v>
      </c>
      <c r="Q83" s="665">
        <v>29</v>
      </c>
    </row>
    <row r="84" spans="1:17" ht="14.4" customHeight="1" x14ac:dyDescent="0.3">
      <c r="A84" s="660" t="s">
        <v>3002</v>
      </c>
      <c r="B84" s="661" t="s">
        <v>3003</v>
      </c>
      <c r="C84" s="661" t="s">
        <v>2696</v>
      </c>
      <c r="D84" s="661" t="s">
        <v>3113</v>
      </c>
      <c r="E84" s="661" t="s">
        <v>3114</v>
      </c>
      <c r="F84" s="664"/>
      <c r="G84" s="664"/>
      <c r="H84" s="664"/>
      <c r="I84" s="664"/>
      <c r="J84" s="664">
        <v>1</v>
      </c>
      <c r="K84" s="664">
        <v>176</v>
      </c>
      <c r="L84" s="664"/>
      <c r="M84" s="664">
        <v>176</v>
      </c>
      <c r="N84" s="664"/>
      <c r="O84" s="664"/>
      <c r="P84" s="677"/>
      <c r="Q84" s="665"/>
    </row>
    <row r="85" spans="1:17" ht="14.4" customHeight="1" x14ac:dyDescent="0.3">
      <c r="A85" s="660" t="s">
        <v>3002</v>
      </c>
      <c r="B85" s="661" t="s">
        <v>3003</v>
      </c>
      <c r="C85" s="661" t="s">
        <v>2696</v>
      </c>
      <c r="D85" s="661" t="s">
        <v>3115</v>
      </c>
      <c r="E85" s="661" t="s">
        <v>3116</v>
      </c>
      <c r="F85" s="664"/>
      <c r="G85" s="664"/>
      <c r="H85" s="664"/>
      <c r="I85" s="664"/>
      <c r="J85" s="664">
        <v>1</v>
      </c>
      <c r="K85" s="664">
        <v>15</v>
      </c>
      <c r="L85" s="664"/>
      <c r="M85" s="664">
        <v>15</v>
      </c>
      <c r="N85" s="664">
        <v>1</v>
      </c>
      <c r="O85" s="664">
        <v>15</v>
      </c>
      <c r="P85" s="677"/>
      <c r="Q85" s="665">
        <v>15</v>
      </c>
    </row>
    <row r="86" spans="1:17" ht="14.4" customHeight="1" x14ac:dyDescent="0.3">
      <c r="A86" s="660" t="s">
        <v>3002</v>
      </c>
      <c r="B86" s="661" t="s">
        <v>3003</v>
      </c>
      <c r="C86" s="661" t="s">
        <v>2696</v>
      </c>
      <c r="D86" s="661" t="s">
        <v>3117</v>
      </c>
      <c r="E86" s="661" t="s">
        <v>3118</v>
      </c>
      <c r="F86" s="664">
        <v>6</v>
      </c>
      <c r="G86" s="664">
        <v>114</v>
      </c>
      <c r="H86" s="664">
        <v>1</v>
      </c>
      <c r="I86" s="664">
        <v>19</v>
      </c>
      <c r="J86" s="664">
        <v>4</v>
      </c>
      <c r="K86" s="664">
        <v>76</v>
      </c>
      <c r="L86" s="664">
        <v>0.66666666666666663</v>
      </c>
      <c r="M86" s="664">
        <v>19</v>
      </c>
      <c r="N86" s="664">
        <v>5</v>
      </c>
      <c r="O86" s="664">
        <v>95</v>
      </c>
      <c r="P86" s="677">
        <v>0.83333333333333337</v>
      </c>
      <c r="Q86" s="665">
        <v>19</v>
      </c>
    </row>
    <row r="87" spans="1:17" ht="14.4" customHeight="1" x14ac:dyDescent="0.3">
      <c r="A87" s="660" t="s">
        <v>3002</v>
      </c>
      <c r="B87" s="661" t="s">
        <v>3003</v>
      </c>
      <c r="C87" s="661" t="s">
        <v>2696</v>
      </c>
      <c r="D87" s="661" t="s">
        <v>3119</v>
      </c>
      <c r="E87" s="661" t="s">
        <v>3120</v>
      </c>
      <c r="F87" s="664">
        <v>6</v>
      </c>
      <c r="G87" s="664">
        <v>120</v>
      </c>
      <c r="H87" s="664">
        <v>1</v>
      </c>
      <c r="I87" s="664">
        <v>20</v>
      </c>
      <c r="J87" s="664">
        <v>5</v>
      </c>
      <c r="K87" s="664">
        <v>100</v>
      </c>
      <c r="L87" s="664">
        <v>0.83333333333333337</v>
      </c>
      <c r="M87" s="664">
        <v>20</v>
      </c>
      <c r="N87" s="664">
        <v>8</v>
      </c>
      <c r="O87" s="664">
        <v>160</v>
      </c>
      <c r="P87" s="677">
        <v>1.3333333333333333</v>
      </c>
      <c r="Q87" s="665">
        <v>20</v>
      </c>
    </row>
    <row r="88" spans="1:17" ht="14.4" customHeight="1" x14ac:dyDescent="0.3">
      <c r="A88" s="660" t="s">
        <v>3002</v>
      </c>
      <c r="B88" s="661" t="s">
        <v>3003</v>
      </c>
      <c r="C88" s="661" t="s">
        <v>2696</v>
      </c>
      <c r="D88" s="661" t="s">
        <v>3121</v>
      </c>
      <c r="E88" s="661" t="s">
        <v>3122</v>
      </c>
      <c r="F88" s="664"/>
      <c r="G88" s="664"/>
      <c r="H88" s="664"/>
      <c r="I88" s="664"/>
      <c r="J88" s="664">
        <v>4</v>
      </c>
      <c r="K88" s="664">
        <v>740</v>
      </c>
      <c r="L88" s="664"/>
      <c r="M88" s="664">
        <v>185</v>
      </c>
      <c r="N88" s="664">
        <v>2</v>
      </c>
      <c r="O88" s="664">
        <v>374</v>
      </c>
      <c r="P88" s="677"/>
      <c r="Q88" s="665">
        <v>187</v>
      </c>
    </row>
    <row r="89" spans="1:17" ht="14.4" customHeight="1" x14ac:dyDescent="0.3">
      <c r="A89" s="660" t="s">
        <v>3002</v>
      </c>
      <c r="B89" s="661" t="s">
        <v>3003</v>
      </c>
      <c r="C89" s="661" t="s">
        <v>2696</v>
      </c>
      <c r="D89" s="661" t="s">
        <v>3123</v>
      </c>
      <c r="E89" s="661" t="s">
        <v>3124</v>
      </c>
      <c r="F89" s="664"/>
      <c r="G89" s="664"/>
      <c r="H89" s="664"/>
      <c r="I89" s="664"/>
      <c r="J89" s="664">
        <v>1</v>
      </c>
      <c r="K89" s="664">
        <v>84</v>
      </c>
      <c r="L89" s="664"/>
      <c r="M89" s="664">
        <v>84</v>
      </c>
      <c r="N89" s="664">
        <v>2</v>
      </c>
      <c r="O89" s="664">
        <v>168</v>
      </c>
      <c r="P89" s="677"/>
      <c r="Q89" s="665">
        <v>84</v>
      </c>
    </row>
    <row r="90" spans="1:17" ht="14.4" customHeight="1" x14ac:dyDescent="0.3">
      <c r="A90" s="660" t="s">
        <v>3002</v>
      </c>
      <c r="B90" s="661" t="s">
        <v>3003</v>
      </c>
      <c r="C90" s="661" t="s">
        <v>2696</v>
      </c>
      <c r="D90" s="661" t="s">
        <v>3125</v>
      </c>
      <c r="E90" s="661" t="s">
        <v>3126</v>
      </c>
      <c r="F90" s="664"/>
      <c r="G90" s="664"/>
      <c r="H90" s="664"/>
      <c r="I90" s="664"/>
      <c r="J90" s="664">
        <v>1</v>
      </c>
      <c r="K90" s="664">
        <v>263</v>
      </c>
      <c r="L90" s="664"/>
      <c r="M90" s="664">
        <v>263</v>
      </c>
      <c r="N90" s="664"/>
      <c r="O90" s="664"/>
      <c r="P90" s="677"/>
      <c r="Q90" s="665"/>
    </row>
    <row r="91" spans="1:17" ht="14.4" customHeight="1" x14ac:dyDescent="0.3">
      <c r="A91" s="660" t="s">
        <v>3002</v>
      </c>
      <c r="B91" s="661" t="s">
        <v>3003</v>
      </c>
      <c r="C91" s="661" t="s">
        <v>2696</v>
      </c>
      <c r="D91" s="661" t="s">
        <v>3127</v>
      </c>
      <c r="E91" s="661" t="s">
        <v>3128</v>
      </c>
      <c r="F91" s="664"/>
      <c r="G91" s="664"/>
      <c r="H91" s="664"/>
      <c r="I91" s="664"/>
      <c r="J91" s="664">
        <v>1</v>
      </c>
      <c r="K91" s="664">
        <v>298</v>
      </c>
      <c r="L91" s="664"/>
      <c r="M91" s="664">
        <v>298</v>
      </c>
      <c r="N91" s="664"/>
      <c r="O91" s="664"/>
      <c r="P91" s="677"/>
      <c r="Q91" s="665"/>
    </row>
    <row r="92" spans="1:17" ht="14.4" customHeight="1" x14ac:dyDescent="0.3">
      <c r="A92" s="660" t="s">
        <v>3002</v>
      </c>
      <c r="B92" s="661" t="s">
        <v>3003</v>
      </c>
      <c r="C92" s="661" t="s">
        <v>2696</v>
      </c>
      <c r="D92" s="661" t="s">
        <v>3129</v>
      </c>
      <c r="E92" s="661" t="s">
        <v>3130</v>
      </c>
      <c r="F92" s="664">
        <v>1</v>
      </c>
      <c r="G92" s="664">
        <v>22</v>
      </c>
      <c r="H92" s="664">
        <v>1</v>
      </c>
      <c r="I92" s="664">
        <v>22</v>
      </c>
      <c r="J92" s="664">
        <v>2</v>
      </c>
      <c r="K92" s="664">
        <v>44</v>
      </c>
      <c r="L92" s="664">
        <v>2</v>
      </c>
      <c r="M92" s="664">
        <v>22</v>
      </c>
      <c r="N92" s="664">
        <v>1</v>
      </c>
      <c r="O92" s="664">
        <v>22</v>
      </c>
      <c r="P92" s="677">
        <v>1</v>
      </c>
      <c r="Q92" s="665">
        <v>22</v>
      </c>
    </row>
    <row r="93" spans="1:17" ht="14.4" customHeight="1" x14ac:dyDescent="0.3">
      <c r="A93" s="660" t="s">
        <v>3002</v>
      </c>
      <c r="B93" s="661" t="s">
        <v>3003</v>
      </c>
      <c r="C93" s="661" t="s">
        <v>2696</v>
      </c>
      <c r="D93" s="661" t="s">
        <v>3131</v>
      </c>
      <c r="E93" s="661" t="s">
        <v>3132</v>
      </c>
      <c r="F93" s="664">
        <v>1</v>
      </c>
      <c r="G93" s="664">
        <v>1645</v>
      </c>
      <c r="H93" s="664">
        <v>1</v>
      </c>
      <c r="I93" s="664">
        <v>1645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3002</v>
      </c>
      <c r="B94" s="661" t="s">
        <v>3003</v>
      </c>
      <c r="C94" s="661" t="s">
        <v>2696</v>
      </c>
      <c r="D94" s="661" t="s">
        <v>3133</v>
      </c>
      <c r="E94" s="661" t="s">
        <v>3134</v>
      </c>
      <c r="F94" s="664">
        <v>1</v>
      </c>
      <c r="G94" s="664">
        <v>23</v>
      </c>
      <c r="H94" s="664">
        <v>1</v>
      </c>
      <c r="I94" s="664">
        <v>23</v>
      </c>
      <c r="J94" s="664">
        <v>2</v>
      </c>
      <c r="K94" s="664">
        <v>46</v>
      </c>
      <c r="L94" s="664">
        <v>2</v>
      </c>
      <c r="M94" s="664">
        <v>23</v>
      </c>
      <c r="N94" s="664">
        <v>2</v>
      </c>
      <c r="O94" s="664">
        <v>46</v>
      </c>
      <c r="P94" s="677">
        <v>2</v>
      </c>
      <c r="Q94" s="665">
        <v>23</v>
      </c>
    </row>
    <row r="95" spans="1:17" ht="14.4" customHeight="1" x14ac:dyDescent="0.3">
      <c r="A95" s="660" t="s">
        <v>3002</v>
      </c>
      <c r="B95" s="661" t="s">
        <v>3003</v>
      </c>
      <c r="C95" s="661" t="s">
        <v>2696</v>
      </c>
      <c r="D95" s="661" t="s">
        <v>3135</v>
      </c>
      <c r="E95" s="661" t="s">
        <v>3136</v>
      </c>
      <c r="F95" s="664">
        <v>2</v>
      </c>
      <c r="G95" s="664">
        <v>262</v>
      </c>
      <c r="H95" s="664">
        <v>1</v>
      </c>
      <c r="I95" s="664">
        <v>131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3002</v>
      </c>
      <c r="B96" s="661" t="s">
        <v>3003</v>
      </c>
      <c r="C96" s="661" t="s">
        <v>2696</v>
      </c>
      <c r="D96" s="661" t="s">
        <v>3137</v>
      </c>
      <c r="E96" s="661" t="s">
        <v>3138</v>
      </c>
      <c r="F96" s="664"/>
      <c r="G96" s="664"/>
      <c r="H96" s="664"/>
      <c r="I96" s="664"/>
      <c r="J96" s="664"/>
      <c r="K96" s="664"/>
      <c r="L96" s="664"/>
      <c r="M96" s="664"/>
      <c r="N96" s="664">
        <v>3</v>
      </c>
      <c r="O96" s="664">
        <v>879</v>
      </c>
      <c r="P96" s="677"/>
      <c r="Q96" s="665">
        <v>293</v>
      </c>
    </row>
    <row r="97" spans="1:17" ht="14.4" customHeight="1" x14ac:dyDescent="0.3">
      <c r="A97" s="660" t="s">
        <v>3002</v>
      </c>
      <c r="B97" s="661" t="s">
        <v>3003</v>
      </c>
      <c r="C97" s="661" t="s">
        <v>2696</v>
      </c>
      <c r="D97" s="661" t="s">
        <v>3139</v>
      </c>
      <c r="E97" s="661" t="s">
        <v>3140</v>
      </c>
      <c r="F97" s="664"/>
      <c r="G97" s="664"/>
      <c r="H97" s="664"/>
      <c r="I97" s="664"/>
      <c r="J97" s="664">
        <v>4</v>
      </c>
      <c r="K97" s="664">
        <v>180</v>
      </c>
      <c r="L97" s="664"/>
      <c r="M97" s="664">
        <v>45</v>
      </c>
      <c r="N97" s="664">
        <v>1</v>
      </c>
      <c r="O97" s="664">
        <v>45</v>
      </c>
      <c r="P97" s="677"/>
      <c r="Q97" s="665">
        <v>45</v>
      </c>
    </row>
    <row r="98" spans="1:17" ht="14.4" customHeight="1" x14ac:dyDescent="0.3">
      <c r="A98" s="660" t="s">
        <v>3002</v>
      </c>
      <c r="B98" s="661" t="s">
        <v>3003</v>
      </c>
      <c r="C98" s="661" t="s">
        <v>2696</v>
      </c>
      <c r="D98" s="661" t="s">
        <v>3141</v>
      </c>
      <c r="E98" s="661" t="s">
        <v>3142</v>
      </c>
      <c r="F98" s="664"/>
      <c r="G98" s="664"/>
      <c r="H98" s="664"/>
      <c r="I98" s="664"/>
      <c r="J98" s="664">
        <v>3</v>
      </c>
      <c r="K98" s="664">
        <v>138</v>
      </c>
      <c r="L98" s="664"/>
      <c r="M98" s="664">
        <v>46</v>
      </c>
      <c r="N98" s="664"/>
      <c r="O98" s="664"/>
      <c r="P98" s="677"/>
      <c r="Q98" s="665"/>
    </row>
    <row r="99" spans="1:17" ht="14.4" customHeight="1" x14ac:dyDescent="0.3">
      <c r="A99" s="660" t="s">
        <v>3002</v>
      </c>
      <c r="B99" s="661" t="s">
        <v>3003</v>
      </c>
      <c r="C99" s="661" t="s">
        <v>2696</v>
      </c>
      <c r="D99" s="661" t="s">
        <v>3143</v>
      </c>
      <c r="E99" s="661" t="s">
        <v>3144</v>
      </c>
      <c r="F99" s="664">
        <v>1</v>
      </c>
      <c r="G99" s="664">
        <v>308</v>
      </c>
      <c r="H99" s="664">
        <v>1</v>
      </c>
      <c r="I99" s="664">
        <v>308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3002</v>
      </c>
      <c r="B100" s="661" t="s">
        <v>3003</v>
      </c>
      <c r="C100" s="661" t="s">
        <v>2696</v>
      </c>
      <c r="D100" s="661" t="s">
        <v>3145</v>
      </c>
      <c r="E100" s="661" t="s">
        <v>3146</v>
      </c>
      <c r="F100" s="664">
        <v>2</v>
      </c>
      <c r="G100" s="664">
        <v>60</v>
      </c>
      <c r="H100" s="664">
        <v>1</v>
      </c>
      <c r="I100" s="664">
        <v>30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3147</v>
      </c>
      <c r="B101" s="661" t="s">
        <v>2951</v>
      </c>
      <c r="C101" s="661" t="s">
        <v>2680</v>
      </c>
      <c r="D101" s="661" t="s">
        <v>3148</v>
      </c>
      <c r="E101" s="661" t="s">
        <v>3149</v>
      </c>
      <c r="F101" s="664">
        <v>0.5</v>
      </c>
      <c r="G101" s="664">
        <v>2720.9</v>
      </c>
      <c r="H101" s="664">
        <v>1</v>
      </c>
      <c r="I101" s="664">
        <v>5441.8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3147</v>
      </c>
      <c r="B102" s="661" t="s">
        <v>2951</v>
      </c>
      <c r="C102" s="661" t="s">
        <v>2680</v>
      </c>
      <c r="D102" s="661" t="s">
        <v>3150</v>
      </c>
      <c r="E102" s="661" t="s">
        <v>3149</v>
      </c>
      <c r="F102" s="664">
        <v>0.13</v>
      </c>
      <c r="G102" s="664">
        <v>1419.8</v>
      </c>
      <c r="H102" s="664">
        <v>1</v>
      </c>
      <c r="I102" s="664">
        <v>10921.538461538461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3147</v>
      </c>
      <c r="B103" s="661" t="s">
        <v>2951</v>
      </c>
      <c r="C103" s="661" t="s">
        <v>2680</v>
      </c>
      <c r="D103" s="661" t="s">
        <v>3151</v>
      </c>
      <c r="E103" s="661" t="s">
        <v>3149</v>
      </c>
      <c r="F103" s="664"/>
      <c r="G103" s="664"/>
      <c r="H103" s="664"/>
      <c r="I103" s="664"/>
      <c r="J103" s="664"/>
      <c r="K103" s="664"/>
      <c r="L103" s="664"/>
      <c r="M103" s="664"/>
      <c r="N103" s="664">
        <v>0.01</v>
      </c>
      <c r="O103" s="664">
        <v>460.41</v>
      </c>
      <c r="P103" s="677"/>
      <c r="Q103" s="665">
        <v>46041</v>
      </c>
    </row>
    <row r="104" spans="1:17" ht="14.4" customHeight="1" x14ac:dyDescent="0.3">
      <c r="A104" s="660" t="s">
        <v>3147</v>
      </c>
      <c r="B104" s="661" t="s">
        <v>2951</v>
      </c>
      <c r="C104" s="661" t="s">
        <v>2696</v>
      </c>
      <c r="D104" s="661" t="s">
        <v>3152</v>
      </c>
      <c r="E104" s="661" t="s">
        <v>3153</v>
      </c>
      <c r="F104" s="664">
        <v>1</v>
      </c>
      <c r="G104" s="664">
        <v>150</v>
      </c>
      <c r="H104" s="664">
        <v>1</v>
      </c>
      <c r="I104" s="664">
        <v>150</v>
      </c>
      <c r="J104" s="664">
        <v>1</v>
      </c>
      <c r="K104" s="664">
        <v>150</v>
      </c>
      <c r="L104" s="664">
        <v>1</v>
      </c>
      <c r="M104" s="664">
        <v>150</v>
      </c>
      <c r="N104" s="664"/>
      <c r="O104" s="664"/>
      <c r="P104" s="677"/>
      <c r="Q104" s="665"/>
    </row>
    <row r="105" spans="1:17" ht="14.4" customHeight="1" x14ac:dyDescent="0.3">
      <c r="A105" s="660" t="s">
        <v>3147</v>
      </c>
      <c r="B105" s="661" t="s">
        <v>2951</v>
      </c>
      <c r="C105" s="661" t="s">
        <v>2696</v>
      </c>
      <c r="D105" s="661" t="s">
        <v>3154</v>
      </c>
      <c r="E105" s="661" t="s">
        <v>3155</v>
      </c>
      <c r="F105" s="664">
        <v>1</v>
      </c>
      <c r="G105" s="664">
        <v>182</v>
      </c>
      <c r="H105" s="664">
        <v>1</v>
      </c>
      <c r="I105" s="664">
        <v>182</v>
      </c>
      <c r="J105" s="664">
        <v>1</v>
      </c>
      <c r="K105" s="664">
        <v>182</v>
      </c>
      <c r="L105" s="664">
        <v>1</v>
      </c>
      <c r="M105" s="664">
        <v>182</v>
      </c>
      <c r="N105" s="664"/>
      <c r="O105" s="664"/>
      <c r="P105" s="677"/>
      <c r="Q105" s="665"/>
    </row>
    <row r="106" spans="1:17" ht="14.4" customHeight="1" x14ac:dyDescent="0.3">
      <c r="A106" s="660" t="s">
        <v>3147</v>
      </c>
      <c r="B106" s="661" t="s">
        <v>2951</v>
      </c>
      <c r="C106" s="661" t="s">
        <v>2696</v>
      </c>
      <c r="D106" s="661" t="s">
        <v>3156</v>
      </c>
      <c r="E106" s="661" t="s">
        <v>3157</v>
      </c>
      <c r="F106" s="664">
        <v>6</v>
      </c>
      <c r="G106" s="664">
        <v>1302</v>
      </c>
      <c r="H106" s="664">
        <v>1</v>
      </c>
      <c r="I106" s="664">
        <v>217</v>
      </c>
      <c r="J106" s="664">
        <v>1</v>
      </c>
      <c r="K106" s="664">
        <v>217</v>
      </c>
      <c r="L106" s="664">
        <v>0.16666666666666666</v>
      </c>
      <c r="M106" s="664">
        <v>217</v>
      </c>
      <c r="N106" s="664">
        <v>2</v>
      </c>
      <c r="O106" s="664">
        <v>438</v>
      </c>
      <c r="P106" s="677">
        <v>0.33640552995391704</v>
      </c>
      <c r="Q106" s="665">
        <v>219</v>
      </c>
    </row>
    <row r="107" spans="1:17" ht="14.4" customHeight="1" x14ac:dyDescent="0.3">
      <c r="A107" s="660" t="s">
        <v>3147</v>
      </c>
      <c r="B107" s="661" t="s">
        <v>2951</v>
      </c>
      <c r="C107" s="661" t="s">
        <v>2696</v>
      </c>
      <c r="D107" s="661" t="s">
        <v>3158</v>
      </c>
      <c r="E107" s="661" t="s">
        <v>3159</v>
      </c>
      <c r="F107" s="664"/>
      <c r="G107" s="664"/>
      <c r="H107" s="664"/>
      <c r="I107" s="664"/>
      <c r="J107" s="664">
        <v>1</v>
      </c>
      <c r="K107" s="664">
        <v>219</v>
      </c>
      <c r="L107" s="664"/>
      <c r="M107" s="664">
        <v>219</v>
      </c>
      <c r="N107" s="664">
        <v>1</v>
      </c>
      <c r="O107" s="664">
        <v>221</v>
      </c>
      <c r="P107" s="677"/>
      <c r="Q107" s="665">
        <v>221</v>
      </c>
    </row>
    <row r="108" spans="1:17" ht="14.4" customHeight="1" x14ac:dyDescent="0.3">
      <c r="A108" s="660" t="s">
        <v>3147</v>
      </c>
      <c r="B108" s="661" t="s">
        <v>2951</v>
      </c>
      <c r="C108" s="661" t="s">
        <v>2696</v>
      </c>
      <c r="D108" s="661" t="s">
        <v>3160</v>
      </c>
      <c r="E108" s="661" t="s">
        <v>3161</v>
      </c>
      <c r="F108" s="664"/>
      <c r="G108" s="664"/>
      <c r="H108" s="664"/>
      <c r="I108" s="664"/>
      <c r="J108" s="664">
        <v>4</v>
      </c>
      <c r="K108" s="664">
        <v>20272</v>
      </c>
      <c r="L108" s="664"/>
      <c r="M108" s="664">
        <v>5068</v>
      </c>
      <c r="N108" s="664">
        <v>2</v>
      </c>
      <c r="O108" s="664">
        <v>10152</v>
      </c>
      <c r="P108" s="677"/>
      <c r="Q108" s="665">
        <v>5076</v>
      </c>
    </row>
    <row r="109" spans="1:17" ht="14.4" customHeight="1" x14ac:dyDescent="0.3">
      <c r="A109" s="660" t="s">
        <v>3147</v>
      </c>
      <c r="B109" s="661" t="s">
        <v>2951</v>
      </c>
      <c r="C109" s="661" t="s">
        <v>2696</v>
      </c>
      <c r="D109" s="661" t="s">
        <v>3162</v>
      </c>
      <c r="E109" s="661" t="s">
        <v>3163</v>
      </c>
      <c r="F109" s="664">
        <v>14</v>
      </c>
      <c r="G109" s="664">
        <v>2422</v>
      </c>
      <c r="H109" s="664">
        <v>1</v>
      </c>
      <c r="I109" s="664">
        <v>173</v>
      </c>
      <c r="J109" s="664">
        <v>10</v>
      </c>
      <c r="K109" s="664">
        <v>1730</v>
      </c>
      <c r="L109" s="664">
        <v>0.7142857142857143</v>
      </c>
      <c r="M109" s="664">
        <v>173</v>
      </c>
      <c r="N109" s="664">
        <v>10</v>
      </c>
      <c r="O109" s="664">
        <v>1750</v>
      </c>
      <c r="P109" s="677">
        <v>0.7225433526011561</v>
      </c>
      <c r="Q109" s="665">
        <v>175</v>
      </c>
    </row>
    <row r="110" spans="1:17" ht="14.4" customHeight="1" x14ac:dyDescent="0.3">
      <c r="A110" s="660" t="s">
        <v>3147</v>
      </c>
      <c r="B110" s="661" t="s">
        <v>2951</v>
      </c>
      <c r="C110" s="661" t="s">
        <v>2696</v>
      </c>
      <c r="D110" s="661" t="s">
        <v>3164</v>
      </c>
      <c r="E110" s="661" t="s">
        <v>3165</v>
      </c>
      <c r="F110" s="664">
        <v>7</v>
      </c>
      <c r="G110" s="664">
        <v>13972</v>
      </c>
      <c r="H110" s="664">
        <v>1</v>
      </c>
      <c r="I110" s="664">
        <v>1996</v>
      </c>
      <c r="J110" s="664">
        <v>5</v>
      </c>
      <c r="K110" s="664">
        <v>9980</v>
      </c>
      <c r="L110" s="664">
        <v>0.7142857142857143</v>
      </c>
      <c r="M110" s="664">
        <v>1996</v>
      </c>
      <c r="N110" s="664">
        <v>5</v>
      </c>
      <c r="O110" s="664">
        <v>10005</v>
      </c>
      <c r="P110" s="677">
        <v>0.71607500715717154</v>
      </c>
      <c r="Q110" s="665">
        <v>2001</v>
      </c>
    </row>
    <row r="111" spans="1:17" ht="14.4" customHeight="1" x14ac:dyDescent="0.3">
      <c r="A111" s="660" t="s">
        <v>3147</v>
      </c>
      <c r="B111" s="661" t="s">
        <v>2951</v>
      </c>
      <c r="C111" s="661" t="s">
        <v>2696</v>
      </c>
      <c r="D111" s="661" t="s">
        <v>3166</v>
      </c>
      <c r="E111" s="661" t="s">
        <v>3167</v>
      </c>
      <c r="F111" s="664"/>
      <c r="G111" s="664"/>
      <c r="H111" s="664"/>
      <c r="I111" s="664"/>
      <c r="J111" s="664">
        <v>2</v>
      </c>
      <c r="K111" s="664">
        <v>300</v>
      </c>
      <c r="L111" s="664"/>
      <c r="M111" s="664">
        <v>150</v>
      </c>
      <c r="N111" s="664">
        <v>1</v>
      </c>
      <c r="O111" s="664">
        <v>151</v>
      </c>
      <c r="P111" s="677"/>
      <c r="Q111" s="665">
        <v>151</v>
      </c>
    </row>
    <row r="112" spans="1:17" ht="14.4" customHeight="1" x14ac:dyDescent="0.3">
      <c r="A112" s="660" t="s">
        <v>3147</v>
      </c>
      <c r="B112" s="661" t="s">
        <v>2951</v>
      </c>
      <c r="C112" s="661" t="s">
        <v>2696</v>
      </c>
      <c r="D112" s="661" t="s">
        <v>3168</v>
      </c>
      <c r="E112" s="661" t="s">
        <v>3169</v>
      </c>
      <c r="F112" s="664">
        <v>3</v>
      </c>
      <c r="G112" s="664">
        <v>1245</v>
      </c>
      <c r="H112" s="664">
        <v>1</v>
      </c>
      <c r="I112" s="664">
        <v>415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3147</v>
      </c>
      <c r="B113" s="661" t="s">
        <v>2951</v>
      </c>
      <c r="C113" s="661" t="s">
        <v>2696</v>
      </c>
      <c r="D113" s="661" t="s">
        <v>3170</v>
      </c>
      <c r="E113" s="661" t="s">
        <v>3171</v>
      </c>
      <c r="F113" s="664">
        <v>3</v>
      </c>
      <c r="G113" s="664">
        <v>6354</v>
      </c>
      <c r="H113" s="664">
        <v>1</v>
      </c>
      <c r="I113" s="664">
        <v>2118</v>
      </c>
      <c r="J113" s="664"/>
      <c r="K113" s="664"/>
      <c r="L113" s="664"/>
      <c r="M113" s="664"/>
      <c r="N113" s="664">
        <v>2</v>
      </c>
      <c r="O113" s="664">
        <v>4246</v>
      </c>
      <c r="P113" s="677">
        <v>0.66824047843877876</v>
      </c>
      <c r="Q113" s="665">
        <v>2123</v>
      </c>
    </row>
    <row r="114" spans="1:17" ht="14.4" customHeight="1" x14ac:dyDescent="0.3">
      <c r="A114" s="660" t="s">
        <v>3147</v>
      </c>
      <c r="B114" s="661" t="s">
        <v>2951</v>
      </c>
      <c r="C114" s="661" t="s">
        <v>2696</v>
      </c>
      <c r="D114" s="661" t="s">
        <v>3172</v>
      </c>
      <c r="E114" s="661" t="s">
        <v>3173</v>
      </c>
      <c r="F114" s="664">
        <v>1</v>
      </c>
      <c r="G114" s="664">
        <v>158</v>
      </c>
      <c r="H114" s="664">
        <v>1</v>
      </c>
      <c r="I114" s="664">
        <v>158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3174</v>
      </c>
      <c r="B115" s="661" t="s">
        <v>3175</v>
      </c>
      <c r="C115" s="661" t="s">
        <v>2696</v>
      </c>
      <c r="D115" s="661" t="s">
        <v>3176</v>
      </c>
      <c r="E115" s="661" t="s">
        <v>3177</v>
      </c>
      <c r="F115" s="664"/>
      <c r="G115" s="664"/>
      <c r="H115" s="664"/>
      <c r="I115" s="664"/>
      <c r="J115" s="664">
        <v>2</v>
      </c>
      <c r="K115" s="664">
        <v>912</v>
      </c>
      <c r="L115" s="664"/>
      <c r="M115" s="664">
        <v>456</v>
      </c>
      <c r="N115" s="664"/>
      <c r="O115" s="664"/>
      <c r="P115" s="677"/>
      <c r="Q115" s="665"/>
    </row>
    <row r="116" spans="1:17" ht="14.4" customHeight="1" x14ac:dyDescent="0.3">
      <c r="A116" s="660" t="s">
        <v>3174</v>
      </c>
      <c r="B116" s="661" t="s">
        <v>3175</v>
      </c>
      <c r="C116" s="661" t="s">
        <v>2696</v>
      </c>
      <c r="D116" s="661" t="s">
        <v>3178</v>
      </c>
      <c r="E116" s="661" t="s">
        <v>3179</v>
      </c>
      <c r="F116" s="664"/>
      <c r="G116" s="664"/>
      <c r="H116" s="664"/>
      <c r="I116" s="664"/>
      <c r="J116" s="664">
        <v>1</v>
      </c>
      <c r="K116" s="664">
        <v>348</v>
      </c>
      <c r="L116" s="664"/>
      <c r="M116" s="664">
        <v>348</v>
      </c>
      <c r="N116" s="664"/>
      <c r="O116" s="664"/>
      <c r="P116" s="677"/>
      <c r="Q116" s="665"/>
    </row>
    <row r="117" spans="1:17" ht="14.4" customHeight="1" x14ac:dyDescent="0.3">
      <c r="A117" s="660" t="s">
        <v>3174</v>
      </c>
      <c r="B117" s="661" t="s">
        <v>3175</v>
      </c>
      <c r="C117" s="661" t="s">
        <v>2696</v>
      </c>
      <c r="D117" s="661" t="s">
        <v>3180</v>
      </c>
      <c r="E117" s="661" t="s">
        <v>3181</v>
      </c>
      <c r="F117" s="664"/>
      <c r="G117" s="664"/>
      <c r="H117" s="664"/>
      <c r="I117" s="664"/>
      <c r="J117" s="664">
        <v>14</v>
      </c>
      <c r="K117" s="664">
        <v>742</v>
      </c>
      <c r="L117" s="664"/>
      <c r="M117" s="664">
        <v>53</v>
      </c>
      <c r="N117" s="664"/>
      <c r="O117" s="664"/>
      <c r="P117" s="677"/>
      <c r="Q117" s="665"/>
    </row>
    <row r="118" spans="1:17" ht="14.4" customHeight="1" x14ac:dyDescent="0.3">
      <c r="A118" s="660" t="s">
        <v>3174</v>
      </c>
      <c r="B118" s="661" t="s">
        <v>3175</v>
      </c>
      <c r="C118" s="661" t="s">
        <v>2696</v>
      </c>
      <c r="D118" s="661" t="s">
        <v>3182</v>
      </c>
      <c r="E118" s="661" t="s">
        <v>3183</v>
      </c>
      <c r="F118" s="664"/>
      <c r="G118" s="664"/>
      <c r="H118" s="664"/>
      <c r="I118" s="664"/>
      <c r="J118" s="664">
        <v>5</v>
      </c>
      <c r="K118" s="664">
        <v>825</v>
      </c>
      <c r="L118" s="664"/>
      <c r="M118" s="664">
        <v>165</v>
      </c>
      <c r="N118" s="664"/>
      <c r="O118" s="664"/>
      <c r="P118" s="677"/>
      <c r="Q118" s="665"/>
    </row>
    <row r="119" spans="1:17" ht="14.4" customHeight="1" x14ac:dyDescent="0.3">
      <c r="A119" s="660" t="s">
        <v>3184</v>
      </c>
      <c r="B119" s="661" t="s">
        <v>3185</v>
      </c>
      <c r="C119" s="661" t="s">
        <v>2696</v>
      </c>
      <c r="D119" s="661" t="s">
        <v>3186</v>
      </c>
      <c r="E119" s="661" t="s">
        <v>3187</v>
      </c>
      <c r="F119" s="664"/>
      <c r="G119" s="664"/>
      <c r="H119" s="664"/>
      <c r="I119" s="664"/>
      <c r="J119" s="664">
        <v>6</v>
      </c>
      <c r="K119" s="664">
        <v>954</v>
      </c>
      <c r="L119" s="664"/>
      <c r="M119" s="664">
        <v>159</v>
      </c>
      <c r="N119" s="664">
        <v>4</v>
      </c>
      <c r="O119" s="664">
        <v>644</v>
      </c>
      <c r="P119" s="677"/>
      <c r="Q119" s="665">
        <v>161</v>
      </c>
    </row>
    <row r="120" spans="1:17" ht="14.4" customHeight="1" x14ac:dyDescent="0.3">
      <c r="A120" s="660" t="s">
        <v>3184</v>
      </c>
      <c r="B120" s="661" t="s">
        <v>3185</v>
      </c>
      <c r="C120" s="661" t="s">
        <v>2696</v>
      </c>
      <c r="D120" s="661" t="s">
        <v>3188</v>
      </c>
      <c r="E120" s="661" t="s">
        <v>3189</v>
      </c>
      <c r="F120" s="664">
        <v>1</v>
      </c>
      <c r="G120" s="664">
        <v>1165</v>
      </c>
      <c r="H120" s="664">
        <v>1</v>
      </c>
      <c r="I120" s="664">
        <v>1165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3184</v>
      </c>
      <c r="B121" s="661" t="s">
        <v>3185</v>
      </c>
      <c r="C121" s="661" t="s">
        <v>2696</v>
      </c>
      <c r="D121" s="661" t="s">
        <v>3190</v>
      </c>
      <c r="E121" s="661" t="s">
        <v>3191</v>
      </c>
      <c r="F121" s="664"/>
      <c r="G121" s="664"/>
      <c r="H121" s="664"/>
      <c r="I121" s="664"/>
      <c r="J121" s="664">
        <v>4</v>
      </c>
      <c r="K121" s="664">
        <v>156</v>
      </c>
      <c r="L121" s="664"/>
      <c r="M121" s="664">
        <v>39</v>
      </c>
      <c r="N121" s="664">
        <v>11</v>
      </c>
      <c r="O121" s="664">
        <v>440</v>
      </c>
      <c r="P121" s="677"/>
      <c r="Q121" s="665">
        <v>40</v>
      </c>
    </row>
    <row r="122" spans="1:17" ht="14.4" customHeight="1" x14ac:dyDescent="0.3">
      <c r="A122" s="660" t="s">
        <v>3184</v>
      </c>
      <c r="B122" s="661" t="s">
        <v>3185</v>
      </c>
      <c r="C122" s="661" t="s">
        <v>2696</v>
      </c>
      <c r="D122" s="661" t="s">
        <v>3192</v>
      </c>
      <c r="E122" s="661" t="s">
        <v>3193</v>
      </c>
      <c r="F122" s="664">
        <v>1</v>
      </c>
      <c r="G122" s="664">
        <v>382</v>
      </c>
      <c r="H122" s="664">
        <v>1</v>
      </c>
      <c r="I122" s="664">
        <v>382</v>
      </c>
      <c r="J122" s="664"/>
      <c r="K122" s="664"/>
      <c r="L122" s="664"/>
      <c r="M122" s="664"/>
      <c r="N122" s="664">
        <v>3</v>
      </c>
      <c r="O122" s="664">
        <v>1149</v>
      </c>
      <c r="P122" s="677">
        <v>3.0078534031413611</v>
      </c>
      <c r="Q122" s="665">
        <v>383</v>
      </c>
    </row>
    <row r="123" spans="1:17" ht="14.4" customHeight="1" x14ac:dyDescent="0.3">
      <c r="A123" s="660" t="s">
        <v>3184</v>
      </c>
      <c r="B123" s="661" t="s">
        <v>3185</v>
      </c>
      <c r="C123" s="661" t="s">
        <v>2696</v>
      </c>
      <c r="D123" s="661" t="s">
        <v>3194</v>
      </c>
      <c r="E123" s="661" t="s">
        <v>3195</v>
      </c>
      <c r="F123" s="664">
        <v>3</v>
      </c>
      <c r="G123" s="664">
        <v>1332</v>
      </c>
      <c r="H123" s="664">
        <v>1</v>
      </c>
      <c r="I123" s="664">
        <v>444</v>
      </c>
      <c r="J123" s="664"/>
      <c r="K123" s="664"/>
      <c r="L123" s="664"/>
      <c r="M123" s="664"/>
      <c r="N123" s="664">
        <v>3</v>
      </c>
      <c r="O123" s="664">
        <v>1335</v>
      </c>
      <c r="P123" s="677">
        <v>1.0022522522522523</v>
      </c>
      <c r="Q123" s="665">
        <v>445</v>
      </c>
    </row>
    <row r="124" spans="1:17" ht="14.4" customHeight="1" x14ac:dyDescent="0.3">
      <c r="A124" s="660" t="s">
        <v>3184</v>
      </c>
      <c r="B124" s="661" t="s">
        <v>3185</v>
      </c>
      <c r="C124" s="661" t="s">
        <v>2696</v>
      </c>
      <c r="D124" s="661" t="s">
        <v>3196</v>
      </c>
      <c r="E124" s="661" t="s">
        <v>3197</v>
      </c>
      <c r="F124" s="664">
        <v>1</v>
      </c>
      <c r="G124" s="664">
        <v>41</v>
      </c>
      <c r="H124" s="664">
        <v>1</v>
      </c>
      <c r="I124" s="664">
        <v>41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3184</v>
      </c>
      <c r="B125" s="661" t="s">
        <v>3185</v>
      </c>
      <c r="C125" s="661" t="s">
        <v>2696</v>
      </c>
      <c r="D125" s="661" t="s">
        <v>3198</v>
      </c>
      <c r="E125" s="661" t="s">
        <v>3199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491</v>
      </c>
      <c r="P125" s="677"/>
      <c r="Q125" s="665">
        <v>491</v>
      </c>
    </row>
    <row r="126" spans="1:17" ht="14.4" customHeight="1" x14ac:dyDescent="0.3">
      <c r="A126" s="660" t="s">
        <v>3184</v>
      </c>
      <c r="B126" s="661" t="s">
        <v>3185</v>
      </c>
      <c r="C126" s="661" t="s">
        <v>2696</v>
      </c>
      <c r="D126" s="661" t="s">
        <v>3200</v>
      </c>
      <c r="E126" s="661" t="s">
        <v>3201</v>
      </c>
      <c r="F126" s="664">
        <v>1</v>
      </c>
      <c r="G126" s="664">
        <v>205</v>
      </c>
      <c r="H126" s="664">
        <v>1</v>
      </c>
      <c r="I126" s="664">
        <v>205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3184</v>
      </c>
      <c r="B127" s="661" t="s">
        <v>3185</v>
      </c>
      <c r="C127" s="661" t="s">
        <v>2696</v>
      </c>
      <c r="D127" s="661" t="s">
        <v>3202</v>
      </c>
      <c r="E127" s="661" t="s">
        <v>3203</v>
      </c>
      <c r="F127" s="664">
        <v>1</v>
      </c>
      <c r="G127" s="664">
        <v>377</v>
      </c>
      <c r="H127" s="664">
        <v>1</v>
      </c>
      <c r="I127" s="664">
        <v>377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3184</v>
      </c>
      <c r="B128" s="661" t="s">
        <v>3185</v>
      </c>
      <c r="C128" s="661" t="s">
        <v>2696</v>
      </c>
      <c r="D128" s="661" t="s">
        <v>3204</v>
      </c>
      <c r="E128" s="661" t="s">
        <v>3205</v>
      </c>
      <c r="F128" s="664"/>
      <c r="G128" s="664"/>
      <c r="H128" s="664"/>
      <c r="I128" s="664"/>
      <c r="J128" s="664"/>
      <c r="K128" s="664"/>
      <c r="L128" s="664"/>
      <c r="M128" s="664"/>
      <c r="N128" s="664">
        <v>1</v>
      </c>
      <c r="O128" s="664">
        <v>234</v>
      </c>
      <c r="P128" s="677"/>
      <c r="Q128" s="665">
        <v>234</v>
      </c>
    </row>
    <row r="129" spans="1:17" ht="14.4" customHeight="1" x14ac:dyDescent="0.3">
      <c r="A129" s="660" t="s">
        <v>3184</v>
      </c>
      <c r="B129" s="661" t="s">
        <v>3185</v>
      </c>
      <c r="C129" s="661" t="s">
        <v>2696</v>
      </c>
      <c r="D129" s="661" t="s">
        <v>3206</v>
      </c>
      <c r="E129" s="661" t="s">
        <v>3207</v>
      </c>
      <c r="F129" s="664">
        <v>4</v>
      </c>
      <c r="G129" s="664">
        <v>452</v>
      </c>
      <c r="H129" s="664">
        <v>1</v>
      </c>
      <c r="I129" s="664">
        <v>113</v>
      </c>
      <c r="J129" s="664">
        <v>6</v>
      </c>
      <c r="K129" s="664">
        <v>678</v>
      </c>
      <c r="L129" s="664">
        <v>1.5</v>
      </c>
      <c r="M129" s="664">
        <v>113</v>
      </c>
      <c r="N129" s="664">
        <v>3</v>
      </c>
      <c r="O129" s="664">
        <v>348</v>
      </c>
      <c r="P129" s="677">
        <v>0.76991150442477874</v>
      </c>
      <c r="Q129" s="665">
        <v>116</v>
      </c>
    </row>
    <row r="130" spans="1:17" ht="14.4" customHeight="1" x14ac:dyDescent="0.3">
      <c r="A130" s="660" t="s">
        <v>3184</v>
      </c>
      <c r="B130" s="661" t="s">
        <v>3185</v>
      </c>
      <c r="C130" s="661" t="s">
        <v>2696</v>
      </c>
      <c r="D130" s="661" t="s">
        <v>3208</v>
      </c>
      <c r="E130" s="661" t="s">
        <v>3209</v>
      </c>
      <c r="F130" s="664"/>
      <c r="G130" s="664"/>
      <c r="H130" s="664"/>
      <c r="I130" s="664"/>
      <c r="J130" s="664">
        <v>2</v>
      </c>
      <c r="K130" s="664">
        <v>168</v>
      </c>
      <c r="L130" s="664"/>
      <c r="M130" s="664">
        <v>84</v>
      </c>
      <c r="N130" s="664">
        <v>2</v>
      </c>
      <c r="O130" s="664">
        <v>170</v>
      </c>
      <c r="P130" s="677"/>
      <c r="Q130" s="665">
        <v>85</v>
      </c>
    </row>
    <row r="131" spans="1:17" ht="14.4" customHeight="1" x14ac:dyDescent="0.3">
      <c r="A131" s="660" t="s">
        <v>3184</v>
      </c>
      <c r="B131" s="661" t="s">
        <v>3185</v>
      </c>
      <c r="C131" s="661" t="s">
        <v>2696</v>
      </c>
      <c r="D131" s="661" t="s">
        <v>3210</v>
      </c>
      <c r="E131" s="661" t="s">
        <v>3211</v>
      </c>
      <c r="F131" s="664"/>
      <c r="G131" s="664"/>
      <c r="H131" s="664"/>
      <c r="I131" s="664"/>
      <c r="J131" s="664"/>
      <c r="K131" s="664"/>
      <c r="L131" s="664"/>
      <c r="M131" s="664"/>
      <c r="N131" s="664">
        <v>1</v>
      </c>
      <c r="O131" s="664">
        <v>98</v>
      </c>
      <c r="P131" s="677"/>
      <c r="Q131" s="665">
        <v>98</v>
      </c>
    </row>
    <row r="132" spans="1:17" ht="14.4" customHeight="1" x14ac:dyDescent="0.3">
      <c r="A132" s="660" t="s">
        <v>3184</v>
      </c>
      <c r="B132" s="661" t="s">
        <v>3185</v>
      </c>
      <c r="C132" s="661" t="s">
        <v>2696</v>
      </c>
      <c r="D132" s="661" t="s">
        <v>3212</v>
      </c>
      <c r="E132" s="661" t="s">
        <v>3213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21</v>
      </c>
      <c r="P132" s="677"/>
      <c r="Q132" s="665">
        <v>21</v>
      </c>
    </row>
    <row r="133" spans="1:17" ht="14.4" customHeight="1" x14ac:dyDescent="0.3">
      <c r="A133" s="660" t="s">
        <v>3184</v>
      </c>
      <c r="B133" s="661" t="s">
        <v>3185</v>
      </c>
      <c r="C133" s="661" t="s">
        <v>2696</v>
      </c>
      <c r="D133" s="661" t="s">
        <v>3214</v>
      </c>
      <c r="E133" s="661" t="s">
        <v>3215</v>
      </c>
      <c r="F133" s="664">
        <v>10</v>
      </c>
      <c r="G133" s="664">
        <v>4860</v>
      </c>
      <c r="H133" s="664">
        <v>1</v>
      </c>
      <c r="I133" s="664">
        <v>486</v>
      </c>
      <c r="J133" s="664"/>
      <c r="K133" s="664"/>
      <c r="L133" s="664"/>
      <c r="M133" s="664"/>
      <c r="N133" s="664">
        <v>35</v>
      </c>
      <c r="O133" s="664">
        <v>17045</v>
      </c>
      <c r="P133" s="677">
        <v>3.5072016460905351</v>
      </c>
      <c r="Q133" s="665">
        <v>487</v>
      </c>
    </row>
    <row r="134" spans="1:17" ht="14.4" customHeight="1" x14ac:dyDescent="0.3">
      <c r="A134" s="660" t="s">
        <v>3184</v>
      </c>
      <c r="B134" s="661" t="s">
        <v>3185</v>
      </c>
      <c r="C134" s="661" t="s">
        <v>2696</v>
      </c>
      <c r="D134" s="661" t="s">
        <v>3216</v>
      </c>
      <c r="E134" s="661" t="s">
        <v>3217</v>
      </c>
      <c r="F134" s="664"/>
      <c r="G134" s="664"/>
      <c r="H134" s="664"/>
      <c r="I134" s="664"/>
      <c r="J134" s="664">
        <v>1</v>
      </c>
      <c r="K134" s="664">
        <v>40</v>
      </c>
      <c r="L134" s="664"/>
      <c r="M134" s="664">
        <v>40</v>
      </c>
      <c r="N134" s="664">
        <v>2</v>
      </c>
      <c r="O134" s="664">
        <v>82</v>
      </c>
      <c r="P134" s="677"/>
      <c r="Q134" s="665">
        <v>41</v>
      </c>
    </row>
    <row r="135" spans="1:17" ht="14.4" customHeight="1" x14ac:dyDescent="0.3">
      <c r="A135" s="660" t="s">
        <v>3184</v>
      </c>
      <c r="B135" s="661" t="s">
        <v>3185</v>
      </c>
      <c r="C135" s="661" t="s">
        <v>2696</v>
      </c>
      <c r="D135" s="661" t="s">
        <v>3218</v>
      </c>
      <c r="E135" s="661" t="s">
        <v>3219</v>
      </c>
      <c r="F135" s="664"/>
      <c r="G135" s="664"/>
      <c r="H135" s="664"/>
      <c r="I135" s="664"/>
      <c r="J135" s="664"/>
      <c r="K135" s="664"/>
      <c r="L135" s="664"/>
      <c r="M135" s="664"/>
      <c r="N135" s="664">
        <v>2</v>
      </c>
      <c r="O135" s="664">
        <v>4144</v>
      </c>
      <c r="P135" s="677"/>
      <c r="Q135" s="665">
        <v>2072</v>
      </c>
    </row>
    <row r="136" spans="1:17" ht="14.4" customHeight="1" thickBot="1" x14ac:dyDescent="0.35">
      <c r="A136" s="666" t="s">
        <v>3184</v>
      </c>
      <c r="B136" s="667" t="s">
        <v>3185</v>
      </c>
      <c r="C136" s="667" t="s">
        <v>2696</v>
      </c>
      <c r="D136" s="667" t="s">
        <v>3220</v>
      </c>
      <c r="E136" s="667" t="s">
        <v>3221</v>
      </c>
      <c r="F136" s="670"/>
      <c r="G136" s="670"/>
      <c r="H136" s="670"/>
      <c r="I136" s="670"/>
      <c r="J136" s="670"/>
      <c r="K136" s="670"/>
      <c r="L136" s="670"/>
      <c r="M136" s="670"/>
      <c r="N136" s="670">
        <v>1</v>
      </c>
      <c r="O136" s="670">
        <v>248</v>
      </c>
      <c r="P136" s="678"/>
      <c r="Q136" s="671">
        <v>248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2331</v>
      </c>
      <c r="D3" s="197">
        <f>SUBTOTAL(9,D6:D1048576)</f>
        <v>2184</v>
      </c>
      <c r="E3" s="197">
        <f>SUBTOTAL(9,E6:E1048576)</f>
        <v>1993</v>
      </c>
      <c r="F3" s="198">
        <f>IF(OR(E3=0,C3=0),"",E3/C3)</f>
        <v>0.85499785499785497</v>
      </c>
      <c r="G3" s="452">
        <f>SUBTOTAL(9,G6:G1048576)</f>
        <v>2684.9034000000011</v>
      </c>
      <c r="H3" s="453">
        <f>SUBTOTAL(9,H6:H1048576)</f>
        <v>2521.5659999999998</v>
      </c>
      <c r="I3" s="453">
        <f>SUBTOTAL(9,I6:I1048576)</f>
        <v>2305.9926</v>
      </c>
      <c r="J3" s="198">
        <f>IF(OR(I3=0,G3=0),"",I3/G3)</f>
        <v>0.85887358182048523</v>
      </c>
      <c r="K3" s="452">
        <f>SUBTOTAL(9,K6:K1048576)</f>
        <v>221.44499999999999</v>
      </c>
      <c r="L3" s="453">
        <f>SUBTOTAL(9,L6:L1048576)</f>
        <v>207.48</v>
      </c>
      <c r="M3" s="453">
        <f>SUBTOTAL(9,M6:M1048576)</f>
        <v>189.33500000000001</v>
      </c>
      <c r="N3" s="199">
        <f>IF(OR(M3=0,E3=0),"",M3/E3)</f>
        <v>9.5000000000000001E-2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5">
        <v>2013</v>
      </c>
      <c r="D5" s="905">
        <v>2014</v>
      </c>
      <c r="E5" s="905">
        <v>2015</v>
      </c>
      <c r="F5" s="906" t="s">
        <v>2</v>
      </c>
      <c r="G5" s="910">
        <v>2013</v>
      </c>
      <c r="H5" s="905">
        <v>2014</v>
      </c>
      <c r="I5" s="905">
        <v>2015</v>
      </c>
      <c r="J5" s="906" t="s">
        <v>2</v>
      </c>
      <c r="K5" s="910">
        <v>2013</v>
      </c>
      <c r="L5" s="905">
        <v>2014</v>
      </c>
      <c r="M5" s="905">
        <v>2015</v>
      </c>
      <c r="N5" s="911" t="s">
        <v>93</v>
      </c>
    </row>
    <row r="6" spans="1:14" ht="14.4" customHeight="1" thickBot="1" x14ac:dyDescent="0.35">
      <c r="A6" s="903" t="s">
        <v>2819</v>
      </c>
      <c r="B6" s="904" t="s">
        <v>3223</v>
      </c>
      <c r="C6" s="907">
        <v>2331</v>
      </c>
      <c r="D6" s="908">
        <v>2184</v>
      </c>
      <c r="E6" s="908">
        <v>1993</v>
      </c>
      <c r="F6" s="909">
        <v>0.85499785499785497</v>
      </c>
      <c r="G6" s="907">
        <v>2684.9034000000011</v>
      </c>
      <c r="H6" s="908">
        <v>2521.5659999999998</v>
      </c>
      <c r="I6" s="908">
        <v>2305.9926</v>
      </c>
      <c r="J6" s="909">
        <v>0.85887358182048523</v>
      </c>
      <c r="K6" s="907">
        <v>221.44499999999999</v>
      </c>
      <c r="L6" s="908">
        <v>207.48</v>
      </c>
      <c r="M6" s="908">
        <v>189.33500000000001</v>
      </c>
      <c r="N6" s="912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2015-03-21T00:12:05Z</dcterms:modified>
</cp:coreProperties>
</file>